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firstSheet="1" activeTab="3"/>
  </bookViews>
  <sheets>
    <sheet name="ORÇAMENTO PMPM" sheetId="1" r:id="rId1"/>
    <sheet name="CRONOGRAMA PMPM" sheetId="2" r:id="rId2"/>
    <sheet name="ORÇAMENTO EMPREITEIRA" sheetId="3" r:id="rId3"/>
    <sheet name="CRO EMPREITEIRA" sheetId="4" r:id="rId4"/>
  </sheets>
  <definedNames>
    <definedName name="_xlnm.Print_Area" localSheetId="3">'CRO EMPREITEIRA'!$A$1:$G$47</definedName>
    <definedName name="_xlnm.Print_Area" localSheetId="1">'CRONOGRAMA PMPM'!$A$1:$G$43</definedName>
    <definedName name="_xlnm.Print_Area" localSheetId="2">'ORÇAMENTO EMPREITEIRA'!$A$1:$G$182</definedName>
    <definedName name="_xlnm.Print_Area" localSheetId="0">'ORÇAMENTO PMPM'!$A$1:$G$172</definedName>
    <definedName name="_xlnm.Print_Titles" localSheetId="3">'CRO EMPREITEIRA'!$1:$12</definedName>
    <definedName name="_xlnm.Print_Titles" localSheetId="1">'CRONOGRAMA PMPM'!$1:$11</definedName>
    <definedName name="_xlnm.Print_Titles" localSheetId="2">'ORÇAMENTO EMPREITEIRA'!$1:$14</definedName>
    <definedName name="_xlnm.Print_Titles" localSheetId="0">'ORÇAMENTO PMPM'!$1:$11</definedName>
  </definedNames>
  <calcPr fullCalcOnLoad="1"/>
</workbook>
</file>

<file path=xl/sharedStrings.xml><?xml version="1.0" encoding="utf-8"?>
<sst xmlns="http://schemas.openxmlformats.org/spreadsheetml/2006/main" count="1027" uniqueCount="346">
  <si>
    <t>PLANILHA ORÇAMENTÁRIA DE CUSTOS</t>
  </si>
  <si>
    <t>CONVENENTE: Prefeitura Municipal de Patos de Minas</t>
  </si>
  <si>
    <t>ITEM</t>
  </si>
  <si>
    <t>DESCRIÇÃO</t>
  </si>
  <si>
    <t>UNIDADE</t>
  </si>
  <si>
    <t>PREÇO UNIT.</t>
  </si>
  <si>
    <t>SERVIÇOS PRELIMINARES</t>
  </si>
  <si>
    <t>1.1</t>
  </si>
  <si>
    <t>m2</t>
  </si>
  <si>
    <t>1.2</t>
  </si>
  <si>
    <t>1.3</t>
  </si>
  <si>
    <t xml:space="preserve"> -   </t>
  </si>
  <si>
    <t>INSTALAÇÕES ELÉTRICAS/TELEFÔNICAS</t>
  </si>
  <si>
    <t>2.1</t>
  </si>
  <si>
    <t>CAIXA PARA MEDIÇÃO PADRÃO LOCAL</t>
  </si>
  <si>
    <t>2.2</t>
  </si>
  <si>
    <t>DISJUNTOR TERMOMAGNÉTICO TRIPOLAR DE 100A</t>
  </si>
  <si>
    <t>2.3</t>
  </si>
  <si>
    <t>ARMAÇÃO PRESBOW TIPO PESADA C/ 4 ROLDANAS</t>
  </si>
  <si>
    <t>2.4</t>
  </si>
  <si>
    <t>PARAFUSO DE FIXAÇÃO DIÂMETRO 16MM</t>
  </si>
  <si>
    <t>2.5</t>
  </si>
  <si>
    <t>HASTE DE TERRA COPPERWELD 5/8"X3,00 C/TERMINAIS</t>
  </si>
  <si>
    <t>2.6</t>
  </si>
  <si>
    <t>CONDUTOR DE COBRE 35MM² C/ISOLAMENTO 1KV</t>
  </si>
  <si>
    <t>2.7</t>
  </si>
  <si>
    <t>CONDUTOR DE COBRE 25MM²  C/ISOLAMENTO 1KV</t>
  </si>
  <si>
    <t>2.8</t>
  </si>
  <si>
    <t>CONDUTOR DE COBRE NU Nº 16MM²</t>
  </si>
  <si>
    <t>2.9</t>
  </si>
  <si>
    <t>CAIXA METÁLICA 4"X4" C/ ESPELHO CEGO</t>
  </si>
  <si>
    <t>2.10</t>
  </si>
  <si>
    <t>2.11</t>
  </si>
  <si>
    <t>2.12</t>
  </si>
  <si>
    <t>2.13</t>
  </si>
  <si>
    <t>2.14</t>
  </si>
  <si>
    <t>2.15</t>
  </si>
  <si>
    <t>BUCHA E ARRUELA DE F.G. DE : D=1/2"</t>
  </si>
  <si>
    <t>2.16</t>
  </si>
  <si>
    <t>BUCHA E ARRUELA DE F.G. DE : D=3/4"</t>
  </si>
  <si>
    <t>2.17</t>
  </si>
  <si>
    <t>BUCHA E ARRUELA DE F.G. DE : D=1"</t>
  </si>
  <si>
    <t>2.18</t>
  </si>
  <si>
    <t>CURVA P/ ELETRODUTO DE PVC,90º D=3/4"</t>
  </si>
  <si>
    <t>2.19</t>
  </si>
  <si>
    <t>CURVA P/ ELETRODUTO DE PVC,90º D=1"</t>
  </si>
  <si>
    <t>2.20</t>
  </si>
  <si>
    <t>CAIXA METÁLICA REFORÇADA: 4"X2" RETANGULAR</t>
  </si>
  <si>
    <t>2.21</t>
  </si>
  <si>
    <t>CAIXA METÁLICA REFORÇADA: 4"X4" QUADRADA</t>
  </si>
  <si>
    <t>2.22</t>
  </si>
  <si>
    <t>CAIXA METÁLICA REFORÇADA: 3"X3" OCTOGONAL</t>
  </si>
  <si>
    <t>2.23</t>
  </si>
  <si>
    <t>CAIXA METÁLICA REFORÇADA:4"X4"X2" OCTOGONAL</t>
  </si>
  <si>
    <t>2.24</t>
  </si>
  <si>
    <t>CAIXA TIPO CONDULETS EM ALUMINIO, TIPO: T-1"</t>
  </si>
  <si>
    <t>2.25</t>
  </si>
  <si>
    <t>CAIXA TIPO CONDULETS EM ALUMINIO, TIPO:LR-3/4"</t>
  </si>
  <si>
    <t>2.26</t>
  </si>
  <si>
    <t>CAIXA TIPO CONDULETS EM ALUMINIO, TIPO: T-3/4"</t>
  </si>
  <si>
    <t>2.27</t>
  </si>
  <si>
    <t>CONDUTOR DE COBRE COM ISOLAMENTO PLÁSTICO 6,0MM²</t>
  </si>
  <si>
    <t>2.28</t>
  </si>
  <si>
    <t>CONDUTOR DE COBRE C/ ISOLAMENTO PLÁSTICO 4,0MM²</t>
  </si>
  <si>
    <t>2.29</t>
  </si>
  <si>
    <t>CONDUTOR DE COBRE C/ ISOLAMENTO PLÁSTICO 2,5MM²</t>
  </si>
  <si>
    <t>2.30</t>
  </si>
  <si>
    <t>2.31</t>
  </si>
  <si>
    <t>2.32</t>
  </si>
  <si>
    <t>TOMADA PARA CHUVEIRO</t>
  </si>
  <si>
    <t>2.33</t>
  </si>
  <si>
    <t>TOMADA TELEFÔNICA</t>
  </si>
  <si>
    <t>2.34</t>
  </si>
  <si>
    <t>2.35</t>
  </si>
  <si>
    <t>QUADRO DE DISTRIBUIÇÃO,COMPOSTO DE ARMÁRIO METÁLICO PRÓPRIO P/ EMBUTIR C/ ESPELHO E PORTA, C /BARRAMENTO, AGRUPANDO NO SEU INTERIOR:</t>
  </si>
  <si>
    <t>2.36</t>
  </si>
  <si>
    <t>2.37</t>
  </si>
  <si>
    <t>DISJUNTOR TERMOMAGNÉTICO TRIPOLAR DE 30A</t>
  </si>
  <si>
    <t>2.38</t>
  </si>
  <si>
    <t>DISJUNTOR TERMOMAGNÉTICO TRIPOLAR DE 20A</t>
  </si>
  <si>
    <t>2.39</t>
  </si>
  <si>
    <t>DISJUNTOR TERMOMAGNÉTICO BIPOLAR DE 30A</t>
  </si>
  <si>
    <t>2.40</t>
  </si>
  <si>
    <t>DISJUNTOR TERMOMAGNÉTICO BIPOLAR DE 20A</t>
  </si>
  <si>
    <t>2.41</t>
  </si>
  <si>
    <t>DISJUNTOR TERMOMAGNÉTICO UNIPOLAR DE 20A</t>
  </si>
  <si>
    <t>2.42</t>
  </si>
  <si>
    <t>DISJUNTOR TERMOMAGNÉTICO UNIPOLAR DE 35A</t>
  </si>
  <si>
    <t>2.43</t>
  </si>
  <si>
    <t>DISJUNTOR TERMOMAGNÉTICO UNIPOLAR DE 30A</t>
  </si>
  <si>
    <t>2.44</t>
  </si>
  <si>
    <t>2.45</t>
  </si>
  <si>
    <t>INTERRUPTORES TIPO INDUSTRIAL 20A INSTALADOS NA PORTA</t>
  </si>
  <si>
    <t>2.46</t>
  </si>
  <si>
    <t>2.47</t>
  </si>
  <si>
    <t>TOMADA (F+F+T) 25A INTALADA NO QUADRO</t>
  </si>
  <si>
    <t>2.48</t>
  </si>
  <si>
    <t>TOMADA (F+F+F+T)25A INSTALADA NO QUADRO</t>
  </si>
  <si>
    <t>2.49</t>
  </si>
  <si>
    <t>LUMINÁRIAS TIPO GLOBO DE VIDRO DIÂMETRO 10CM C/LÂMPADA INCANDECENTE 100BW E E ACESSÓRIOS P/MONTAGEM</t>
  </si>
  <si>
    <t>2.50</t>
  </si>
  <si>
    <t>LUMINÁRIAS TIPO GLOBO DE VIDRO DIÂMETRO 10CM C/LÂMPADA INCANDECENTE 60BW E E ACESSÓRIOS P/MONTAGEM</t>
  </si>
  <si>
    <t>2.51</t>
  </si>
  <si>
    <t>LUMINÁRIAS AQUATIC P/ INSTALAÇÃO EXTERNA MODELO 6043,PIAL C/ LAMPADA PL-IIW E ACESSÓRIOS P/ MONTAGEM</t>
  </si>
  <si>
    <t>2.52</t>
  </si>
  <si>
    <t>TROCA DE LUMINÁRIA TIPO LIE-159/1-FAB.EFICAZ EQUIPADA C/LÂMPADA VAP. METÁLICO HQI-HPI-400W, REATOR AFP E ACESSÓRIOS P/MONT. E FIX.</t>
  </si>
  <si>
    <t>2.53</t>
  </si>
  <si>
    <t>ELETRICISTA</t>
  </si>
  <si>
    <t>AJUDANTE DE ELETRICISTA</t>
  </si>
  <si>
    <t>COBERTURAS</t>
  </si>
  <si>
    <t>3.1</t>
  </si>
  <si>
    <t>3.2</t>
  </si>
  <si>
    <t>m</t>
  </si>
  <si>
    <t>PAREDES E PAINÉIS</t>
  </si>
  <si>
    <t>4.1</t>
  </si>
  <si>
    <t>REVESTIMENTO DE PAREDES E TETOS</t>
  </si>
  <si>
    <t>5.1</t>
  </si>
  <si>
    <t>5.2</t>
  </si>
  <si>
    <t>5.3</t>
  </si>
  <si>
    <t>REVESTIMENTO DE PISOS</t>
  </si>
  <si>
    <t>6.1</t>
  </si>
  <si>
    <t>ESQUADRIAS</t>
  </si>
  <si>
    <t>7.1</t>
  </si>
  <si>
    <t>7.2</t>
  </si>
  <si>
    <t>7.3</t>
  </si>
  <si>
    <t>VIDROS</t>
  </si>
  <si>
    <t>8.1</t>
  </si>
  <si>
    <t>PINTURA</t>
  </si>
  <si>
    <t>9.1</t>
  </si>
  <si>
    <t>9.2</t>
  </si>
  <si>
    <t>9.3</t>
  </si>
  <si>
    <t>9.4</t>
  </si>
  <si>
    <t>INSTALAÇÕES HIDRO-SANITÁRIAS</t>
  </si>
  <si>
    <t>10.1</t>
  </si>
  <si>
    <t>VÁLVULA DESCARGA DOCOL C/ REGISTRO</t>
  </si>
  <si>
    <t>10.2</t>
  </si>
  <si>
    <t>REGISTRO DE GAVETA C/ CANOPLA  D=3/4"</t>
  </si>
  <si>
    <t>10.3</t>
  </si>
  <si>
    <t>REGISTRO DE PRESSÃO C/ CANOPLA D=3/4"</t>
  </si>
  <si>
    <t>10.4</t>
  </si>
  <si>
    <t>TORNEIRA PARA LAVATÓRIO</t>
  </si>
  <si>
    <t>10.5</t>
  </si>
  <si>
    <t>VÁLVULA DE FUNDO PARA LAVATÓRIO</t>
  </si>
  <si>
    <t>10.6</t>
  </si>
  <si>
    <t>REGISTRO DE GAVETA BRUTO, D=2"</t>
  </si>
  <si>
    <t>10.7</t>
  </si>
  <si>
    <t>TORNEIRA BÓIA D=3/4"</t>
  </si>
  <si>
    <t>10.8</t>
  </si>
  <si>
    <t>TUBO CROMADO PARA LIGAÇÃO DA BACIA</t>
  </si>
  <si>
    <t>10.10</t>
  </si>
  <si>
    <t>SIFÃO DE BORRACHA PARA LAVATÓRIO</t>
  </si>
  <si>
    <t>10.11</t>
  </si>
  <si>
    <t>TUBO DE LIGAÇÃO PARA BACIA, DE PVC D=1.1/2"</t>
  </si>
  <si>
    <t>10.12</t>
  </si>
  <si>
    <t>CAIXA DE INSPEÇÃO PARA ESGOTO</t>
  </si>
  <si>
    <t>10.13</t>
  </si>
  <si>
    <t>CHUVEIRO ELÉTRICO</t>
  </si>
  <si>
    <t>10.14</t>
  </si>
  <si>
    <t>BACIA SANITÁRIA SIFONADA C/ ACESSÓRIOS P/ FIXAÇÃO</t>
  </si>
  <si>
    <t>10.15</t>
  </si>
  <si>
    <t>LAVATÓRIO C/ COLUNA</t>
  </si>
  <si>
    <t>10.16</t>
  </si>
  <si>
    <t>ENGATE DE PVC D=1/2"</t>
  </si>
  <si>
    <t>10.17</t>
  </si>
  <si>
    <t>CAIXA D`AGUA EM FIBRA 1000L</t>
  </si>
  <si>
    <t>10.18</t>
  </si>
  <si>
    <t>TUBO DE PVC SOLDÁVEL MARROM D=25MM</t>
  </si>
  <si>
    <t>10.19</t>
  </si>
  <si>
    <t>TUBO DE PVC SOLDÁVEL MARROM D=50MM</t>
  </si>
  <si>
    <t>10.20</t>
  </si>
  <si>
    <t>TUBO DE PVC SOLDÁVEL MARROM D=60MM</t>
  </si>
  <si>
    <t>10.21</t>
  </si>
  <si>
    <t>ADAPTADOR SOLD. C/BOLSA E ROSCA P/REGISTRO D=25MMX3/4"</t>
  </si>
  <si>
    <t>10.22</t>
  </si>
  <si>
    <t>ADAPTADOR SOLD. C/BOLSA E ROSCA P/REGISTRO D=50MMX1.1/2"</t>
  </si>
  <si>
    <t>10.23</t>
  </si>
  <si>
    <t>ADAPTADOR SOLD. C/BOLSA E ROSCA P/REGISTRO D=60MMX2"</t>
  </si>
  <si>
    <t>10.24</t>
  </si>
  <si>
    <t>ADAPTADOR SOLD.C/FLANGES P/CAIXA D'AGUA D=25MMX3/4"</t>
  </si>
  <si>
    <t>10.25</t>
  </si>
  <si>
    <t>ADAPTADOR SOLD.C/FLANGES P/CAIXA D'AGUA D=40MMX1.1/4"</t>
  </si>
  <si>
    <t>10.26</t>
  </si>
  <si>
    <t>ADAPTADOR SOLD.C/FLANGES P/CAIXA D'AGUA D=60MMX2"</t>
  </si>
  <si>
    <t>10.27</t>
  </si>
  <si>
    <t>BUCHA DE REDUÇÃO SOLDÁVEL D=60X50MM</t>
  </si>
  <si>
    <t>10.28</t>
  </si>
  <si>
    <t>JOELHO 45º SOLDÁVEL D=50MM</t>
  </si>
  <si>
    <t>10.29</t>
  </si>
  <si>
    <t>JOELHO 90º SOLDÁVEL D=25MM</t>
  </si>
  <si>
    <t>10.30</t>
  </si>
  <si>
    <t>JOELHO 90º SOLDÁVEL D=50MM</t>
  </si>
  <si>
    <t>10.31</t>
  </si>
  <si>
    <t>LUVA SOLDÁVEL  D=25MM</t>
  </si>
  <si>
    <t>10.32</t>
  </si>
  <si>
    <t>LUVA SOLDÁVEL  D=50MM</t>
  </si>
  <si>
    <t>10.33</t>
  </si>
  <si>
    <t>TÊ 90º SOLDÁVEL D=25MM</t>
  </si>
  <si>
    <t>10.34</t>
  </si>
  <si>
    <t>TÊ 90º SOLDÁVEL D=60MM</t>
  </si>
  <si>
    <t>10.35</t>
  </si>
  <si>
    <t>TÊ DE REDUÇÃO 90º SOLDÁVEL D=50X25MM</t>
  </si>
  <si>
    <t>10.36</t>
  </si>
  <si>
    <t>UNIÃO SOLDÁVEL C/ ROSCA BUCHA DE LATÃO D=25MMX1/2"</t>
  </si>
  <si>
    <t>10.37</t>
  </si>
  <si>
    <t>JOELHO 90º SOLDAVEL C/ ROSCA D=25MMX1/2"</t>
  </si>
  <si>
    <t>10.38</t>
  </si>
  <si>
    <t>LUVA SOLDÁVEL C/ ROSCA D=25MMX3/4"</t>
  </si>
  <si>
    <t>10.39</t>
  </si>
  <si>
    <t>JOELHO 90º SOLDÁVEL C/ BUCHA DE LATÃO D=25MMX1/2"</t>
  </si>
  <si>
    <t>10.40</t>
  </si>
  <si>
    <t>TUBO DE PVC C/ VIROLA P/ ESGOTO D=50MM</t>
  </si>
  <si>
    <t>10.41</t>
  </si>
  <si>
    <t>TUBO DE PVC C/ VIROLA P/ ESGOTO D=75MM</t>
  </si>
  <si>
    <t>10.42</t>
  </si>
  <si>
    <t>TUBO DE PVC C/ VIROLA P/ ESGOTO D=100MM</t>
  </si>
  <si>
    <t>10.43</t>
  </si>
  <si>
    <t>TUBO DE PVC C/ VIROLA P/ ESGOTO D=150MM</t>
  </si>
  <si>
    <t>10.44</t>
  </si>
  <si>
    <t>ANEL DE BORRACHA DIÂMETRO 50MM</t>
  </si>
  <si>
    <t>10.45</t>
  </si>
  <si>
    <t>ANEL DE BORRACHA DIÂMETRO 75MM</t>
  </si>
  <si>
    <t>10.46</t>
  </si>
  <si>
    <t>ANEL DE BORRACHA DIÂMETRO 100MM</t>
  </si>
  <si>
    <t>10.47</t>
  </si>
  <si>
    <t>CURVA 90º CURTA D=100MM</t>
  </si>
  <si>
    <t>10.48</t>
  </si>
  <si>
    <t>JOELHO 90º D=50MM</t>
  </si>
  <si>
    <t>10.49</t>
  </si>
  <si>
    <t>JOELHO 90º D=75MM</t>
  </si>
  <si>
    <t>10.50</t>
  </si>
  <si>
    <t>LUVA DE CORRER D=50MM</t>
  </si>
  <si>
    <t>10.51</t>
  </si>
  <si>
    <t>LUVA DE CORRER D=75MM</t>
  </si>
  <si>
    <t>10.52</t>
  </si>
  <si>
    <t>LUVA DE CORRER D=100MM</t>
  </si>
  <si>
    <t>10.53</t>
  </si>
  <si>
    <t>TÊ SANITÁRIO D=50X50MM</t>
  </si>
  <si>
    <t>10.54</t>
  </si>
  <si>
    <t>VEDAÇÃO P/ SAÍDA DE VASO D=100MM</t>
  </si>
  <si>
    <t>10.56</t>
  </si>
  <si>
    <t>ADAPTADOR P/ VÁLVULA DE PIA E LAVATÓRIO D=40MM</t>
  </si>
  <si>
    <t>10.57</t>
  </si>
  <si>
    <t>JOELHO 90º D=40MM</t>
  </si>
  <si>
    <t>10.58</t>
  </si>
  <si>
    <t>CAIXA SIFONADA DE PVC C/GRELHA CROMADA 100X150X50M</t>
  </si>
  <si>
    <t>10.59</t>
  </si>
  <si>
    <t>10.60</t>
  </si>
  <si>
    <t>EQUIPAMENTO ESPECIAIS</t>
  </si>
  <si>
    <t>11.1</t>
  </si>
  <si>
    <t>11.2</t>
  </si>
  <si>
    <t>11.3</t>
  </si>
  <si>
    <t>URBANIZAÇÃO DO ENTORNO DA QUADRA</t>
  </si>
  <si>
    <t>12.1</t>
  </si>
  <si>
    <t>12.2</t>
  </si>
  <si>
    <t xml:space="preserve">TOTAL GERAL </t>
  </si>
  <si>
    <t>Nome Legível do Responsável Técnico pela elaboração da planilha: Marcelo Ferreira Rodrigues    . CREA: 32.966/D</t>
  </si>
  <si>
    <t>Assinatura do Responsável Técnico:___________________________________________ ­­­­­­­­­­­­­­­Local e Data: Patos de Minas, 10 de junho de 2010</t>
  </si>
  <si>
    <t>9.5</t>
  </si>
  <si>
    <t>9.6</t>
  </si>
  <si>
    <t>9.7</t>
  </si>
  <si>
    <t>QUANTIDADE</t>
  </si>
  <si>
    <t>UNITÁRIO</t>
  </si>
  <si>
    <t>C/ LDI</t>
  </si>
  <si>
    <t xml:space="preserve">PREÇO </t>
  </si>
  <si>
    <t>PREÇO</t>
  </si>
  <si>
    <t>TOTAL C/ LDI</t>
  </si>
  <si>
    <t>DATA:</t>
  </si>
  <si>
    <t>LDI:</t>
  </si>
  <si>
    <t>GOVERNO DO ESTADO DE MINAS GERAIS</t>
  </si>
  <si>
    <t>SECRETARIA DE ESTADO DE GOVERNO</t>
  </si>
  <si>
    <t>Subsecretaria de Assuntos Municipais</t>
  </si>
  <si>
    <t>pç</t>
  </si>
  <si>
    <t>un</t>
  </si>
  <si>
    <t>cj</t>
  </si>
  <si>
    <t>h</t>
  </si>
  <si>
    <t>CAIXA DE PASSAGEM EM ALVENARIA (30X30X40)CM C/ TAMPA DE CONCRETO</t>
  </si>
  <si>
    <t xml:space="preserve">INTERRUPTOR DE UMA TECLA SIMPLES C/ESPELHO 4"X2" </t>
  </si>
  <si>
    <t>TOMADA DE CORRENTE MONOFÁSICA (F+N)C/ESPELHO 4"X2"</t>
  </si>
  <si>
    <t>ESPELHO 4"X2" C/ FURO CENTRAL</t>
  </si>
  <si>
    <t xml:space="preserve">CONTATOR TIPO 3TF-44 </t>
  </si>
  <si>
    <t>TOMADA (F+N+T) 25A INSTALADA NO QUADRO</t>
  </si>
  <si>
    <t>ELETRODUTO PVC RIGIDO CLASSE A C/ LUVA, D=1/2" (BARRA DE 3,0 M)</t>
  </si>
  <si>
    <t>ELETRODUTO PVC RIGIDO CLASSE A C/ LUVA, D=3/4" (BARRA DE 3,0 M)</t>
  </si>
  <si>
    <t>ELETRODUTO PVC RIGIDO CLASSE A C/ LUVA, D=1" (BARRA DE 3,0 M)</t>
  </si>
  <si>
    <t>LIMPEZA GERAL</t>
  </si>
  <si>
    <t>RECUPERAÇÃO DE REVESTIMENTO COM ARGAMASSA DE CIMENTO E AREIA 1:4 EM ARQUIBANCADA</t>
  </si>
  <si>
    <t>COBERTURA COM TELHA DE FIBRA VEGETAL, ESP. 6 MM, INCLUSIVE RUFOS (PARA VESTIÁRIO)</t>
  </si>
  <si>
    <t>CALHA DE CHAPA GALVANIZADA 1,5 MMX30 CM (VESTIÁRIO)</t>
  </si>
  <si>
    <t>RECUPERAÇÃO DE ALVENARIA DE TIJOLO CERÂMICO FURADO 10X20X20 CM, ASSENTADOS COM ARG. CIM/CAL/AREIA 1:2:8, ESPESSURA DE 10 CM</t>
  </si>
  <si>
    <t>CHAPISCO COM ARGAMASSA DE CIMENTO E AREIA 1:3, ESP.: 5 MM</t>
  </si>
  <si>
    <t>EMBOCO PAULISTA (MASSA ÚNICA) C/ ARG. CIM/CAL/AREIA 1:2:11, ESP.: 20 MM</t>
  </si>
  <si>
    <t>REVESTIMENTO COM AZULEJO BRANCO 20X20 CM, ASSENTADOS C/ ARG. COLANTE, INCLUSIVE EMBOÇO</t>
  </si>
  <si>
    <t>RECUPERAÇÃO DE PISO CIMENTADO NATADO COM JUNTA PLASTICA</t>
  </si>
  <si>
    <t>PORTA DE MADEIRA CHAPEADA DE IMBUIA 1ª 0,80X2,10 M, COMPLETA, INCLUSIVE FERRAGEM</t>
  </si>
  <si>
    <t>PORTA DE MADEIRA CHAPEADA DE IMBUIA 1ª 0,90X1,55 M, COMPLETA, INCLUSIVE FERRAGEM</t>
  </si>
  <si>
    <t>PORTA DE MADEIRA CHAPEADA DE IMBUIA 1ª 0,55X1,55 M, COMPLETA, INCLUSIVE FERRAGEM</t>
  </si>
  <si>
    <t>VIDRO CANELADO COLOCADO</t>
  </si>
  <si>
    <t>PINTURA DE PISO E FAIXAS DE DEMARCAÇÕES (VOLEI, BASQUETE, HANDBALL E FUTSAL)</t>
  </si>
  <si>
    <t>PINTURA COM ESMALTE SINTETICO DE ALAMBRADO, GOLS E TABELAS</t>
  </si>
  <si>
    <t>PINTURA DE MURETA DE QUADRA (LATEX INTERNA E CAL EXTERNA)</t>
  </si>
  <si>
    <t xml:space="preserve">PINTURA DE ARQUIBANCADAS </t>
  </si>
  <si>
    <t>PINTURA LATEX ACRILICA EM  PAREDES EXTERNAS DO VESTIÁRIO</t>
  </si>
  <si>
    <t>PINTURA ESMALTE EM ESQUADRIAS METÁLICAS</t>
  </si>
  <si>
    <t>ENCANADOR</t>
  </si>
  <si>
    <t>AJUDANTE DE ENCANADOR</t>
  </si>
  <si>
    <t>POSTE VOLEIBOL OFICIAL, REMOVIVEL, COM CREMALHEIRA FERRO FUNDIDLDANA, BUCHAS DE FIXAÇÃO NO PISO E TAMPA DE CONCRETO CILINDRICA</t>
  </si>
  <si>
    <t>REDE DE VOLEIBOL 1X9,50 M, TRAMA COR PRETA 10X10 CM</t>
  </si>
  <si>
    <t>ESTRUTURA METÁLICA REMOVÍVEL, CONFORME DETALHES, P/ TABELA DE BASQUETE</t>
  </si>
  <si>
    <t>RECUPERAÇÃO DE FECHAMENTO EM ESTEIO DE CONCRETO PADRÃO SESI</t>
  </si>
  <si>
    <t>FECHAMENTO EM TELA SOLDADA CONFORME PADRÃO EXISTENTE</t>
  </si>
  <si>
    <t>PINTURA LATEX PVA EM TETOS E PAREDES INTERNAS DO VESTIÁRIO</t>
  </si>
  <si>
    <t xml:space="preserve"> PLACA DA OBRA, EM CHAPA GALVANIZADA,CONFORME MODELO, FIXADA NA OBRA</t>
  </si>
  <si>
    <t>JUNHO/2010</t>
  </si>
  <si>
    <t>CRONOGRAMA FÍSICO-FINANCEIRO</t>
  </si>
  <si>
    <t>ETAPAS</t>
  </si>
  <si>
    <t>Físico / Financeiro</t>
  </si>
  <si>
    <t>Mês 1</t>
  </si>
  <si>
    <t>Mês 2</t>
  </si>
  <si>
    <t>Mês 3</t>
  </si>
  <si>
    <t>Total</t>
  </si>
  <si>
    <t>Físico %</t>
  </si>
  <si>
    <t>Financeiro</t>
  </si>
  <si>
    <t>TOTAL</t>
  </si>
  <si>
    <t>Nome Legível do Responsável Técnico pela elaboração da planilha: Marcelo Ferreira Rodrigues . CREA: MG-32.966/D</t>
  </si>
  <si>
    <t>CONVENENTE: : Prefeitura Municipal de Patos de Minas</t>
  </si>
  <si>
    <t>OBRA: Reforma de Quadra Poliesportiva Coberta</t>
  </si>
  <si>
    <t>LOCAL: Bairro Jardim Esperança - Patos de Minas/MG</t>
  </si>
  <si>
    <t>OBRA:  Reforma da Quadra Poliesportiva Coberta</t>
  </si>
  <si>
    <t>LOCAL:Bairro Jardim Esperança - Patos de Minas/MG</t>
  </si>
  <si>
    <t>PREÇO TOTAL C/ LDI</t>
  </si>
  <si>
    <t xml:space="preserve">                                  GOVERNO DO ESTADO DE MINAS GERAIS</t>
  </si>
  <si>
    <t xml:space="preserve">                                  SECRETARIA DE ESTADO DE GOVERNO</t>
  </si>
  <si>
    <t xml:space="preserve">                                  Subsecretaria de Assuntos Municipais</t>
  </si>
  <si>
    <t xml:space="preserve">Assinatura do Responsável Técnico:___________________________________________                                                                </t>
  </si>
  <si>
    <t xml:space="preserve">OBS.: PREENCHER APENAS CABEÇALHO  COM  NOME DA EMPREITEIRA, DATA, LDI  E DADOS DO RESPONSAVEL TÉCNICO </t>
  </si>
  <si>
    <t xml:space="preserve">CREA: </t>
  </si>
  <si>
    <t>____________________________</t>
  </si>
  <si>
    <t>Nome Legível do Responsável Técnico pela elaboração da planilha: _____________________________________________________</t>
  </si>
  <si>
    <t xml:space="preserve">Assinatura do Responsável Técnico:___________________________________________ </t>
  </si>
  <si>
    <t>Local e Data: ____________________________________________________________</t>
  </si>
  <si>
    <t>NOME/ LOGOMARCA DA EMPREITEIRA</t>
  </si>
  <si>
    <t>CREA:</t>
  </si>
  <si>
    <t>______________</t>
  </si>
  <si>
    <t>Nome do Responsável Técnico pela elaboração da planilha: ________________________________________________</t>
  </si>
  <si>
    <t xml:space="preserve">OBS.: PREENCHER APENAS CABEÇALHO  COM  NOME DA EMPREITEIRA, DATA,  E DADOS DO RESPONSAVEL TÉCNICO </t>
  </si>
  <si>
    <t xml:space="preserve">                      Assinatura do Responsável Técnico:   _________________________________________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</si>
</sst>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_);_(* \(#,##0.0000\);_(* &quot;-&quot;????_);_(@_)"/>
    <numFmt numFmtId="172" formatCode="_(* #,##0.00000_);_(* \(#,##0.00000\);_(* &quot;-&quot;?????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sz val="11"/>
      <name val="Calibri"/>
      <family val="0"/>
    </font>
    <font>
      <b/>
      <sz val="9"/>
      <name val="Arial"/>
      <family val="2"/>
    </font>
    <font>
      <sz val="11"/>
      <name val="Arial"/>
      <family val="2"/>
    </font>
    <font>
      <sz val="10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" fontId="4" fillId="0" borderId="1" xfId="0" applyNumberFormat="1" applyFont="1" applyBorder="1" applyAlignment="1" applyProtection="1" quotePrefix="1">
      <alignment horizontal="left" vertical="top" wrapText="1"/>
      <protection locked="0"/>
    </xf>
    <xf numFmtId="43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3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4" xfId="0" applyFont="1" applyBorder="1" applyAlignment="1" applyProtection="1">
      <alignment horizontal="right" vertical="top" wrapText="1"/>
      <protection/>
    </xf>
    <xf numFmtId="17" fontId="4" fillId="0" borderId="1" xfId="0" applyNumberFormat="1" applyFont="1" applyBorder="1" applyAlignment="1" applyProtection="1" quotePrefix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7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right" vertical="top" wrapText="1"/>
      <protection/>
    </xf>
    <xf numFmtId="10" fontId="4" fillId="0" borderId="7" xfId="0" applyNumberFormat="1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43" fontId="4" fillId="0" borderId="8" xfId="21" applyFont="1" applyBorder="1" applyAlignment="1" applyProtection="1">
      <alignment horizontal="center" vertical="top" wrapText="1"/>
      <protection/>
    </xf>
    <xf numFmtId="43" fontId="4" fillId="0" borderId="9" xfId="21" applyFont="1" applyBorder="1" applyAlignment="1" applyProtection="1">
      <alignment horizontal="center" vertical="top" wrapText="1"/>
      <protection/>
    </xf>
    <xf numFmtId="0" fontId="2" fillId="0" borderId="9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wrapText="1"/>
      <protection/>
    </xf>
    <xf numFmtId="43" fontId="1" fillId="0" borderId="10" xfId="21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3" fontId="1" fillId="0" borderId="9" xfId="21" applyFont="1" applyBorder="1" applyAlignment="1" applyProtection="1">
      <alignment horizontal="right" wrapText="1"/>
      <protection/>
    </xf>
    <xf numFmtId="43" fontId="2" fillId="0" borderId="9" xfId="21" applyFont="1" applyBorder="1" applyAlignment="1" applyProtection="1">
      <alignment horizontal="right" wrapText="1"/>
      <protection/>
    </xf>
    <xf numFmtId="0" fontId="1" fillId="0" borderId="9" xfId="0" applyFont="1" applyBorder="1" applyAlignment="1" applyProtection="1">
      <alignment horizontal="right" vertical="top" wrapText="1"/>
      <protection/>
    </xf>
    <xf numFmtId="0" fontId="1" fillId="0" borderId="2" xfId="0" applyFont="1" applyBorder="1" applyAlignment="1" applyProtection="1">
      <alignment wrapText="1"/>
      <protection/>
    </xf>
    <xf numFmtId="43" fontId="1" fillId="2" borderId="10" xfId="21" applyFont="1" applyFill="1" applyBorder="1" applyAlignment="1" applyProtection="1">
      <alignment horizontal="right" wrapText="1"/>
      <protection/>
    </xf>
    <xf numFmtId="0" fontId="1" fillId="2" borderId="10" xfId="0" applyFont="1" applyFill="1" applyBorder="1" applyAlignment="1" applyProtection="1">
      <alignment horizontal="center" wrapText="1"/>
      <protection/>
    </xf>
    <xf numFmtId="43" fontId="1" fillId="2" borderId="2" xfId="21" applyFont="1" applyFill="1" applyBorder="1" applyAlignment="1" applyProtection="1">
      <alignment horizontal="right" wrapText="1"/>
      <protection/>
    </xf>
    <xf numFmtId="43" fontId="1" fillId="2" borderId="2" xfId="21" applyFont="1" applyFill="1" applyBorder="1" applyAlignment="1" applyProtection="1">
      <alignment wrapText="1"/>
      <protection/>
    </xf>
    <xf numFmtId="43" fontId="1" fillId="3" borderId="2" xfId="21" applyFont="1" applyFill="1" applyBorder="1" applyAlignment="1" applyProtection="1">
      <alignment horizontal="right" wrapText="1"/>
      <protection/>
    </xf>
    <xf numFmtId="0" fontId="1" fillId="0" borderId="9" xfId="0" applyFont="1" applyBorder="1" applyAlignment="1" applyProtection="1">
      <alignment wrapText="1"/>
      <protection/>
    </xf>
    <xf numFmtId="43" fontId="7" fillId="3" borderId="2" xfId="2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wrapText="1"/>
      <protection/>
    </xf>
    <xf numFmtId="43" fontId="1" fillId="0" borderId="2" xfId="21" applyFont="1" applyBorder="1" applyAlignment="1" applyProtection="1">
      <alignment horizontal="right" wrapText="1"/>
      <protection/>
    </xf>
    <xf numFmtId="43" fontId="1" fillId="0" borderId="2" xfId="21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right" vertical="top" wrapText="1"/>
      <protection/>
    </xf>
    <xf numFmtId="43" fontId="2" fillId="0" borderId="2" xfId="21" applyFont="1" applyBorder="1" applyAlignment="1" applyProtection="1">
      <alignment wrapText="1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1" fillId="0" borderId="2" xfId="21" applyNumberFormat="1" applyFont="1" applyBorder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43" fontId="1" fillId="4" borderId="2" xfId="21" applyFont="1" applyFill="1" applyBorder="1" applyAlignment="1" applyProtection="1">
      <alignment horizontal="right" wrapText="1"/>
      <protection/>
    </xf>
    <xf numFmtId="0" fontId="1" fillId="0" borderId="9" xfId="0" applyFont="1" applyBorder="1" applyAlignment="1" applyProtection="1">
      <alignment horizontal="right" wrapText="1"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43" fontId="2" fillId="0" borderId="10" xfId="21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3" fontId="2" fillId="0" borderId="2" xfId="21" applyFont="1" applyBorder="1" applyAlignment="1" applyProtection="1">
      <alignment horizontal="right" wrapText="1"/>
      <protection/>
    </xf>
    <xf numFmtId="43" fontId="2" fillId="3" borderId="2" xfId="21" applyFont="1" applyFill="1" applyBorder="1" applyAlignment="1" applyProtection="1">
      <alignment horizontal="right" wrapText="1"/>
      <protection/>
    </xf>
    <xf numFmtId="0" fontId="4" fillId="0" borderId="0" xfId="0" applyFont="1" applyAlignment="1" applyProtection="1">
      <alignment/>
      <protection/>
    </xf>
    <xf numFmtId="0" fontId="1" fillId="2" borderId="9" xfId="0" applyFont="1" applyFill="1" applyBorder="1" applyAlignment="1" applyProtection="1">
      <alignment horizontal="right" vertical="top" wrapText="1"/>
      <protection/>
    </xf>
    <xf numFmtId="0" fontId="0" fillId="2" borderId="0" xfId="0" applyFill="1" applyAlignment="1" applyProtection="1">
      <alignment/>
      <protection/>
    </xf>
    <xf numFmtId="43" fontId="1" fillId="3" borderId="2" xfId="21" applyFont="1" applyFill="1" applyBorder="1" applyAlignment="1" applyProtection="1">
      <alignment wrapText="1"/>
      <protection/>
    </xf>
    <xf numFmtId="43" fontId="7" fillId="3" borderId="2" xfId="21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43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4" fontId="10" fillId="2" borderId="0" xfId="0" applyNumberFormat="1" applyFont="1" applyFill="1" applyAlignment="1" applyProtection="1">
      <alignment/>
      <protection/>
    </xf>
    <xf numFmtId="4" fontId="10" fillId="5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4" fillId="0" borderId="6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4" fillId="0" borderId="9" xfId="0" applyFont="1" applyBorder="1" applyAlignment="1" applyProtection="1">
      <alignment horizontal="center" vertical="top" wrapText="1"/>
      <protection/>
    </xf>
    <xf numFmtId="43" fontId="4" fillId="0" borderId="11" xfId="21" applyFont="1" applyBorder="1" applyAlignment="1" applyProtection="1">
      <alignment horizontal="center" vertical="top" wrapText="1"/>
      <protection/>
    </xf>
    <xf numFmtId="0" fontId="1" fillId="0" borderId="6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7" fontId="4" fillId="2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wrapText="1"/>
      <protection/>
    </xf>
    <xf numFmtId="0" fontId="0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center" wrapText="1"/>
      <protection/>
    </xf>
    <xf numFmtId="0" fontId="4" fillId="3" borderId="10" xfId="0" applyFont="1" applyFill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/>
      <protection/>
    </xf>
    <xf numFmtId="43" fontId="0" fillId="0" borderId="8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0" fontId="12" fillId="0" borderId="10" xfId="0" applyNumberFormat="1" applyFont="1" applyBorder="1" applyAlignment="1" applyProtection="1">
      <alignment horizontal="right" vertical="top"/>
      <protection/>
    </xf>
    <xf numFmtId="10" fontId="12" fillId="3" borderId="10" xfId="0" applyNumberFormat="1" applyFont="1" applyFill="1" applyBorder="1" applyAlignment="1" applyProtection="1">
      <alignment horizontal="right" vertical="top"/>
      <protection/>
    </xf>
    <xf numFmtId="0" fontId="12" fillId="0" borderId="13" xfId="0" applyFont="1" applyBorder="1" applyAlignment="1" applyProtection="1">
      <alignment/>
      <protection/>
    </xf>
    <xf numFmtId="43" fontId="0" fillId="0" borderId="9" xfId="0" applyNumberFormat="1" applyFont="1" applyBorder="1" applyAlignment="1" applyProtection="1">
      <alignment horizontal="center"/>
      <protection/>
    </xf>
    <xf numFmtId="8" fontId="5" fillId="0" borderId="10" xfId="0" applyNumberFormat="1" applyFont="1" applyBorder="1" applyAlignment="1" applyProtection="1">
      <alignment horizontal="right" vertical="top"/>
      <protection/>
    </xf>
    <xf numFmtId="8" fontId="5" fillId="3" borderId="10" xfId="0" applyNumberFormat="1" applyFont="1" applyFill="1" applyBorder="1" applyAlignment="1" applyProtection="1">
      <alignment horizontal="right" vertical="top"/>
      <protection/>
    </xf>
    <xf numFmtId="0" fontId="12" fillId="0" borderId="14" xfId="0" applyFont="1" applyBorder="1" applyAlignment="1" applyProtection="1">
      <alignment/>
      <protection/>
    </xf>
    <xf numFmtId="10" fontId="12" fillId="2" borderId="10" xfId="0" applyNumberFormat="1" applyFont="1" applyFill="1" applyBorder="1" applyAlignment="1" applyProtection="1">
      <alignment horizontal="right" vertical="top"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3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center"/>
      <protection/>
    </xf>
    <xf numFmtId="43" fontId="4" fillId="3" borderId="8" xfId="0" applyNumberFormat="1" applyFont="1" applyFill="1" applyBorder="1" applyAlignment="1" applyProtection="1">
      <alignment horizontal="center"/>
      <protection/>
    </xf>
    <xf numFmtId="9" fontId="4" fillId="3" borderId="10" xfId="0" applyNumberFormat="1" applyFont="1" applyFill="1" applyBorder="1" applyAlignment="1" applyProtection="1">
      <alignment horizontal="right"/>
      <protection/>
    </xf>
    <xf numFmtId="0" fontId="4" fillId="3" borderId="13" xfId="0" applyFont="1" applyFill="1" applyBorder="1" applyAlignment="1" applyProtection="1">
      <alignment horizontal="center"/>
      <protection/>
    </xf>
    <xf numFmtId="43" fontId="4" fillId="3" borderId="9" xfId="0" applyNumberFormat="1" applyFont="1" applyFill="1" applyBorder="1" applyAlignment="1" applyProtection="1">
      <alignment horizontal="center"/>
      <protection/>
    </xf>
    <xf numFmtId="8" fontId="12" fillId="3" borderId="1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 applyProtection="1">
      <alignment horizontal="justify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 4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zoomScale="80" zoomScaleNormal="80" workbookViewId="0" topLeftCell="A1">
      <selection activeCell="B35" sqref="B35"/>
    </sheetView>
  </sheetViews>
  <sheetFormatPr defaultColWidth="9.140625" defaultRowHeight="12.75"/>
  <cols>
    <col min="1" max="1" width="13.28125" style="7" customWidth="1"/>
    <col min="2" max="2" width="77.57421875" style="7" customWidth="1"/>
    <col min="3" max="3" width="14.57421875" style="7" customWidth="1"/>
    <col min="4" max="4" width="10.28125" style="7" customWidth="1"/>
    <col min="5" max="5" width="12.7109375" style="7" customWidth="1"/>
    <col min="6" max="7" width="14.7109375" style="7" customWidth="1"/>
    <col min="8" max="8" width="11.421875" style="9" hidden="1" customWidth="1"/>
    <col min="9" max="9" width="11.28125" style="7" bestFit="1" customWidth="1"/>
    <col min="10" max="11" width="9.140625" style="7" customWidth="1"/>
    <col min="12" max="12" width="14.140625" style="7" customWidth="1"/>
    <col min="13" max="13" width="9.140625" style="7" customWidth="1"/>
    <col min="14" max="15" width="9.57421875" style="7" bestFit="1" customWidth="1"/>
    <col min="16" max="16384" width="9.140625" style="7" customWidth="1"/>
  </cols>
  <sheetData>
    <row r="1" spans="2:4" ht="12.75">
      <c r="B1" s="8" t="s">
        <v>268</v>
      </c>
      <c r="C1" s="8"/>
      <c r="D1" s="8"/>
    </row>
    <row r="2" spans="2:4" ht="12.75">
      <c r="B2" s="10" t="s">
        <v>269</v>
      </c>
      <c r="C2" s="10"/>
      <c r="D2" s="10"/>
    </row>
    <row r="3" spans="2:4" ht="12.75">
      <c r="B3" s="11" t="s">
        <v>270</v>
      </c>
      <c r="C3" s="12"/>
      <c r="D3" s="12"/>
    </row>
    <row r="4" ht="12.75"/>
    <row r="5" spans="1:7" ht="15.75">
      <c r="A5" s="13" t="s">
        <v>0</v>
      </c>
      <c r="B5" s="13"/>
      <c r="C5" s="13"/>
      <c r="D5" s="13"/>
      <c r="E5" s="13"/>
      <c r="F5" s="13"/>
      <c r="G5" s="13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5" t="s">
        <v>1</v>
      </c>
      <c r="B7" s="16"/>
      <c r="C7" s="16"/>
      <c r="D7" s="16"/>
      <c r="E7" s="16"/>
      <c r="F7" s="16"/>
      <c r="G7" s="17"/>
    </row>
    <row r="8" spans="1:7" ht="15" customHeight="1">
      <c r="A8" s="15" t="s">
        <v>327</v>
      </c>
      <c r="B8" s="16"/>
      <c r="C8" s="16"/>
      <c r="D8" s="16"/>
      <c r="E8" s="17"/>
      <c r="F8" s="18" t="s">
        <v>266</v>
      </c>
      <c r="G8" s="19" t="s">
        <v>312</v>
      </c>
    </row>
    <row r="9" spans="1:7" ht="15" customHeight="1">
      <c r="A9" s="20" t="s">
        <v>328</v>
      </c>
      <c r="B9" s="21"/>
      <c r="C9" s="21"/>
      <c r="D9" s="21"/>
      <c r="E9" s="22"/>
      <c r="F9" s="23" t="s">
        <v>267</v>
      </c>
      <c r="G9" s="24">
        <v>0.23</v>
      </c>
    </row>
    <row r="10" spans="1:7" ht="12.75" customHeight="1">
      <c r="A10" s="25" t="s">
        <v>2</v>
      </c>
      <c r="B10" s="25" t="s">
        <v>3</v>
      </c>
      <c r="C10" s="25" t="s">
        <v>260</v>
      </c>
      <c r="D10" s="25" t="s">
        <v>4</v>
      </c>
      <c r="E10" s="26" t="s">
        <v>263</v>
      </c>
      <c r="F10" s="26" t="s">
        <v>5</v>
      </c>
      <c r="G10" s="26" t="s">
        <v>264</v>
      </c>
    </row>
    <row r="11" spans="1:7" ht="12.75" customHeight="1">
      <c r="A11" s="25"/>
      <c r="B11" s="25"/>
      <c r="C11" s="25"/>
      <c r="D11" s="25"/>
      <c r="E11" s="27" t="s">
        <v>261</v>
      </c>
      <c r="F11" s="27" t="s">
        <v>262</v>
      </c>
      <c r="G11" s="27" t="s">
        <v>265</v>
      </c>
    </row>
    <row r="12" spans="1:7" ht="12.75" customHeight="1">
      <c r="A12" s="28">
        <v>1</v>
      </c>
      <c r="B12" s="29" t="s">
        <v>6</v>
      </c>
      <c r="C12" s="30"/>
      <c r="D12" s="31"/>
      <c r="E12" s="32"/>
      <c r="F12" s="32"/>
      <c r="G12" s="33">
        <f>SUM(G13:G15)</f>
        <v>3660.2458</v>
      </c>
    </row>
    <row r="13" spans="1:8" ht="12.75" customHeight="1">
      <c r="A13" s="34" t="s">
        <v>7</v>
      </c>
      <c r="B13" s="35" t="s">
        <v>284</v>
      </c>
      <c r="C13" s="36">
        <v>1262</v>
      </c>
      <c r="D13" s="37" t="s">
        <v>8</v>
      </c>
      <c r="E13" s="38">
        <f>H13/(100%+$G$9)</f>
        <v>1.3333333333333333</v>
      </c>
      <c r="F13" s="38">
        <f>E13*$G$9+E13</f>
        <v>1.64</v>
      </c>
      <c r="G13" s="39">
        <f>F13*C13</f>
        <v>2069.68</v>
      </c>
      <c r="H13" s="40">
        <v>1.64</v>
      </c>
    </row>
    <row r="14" spans="1:8" ht="25.5" customHeight="1">
      <c r="A14" s="34" t="s">
        <v>9</v>
      </c>
      <c r="B14" s="41" t="s">
        <v>311</v>
      </c>
      <c r="C14" s="36">
        <v>6</v>
      </c>
      <c r="D14" s="37" t="s">
        <v>8</v>
      </c>
      <c r="E14" s="38">
        <v>187.97</v>
      </c>
      <c r="F14" s="38">
        <f>E14*$G$9+E14</f>
        <v>231.2031</v>
      </c>
      <c r="G14" s="39">
        <f>F14*C14</f>
        <v>1387.2186000000002</v>
      </c>
      <c r="H14" s="42">
        <v>65.91</v>
      </c>
    </row>
    <row r="15" spans="1:8" ht="25.5" customHeight="1">
      <c r="A15" s="34" t="s">
        <v>10</v>
      </c>
      <c r="B15" s="43" t="s">
        <v>285</v>
      </c>
      <c r="C15" s="36">
        <v>13.44</v>
      </c>
      <c r="D15" s="37" t="s">
        <v>8</v>
      </c>
      <c r="E15" s="38">
        <f>H15/(100%+$G$9)</f>
        <v>12.300813008130081</v>
      </c>
      <c r="F15" s="38">
        <f>E15*$G$9+E15</f>
        <v>15.129999999999999</v>
      </c>
      <c r="G15" s="39">
        <f>F15*C15</f>
        <v>203.3472</v>
      </c>
      <c r="H15" s="40">
        <v>15.13</v>
      </c>
    </row>
    <row r="16" spans="1:8" ht="12.75" customHeight="1">
      <c r="A16" s="34"/>
      <c r="B16" s="43"/>
      <c r="C16" s="30"/>
      <c r="D16" s="31"/>
      <c r="E16" s="44"/>
      <c r="F16" s="44"/>
      <c r="G16" s="45"/>
      <c r="H16" s="40"/>
    </row>
    <row r="17" spans="1:8" ht="12.75" customHeight="1">
      <c r="A17" s="46">
        <v>2</v>
      </c>
      <c r="B17" s="29" t="s">
        <v>12</v>
      </c>
      <c r="C17" s="30"/>
      <c r="D17" s="31"/>
      <c r="E17" s="44"/>
      <c r="F17" s="44"/>
      <c r="G17" s="47">
        <f>SUM(G18:G70)</f>
        <v>17314.015</v>
      </c>
      <c r="H17" s="40"/>
    </row>
    <row r="18" spans="1:9" ht="12.75" customHeight="1">
      <c r="A18" s="34" t="s">
        <v>13</v>
      </c>
      <c r="B18" s="43" t="s">
        <v>14</v>
      </c>
      <c r="C18" s="30">
        <v>1</v>
      </c>
      <c r="D18" s="31" t="s">
        <v>271</v>
      </c>
      <c r="E18" s="44">
        <f aca="true" t="shared" si="0" ref="E18:E68">H18/(100%+$G$9)</f>
        <v>70.26016260162602</v>
      </c>
      <c r="F18" s="44">
        <f aca="true" t="shared" si="1" ref="F18:F70">E18*$G$9+E18</f>
        <v>86.42</v>
      </c>
      <c r="G18" s="45">
        <f aca="true" t="shared" si="2" ref="G18:G70">F18*C18</f>
        <v>86.42</v>
      </c>
      <c r="H18" s="40">
        <v>86.42</v>
      </c>
      <c r="I18" s="48"/>
    </row>
    <row r="19" spans="1:8" ht="12.75" customHeight="1">
      <c r="A19" s="34" t="s">
        <v>15</v>
      </c>
      <c r="B19" s="43" t="s">
        <v>16</v>
      </c>
      <c r="C19" s="30">
        <v>1</v>
      </c>
      <c r="D19" s="31" t="s">
        <v>271</v>
      </c>
      <c r="E19" s="44">
        <f t="shared" si="0"/>
        <v>79.41463414634147</v>
      </c>
      <c r="F19" s="44">
        <f t="shared" si="1"/>
        <v>97.68</v>
      </c>
      <c r="G19" s="45">
        <f t="shared" si="2"/>
        <v>97.68</v>
      </c>
      <c r="H19" s="40">
        <v>97.68</v>
      </c>
    </row>
    <row r="20" spans="1:8" ht="12.75" customHeight="1">
      <c r="A20" s="34" t="s">
        <v>17</v>
      </c>
      <c r="B20" s="43" t="s">
        <v>18</v>
      </c>
      <c r="C20" s="30">
        <v>1</v>
      </c>
      <c r="D20" s="31" t="s">
        <v>271</v>
      </c>
      <c r="E20" s="44">
        <f t="shared" si="0"/>
        <v>27.26829268292683</v>
      </c>
      <c r="F20" s="44">
        <f t="shared" si="1"/>
        <v>33.54</v>
      </c>
      <c r="G20" s="45">
        <f t="shared" si="2"/>
        <v>33.54</v>
      </c>
      <c r="H20" s="40">
        <v>33.54</v>
      </c>
    </row>
    <row r="21" spans="1:8" ht="12.75" customHeight="1">
      <c r="A21" s="34" t="s">
        <v>19</v>
      </c>
      <c r="B21" s="43" t="s">
        <v>20</v>
      </c>
      <c r="C21" s="30">
        <v>2</v>
      </c>
      <c r="D21" s="31" t="s">
        <v>271</v>
      </c>
      <c r="E21" s="44">
        <f t="shared" si="0"/>
        <v>4.308943089430894</v>
      </c>
      <c r="F21" s="44">
        <f t="shared" si="1"/>
        <v>5.3</v>
      </c>
      <c r="G21" s="45">
        <f t="shared" si="2"/>
        <v>10.6</v>
      </c>
      <c r="H21" s="40">
        <v>5.3</v>
      </c>
    </row>
    <row r="22" spans="1:8" ht="12.75" customHeight="1">
      <c r="A22" s="34" t="s">
        <v>21</v>
      </c>
      <c r="B22" s="43" t="s">
        <v>22</v>
      </c>
      <c r="C22" s="30">
        <v>1</v>
      </c>
      <c r="D22" s="31" t="s">
        <v>271</v>
      </c>
      <c r="E22" s="44">
        <f t="shared" si="0"/>
        <v>24.08130081300813</v>
      </c>
      <c r="F22" s="44">
        <f t="shared" si="1"/>
        <v>29.62</v>
      </c>
      <c r="G22" s="45">
        <f t="shared" si="2"/>
        <v>29.62</v>
      </c>
      <c r="H22" s="40">
        <v>29.62</v>
      </c>
    </row>
    <row r="23" spans="1:8" ht="12.75" customHeight="1">
      <c r="A23" s="34" t="s">
        <v>23</v>
      </c>
      <c r="B23" s="43" t="s">
        <v>24</v>
      </c>
      <c r="C23" s="30">
        <v>100</v>
      </c>
      <c r="D23" s="31" t="s">
        <v>112</v>
      </c>
      <c r="E23" s="44">
        <f t="shared" si="0"/>
        <v>9.121951219512196</v>
      </c>
      <c r="F23" s="44">
        <f t="shared" si="1"/>
        <v>11.220000000000002</v>
      </c>
      <c r="G23" s="45">
        <f t="shared" si="2"/>
        <v>1122.0000000000002</v>
      </c>
      <c r="H23" s="40">
        <v>11.22</v>
      </c>
    </row>
    <row r="24" spans="1:8" ht="12.75" customHeight="1">
      <c r="A24" s="34" t="s">
        <v>25</v>
      </c>
      <c r="B24" s="43" t="s">
        <v>26</v>
      </c>
      <c r="C24" s="30">
        <v>30</v>
      </c>
      <c r="D24" s="31" t="s">
        <v>112</v>
      </c>
      <c r="E24" s="44">
        <f t="shared" si="0"/>
        <v>6.804878048780488</v>
      </c>
      <c r="F24" s="44">
        <f t="shared" si="1"/>
        <v>8.37</v>
      </c>
      <c r="G24" s="45">
        <f t="shared" si="2"/>
        <v>251.09999999999997</v>
      </c>
      <c r="H24" s="40">
        <v>8.37</v>
      </c>
    </row>
    <row r="25" spans="1:8" ht="12.75" customHeight="1">
      <c r="A25" s="34" t="s">
        <v>27</v>
      </c>
      <c r="B25" s="43" t="s">
        <v>28</v>
      </c>
      <c r="C25" s="30">
        <v>3</v>
      </c>
      <c r="D25" s="31" t="s">
        <v>112</v>
      </c>
      <c r="E25" s="44">
        <f t="shared" si="0"/>
        <v>3.113821138211382</v>
      </c>
      <c r="F25" s="44">
        <f t="shared" si="1"/>
        <v>3.83</v>
      </c>
      <c r="G25" s="45">
        <f t="shared" si="2"/>
        <v>11.49</v>
      </c>
      <c r="H25" s="40">
        <v>3.83</v>
      </c>
    </row>
    <row r="26" spans="1:8" ht="12.75" customHeight="1">
      <c r="A26" s="34" t="s">
        <v>29</v>
      </c>
      <c r="B26" s="43" t="s">
        <v>30</v>
      </c>
      <c r="C26" s="30">
        <v>1</v>
      </c>
      <c r="D26" s="31" t="s">
        <v>271</v>
      </c>
      <c r="E26" s="44">
        <f t="shared" si="0"/>
        <v>7.032520325203253</v>
      </c>
      <c r="F26" s="44">
        <f t="shared" si="1"/>
        <v>8.65</v>
      </c>
      <c r="G26" s="45">
        <f t="shared" si="2"/>
        <v>8.65</v>
      </c>
      <c r="H26" s="40">
        <v>8.65</v>
      </c>
    </row>
    <row r="27" spans="1:8" ht="12.75" customHeight="1">
      <c r="A27" s="34" t="s">
        <v>31</v>
      </c>
      <c r="B27" s="43" t="s">
        <v>275</v>
      </c>
      <c r="C27" s="30">
        <v>2</v>
      </c>
      <c r="D27" s="31" t="s">
        <v>271</v>
      </c>
      <c r="E27" s="44">
        <f t="shared" si="0"/>
        <v>111.79674796747967</v>
      </c>
      <c r="F27" s="44">
        <f t="shared" si="1"/>
        <v>137.51</v>
      </c>
      <c r="G27" s="45">
        <f t="shared" si="2"/>
        <v>275.02</v>
      </c>
      <c r="H27" s="40">
        <v>137.51</v>
      </c>
    </row>
    <row r="28" spans="1:8" s="49" customFormat="1" ht="12.75" customHeight="1">
      <c r="A28" s="34" t="s">
        <v>32</v>
      </c>
      <c r="B28" s="43" t="s">
        <v>281</v>
      </c>
      <c r="C28" s="30">
        <v>15</v>
      </c>
      <c r="D28" s="31" t="s">
        <v>271</v>
      </c>
      <c r="E28" s="44">
        <v>3.3</v>
      </c>
      <c r="F28" s="44">
        <f t="shared" si="1"/>
        <v>4.059</v>
      </c>
      <c r="G28" s="45">
        <f t="shared" si="2"/>
        <v>60.885000000000005</v>
      </c>
      <c r="H28" s="40">
        <v>1.85</v>
      </c>
    </row>
    <row r="29" spans="1:8" s="49" customFormat="1" ht="12.75" customHeight="1">
      <c r="A29" s="34" t="s">
        <v>33</v>
      </c>
      <c r="B29" s="43" t="s">
        <v>282</v>
      </c>
      <c r="C29" s="30">
        <v>70</v>
      </c>
      <c r="D29" s="31" t="s">
        <v>271</v>
      </c>
      <c r="E29" s="44">
        <v>3.3</v>
      </c>
      <c r="F29" s="44">
        <f t="shared" si="1"/>
        <v>4.059</v>
      </c>
      <c r="G29" s="45">
        <f t="shared" si="2"/>
        <v>284.13</v>
      </c>
      <c r="H29" s="40">
        <v>2.38</v>
      </c>
    </row>
    <row r="30" spans="1:8" s="49" customFormat="1" ht="12.75" customHeight="1">
      <c r="A30" s="34" t="s">
        <v>34</v>
      </c>
      <c r="B30" s="43" t="s">
        <v>283</v>
      </c>
      <c r="C30" s="30">
        <v>25</v>
      </c>
      <c r="D30" s="31" t="s">
        <v>271</v>
      </c>
      <c r="E30" s="44">
        <v>5.8</v>
      </c>
      <c r="F30" s="44">
        <f t="shared" si="1"/>
        <v>7.134</v>
      </c>
      <c r="G30" s="45">
        <f t="shared" si="2"/>
        <v>178.35000000000002</v>
      </c>
      <c r="H30" s="40">
        <v>3.53</v>
      </c>
    </row>
    <row r="31" spans="1:8" ht="12.75" customHeight="1">
      <c r="A31" s="34" t="s">
        <v>35</v>
      </c>
      <c r="B31" s="43" t="s">
        <v>37</v>
      </c>
      <c r="C31" s="30">
        <v>16</v>
      </c>
      <c r="D31" s="31" t="s">
        <v>271</v>
      </c>
      <c r="E31" s="44">
        <f t="shared" si="0"/>
        <v>0.4878048780487805</v>
      </c>
      <c r="F31" s="44">
        <f t="shared" si="1"/>
        <v>0.6</v>
      </c>
      <c r="G31" s="45">
        <f t="shared" si="2"/>
        <v>9.6</v>
      </c>
      <c r="H31" s="40">
        <v>0.6</v>
      </c>
    </row>
    <row r="32" spans="1:8" ht="12.75" customHeight="1">
      <c r="A32" s="34" t="s">
        <v>36</v>
      </c>
      <c r="B32" s="43" t="s">
        <v>39</v>
      </c>
      <c r="C32" s="30">
        <v>42</v>
      </c>
      <c r="D32" s="31" t="s">
        <v>271</v>
      </c>
      <c r="E32" s="44">
        <f t="shared" si="0"/>
        <v>0.4878048780487805</v>
      </c>
      <c r="F32" s="44">
        <f t="shared" si="1"/>
        <v>0.6</v>
      </c>
      <c r="G32" s="45">
        <f t="shared" si="2"/>
        <v>25.2</v>
      </c>
      <c r="H32" s="40">
        <v>0.6</v>
      </c>
    </row>
    <row r="33" spans="1:8" ht="12.75" customHeight="1">
      <c r="A33" s="34" t="s">
        <v>38</v>
      </c>
      <c r="B33" s="43" t="s">
        <v>41</v>
      </c>
      <c r="C33" s="30">
        <v>6</v>
      </c>
      <c r="D33" s="31" t="s">
        <v>271</v>
      </c>
      <c r="E33" s="44">
        <f t="shared" si="0"/>
        <v>0.9349593495934959</v>
      </c>
      <c r="F33" s="44">
        <f t="shared" si="1"/>
        <v>1.15</v>
      </c>
      <c r="G33" s="45">
        <f t="shared" si="2"/>
        <v>6.8999999999999995</v>
      </c>
      <c r="H33" s="40">
        <v>1.15</v>
      </c>
    </row>
    <row r="34" spans="1:8" ht="12.75" customHeight="1">
      <c r="A34" s="34" t="s">
        <v>40</v>
      </c>
      <c r="B34" s="43" t="s">
        <v>43</v>
      </c>
      <c r="C34" s="30">
        <v>8</v>
      </c>
      <c r="D34" s="31" t="s">
        <v>271</v>
      </c>
      <c r="E34" s="44">
        <f t="shared" si="0"/>
        <v>1.016260162601626</v>
      </c>
      <c r="F34" s="44">
        <f t="shared" si="1"/>
        <v>1.25</v>
      </c>
      <c r="G34" s="45">
        <f t="shared" si="2"/>
        <v>10</v>
      </c>
      <c r="H34" s="40">
        <v>1.25</v>
      </c>
    </row>
    <row r="35" spans="1:8" ht="12.75" customHeight="1">
      <c r="A35" s="34" t="s">
        <v>42</v>
      </c>
      <c r="B35" s="43" t="s">
        <v>45</v>
      </c>
      <c r="C35" s="30">
        <v>3</v>
      </c>
      <c r="D35" s="31" t="s">
        <v>271</v>
      </c>
      <c r="E35" s="44">
        <f t="shared" si="0"/>
        <v>3.333333333333333</v>
      </c>
      <c r="F35" s="44">
        <f t="shared" si="1"/>
        <v>4.1</v>
      </c>
      <c r="G35" s="45">
        <f t="shared" si="2"/>
        <v>12.299999999999999</v>
      </c>
      <c r="H35" s="40">
        <v>4.1</v>
      </c>
    </row>
    <row r="36" spans="1:8" ht="12.75" customHeight="1">
      <c r="A36" s="34" t="s">
        <v>44</v>
      </c>
      <c r="B36" s="43" t="s">
        <v>47</v>
      </c>
      <c r="C36" s="30">
        <v>10</v>
      </c>
      <c r="D36" s="31" t="s">
        <v>271</v>
      </c>
      <c r="E36" s="44">
        <f t="shared" si="0"/>
        <v>0.5365853658536586</v>
      </c>
      <c r="F36" s="44">
        <f t="shared" si="1"/>
        <v>0.66</v>
      </c>
      <c r="G36" s="45">
        <f t="shared" si="2"/>
        <v>6.6000000000000005</v>
      </c>
      <c r="H36" s="40">
        <v>0.66</v>
      </c>
    </row>
    <row r="37" spans="1:8" ht="12.75" customHeight="1">
      <c r="A37" s="34" t="s">
        <v>46</v>
      </c>
      <c r="B37" s="43" t="s">
        <v>49</v>
      </c>
      <c r="C37" s="30">
        <v>1</v>
      </c>
      <c r="D37" s="31" t="s">
        <v>271</v>
      </c>
      <c r="E37" s="44">
        <f t="shared" si="0"/>
        <v>1.2113821138211383</v>
      </c>
      <c r="F37" s="44">
        <f t="shared" si="1"/>
        <v>1.49</v>
      </c>
      <c r="G37" s="45">
        <f t="shared" si="2"/>
        <v>1.49</v>
      </c>
      <c r="H37" s="40">
        <v>1.49</v>
      </c>
    </row>
    <row r="38" spans="1:8" ht="12.75" customHeight="1">
      <c r="A38" s="34" t="s">
        <v>48</v>
      </c>
      <c r="B38" s="43" t="s">
        <v>51</v>
      </c>
      <c r="C38" s="30">
        <v>2</v>
      </c>
      <c r="D38" s="31" t="s">
        <v>271</v>
      </c>
      <c r="E38" s="44">
        <f t="shared" si="0"/>
        <v>0.5365853658536586</v>
      </c>
      <c r="F38" s="44">
        <f t="shared" si="1"/>
        <v>0.66</v>
      </c>
      <c r="G38" s="45">
        <f t="shared" si="2"/>
        <v>1.32</v>
      </c>
      <c r="H38" s="40">
        <v>0.66</v>
      </c>
    </row>
    <row r="39" spans="1:8" ht="12.75" customHeight="1">
      <c r="A39" s="34" t="s">
        <v>50</v>
      </c>
      <c r="B39" s="43" t="s">
        <v>53</v>
      </c>
      <c r="C39" s="30">
        <v>6</v>
      </c>
      <c r="D39" s="31" t="s">
        <v>271</v>
      </c>
      <c r="E39" s="44">
        <f t="shared" si="0"/>
        <v>1.2113821138211383</v>
      </c>
      <c r="F39" s="44">
        <f t="shared" si="1"/>
        <v>1.49</v>
      </c>
      <c r="G39" s="45">
        <f t="shared" si="2"/>
        <v>8.94</v>
      </c>
      <c r="H39" s="40">
        <v>1.49</v>
      </c>
    </row>
    <row r="40" spans="1:8" ht="12.75" customHeight="1">
      <c r="A40" s="34" t="s">
        <v>52</v>
      </c>
      <c r="B40" s="43" t="s">
        <v>55</v>
      </c>
      <c r="C40" s="30">
        <v>5</v>
      </c>
      <c r="D40" s="31" t="s">
        <v>271</v>
      </c>
      <c r="E40" s="44">
        <f t="shared" si="0"/>
        <v>16.170731707317074</v>
      </c>
      <c r="F40" s="44">
        <f t="shared" si="1"/>
        <v>19.89</v>
      </c>
      <c r="G40" s="45">
        <f t="shared" si="2"/>
        <v>99.45</v>
      </c>
      <c r="H40" s="40">
        <v>19.89</v>
      </c>
    </row>
    <row r="41" spans="1:8" ht="12.75" customHeight="1">
      <c r="A41" s="34" t="s">
        <v>54</v>
      </c>
      <c r="B41" s="43" t="s">
        <v>57</v>
      </c>
      <c r="C41" s="30">
        <v>7</v>
      </c>
      <c r="D41" s="31" t="s">
        <v>271</v>
      </c>
      <c r="E41" s="44">
        <f t="shared" si="0"/>
        <v>12.853658536585366</v>
      </c>
      <c r="F41" s="44">
        <f t="shared" si="1"/>
        <v>15.81</v>
      </c>
      <c r="G41" s="45">
        <f t="shared" si="2"/>
        <v>110.67</v>
      </c>
      <c r="H41" s="40">
        <v>15.81</v>
      </c>
    </row>
    <row r="42" spans="1:8" ht="12.75" customHeight="1">
      <c r="A42" s="34" t="s">
        <v>56</v>
      </c>
      <c r="B42" s="43" t="s">
        <v>59</v>
      </c>
      <c r="C42" s="30">
        <v>9</v>
      </c>
      <c r="D42" s="31" t="s">
        <v>271</v>
      </c>
      <c r="E42" s="44">
        <f t="shared" si="0"/>
        <v>12.853658536585366</v>
      </c>
      <c r="F42" s="44">
        <f t="shared" si="1"/>
        <v>15.81</v>
      </c>
      <c r="G42" s="45">
        <f t="shared" si="2"/>
        <v>142.29</v>
      </c>
      <c r="H42" s="40">
        <v>15.81</v>
      </c>
    </row>
    <row r="43" spans="1:8" ht="12.75" customHeight="1">
      <c r="A43" s="34" t="s">
        <v>58</v>
      </c>
      <c r="B43" s="43" t="s">
        <v>61</v>
      </c>
      <c r="C43" s="30">
        <v>70</v>
      </c>
      <c r="D43" s="31" t="s">
        <v>112</v>
      </c>
      <c r="E43" s="44">
        <f t="shared" si="0"/>
        <v>0.9349593495934959</v>
      </c>
      <c r="F43" s="44">
        <f t="shared" si="1"/>
        <v>1.15</v>
      </c>
      <c r="G43" s="45">
        <f t="shared" si="2"/>
        <v>80.5</v>
      </c>
      <c r="H43" s="40">
        <v>1.15</v>
      </c>
    </row>
    <row r="44" spans="1:8" ht="12.75" customHeight="1">
      <c r="A44" s="34" t="s">
        <v>60</v>
      </c>
      <c r="B44" s="43" t="s">
        <v>63</v>
      </c>
      <c r="C44" s="30">
        <v>850</v>
      </c>
      <c r="D44" s="31" t="s">
        <v>112</v>
      </c>
      <c r="E44" s="44">
        <f t="shared" si="0"/>
        <v>0.6910569105691057</v>
      </c>
      <c r="F44" s="44">
        <f t="shared" si="1"/>
        <v>0.85</v>
      </c>
      <c r="G44" s="45">
        <f t="shared" si="2"/>
        <v>722.5</v>
      </c>
      <c r="H44" s="40">
        <v>0.85</v>
      </c>
    </row>
    <row r="45" spans="1:8" ht="12.75" customHeight="1">
      <c r="A45" s="34" t="s">
        <v>62</v>
      </c>
      <c r="B45" s="43" t="s">
        <v>65</v>
      </c>
      <c r="C45" s="30">
        <v>180</v>
      </c>
      <c r="D45" s="31" t="s">
        <v>112</v>
      </c>
      <c r="E45" s="44">
        <f t="shared" si="0"/>
        <v>0.43089430894308944</v>
      </c>
      <c r="F45" s="44">
        <f t="shared" si="1"/>
        <v>0.53</v>
      </c>
      <c r="G45" s="45">
        <f t="shared" si="2"/>
        <v>95.4</v>
      </c>
      <c r="H45" s="40">
        <v>0.53</v>
      </c>
    </row>
    <row r="46" spans="1:8" ht="12.75" customHeight="1">
      <c r="A46" s="34" t="s">
        <v>64</v>
      </c>
      <c r="B46" s="43" t="s">
        <v>276</v>
      </c>
      <c r="C46" s="30">
        <v>4</v>
      </c>
      <c r="D46" s="31" t="s">
        <v>271</v>
      </c>
      <c r="E46" s="44">
        <f t="shared" si="0"/>
        <v>5.804878048780488</v>
      </c>
      <c r="F46" s="44">
        <f t="shared" si="1"/>
        <v>7.14</v>
      </c>
      <c r="G46" s="45">
        <f t="shared" si="2"/>
        <v>28.56</v>
      </c>
      <c r="H46" s="40">
        <v>7.14</v>
      </c>
    </row>
    <row r="47" spans="1:8" ht="12.75" customHeight="1">
      <c r="A47" s="34" t="s">
        <v>66</v>
      </c>
      <c r="B47" s="43" t="s">
        <v>277</v>
      </c>
      <c r="C47" s="30">
        <v>4</v>
      </c>
      <c r="D47" s="31" t="s">
        <v>271</v>
      </c>
      <c r="E47" s="44">
        <f t="shared" si="0"/>
        <v>7.829268292682928</v>
      </c>
      <c r="F47" s="44">
        <f t="shared" si="1"/>
        <v>9.63</v>
      </c>
      <c r="G47" s="45">
        <f t="shared" si="2"/>
        <v>38.52</v>
      </c>
      <c r="H47" s="40">
        <v>9.63</v>
      </c>
    </row>
    <row r="48" spans="1:8" ht="12.75" customHeight="1">
      <c r="A48" s="34" t="s">
        <v>67</v>
      </c>
      <c r="B48" s="43" t="s">
        <v>69</v>
      </c>
      <c r="C48" s="30">
        <v>2</v>
      </c>
      <c r="D48" s="31" t="s">
        <v>272</v>
      </c>
      <c r="E48" s="44">
        <f t="shared" si="0"/>
        <v>2.3983739837398375</v>
      </c>
      <c r="F48" s="44">
        <f t="shared" si="1"/>
        <v>2.95</v>
      </c>
      <c r="G48" s="45">
        <f t="shared" si="2"/>
        <v>5.9</v>
      </c>
      <c r="H48" s="40">
        <v>2.95</v>
      </c>
    </row>
    <row r="49" spans="1:8" ht="12.75" customHeight="1">
      <c r="A49" s="34" t="s">
        <v>68</v>
      </c>
      <c r="B49" s="43" t="s">
        <v>71</v>
      </c>
      <c r="C49" s="30">
        <v>1</v>
      </c>
      <c r="D49" s="31" t="s">
        <v>272</v>
      </c>
      <c r="E49" s="44">
        <f t="shared" si="0"/>
        <v>14.447154471544716</v>
      </c>
      <c r="F49" s="44">
        <f t="shared" si="1"/>
        <v>17.77</v>
      </c>
      <c r="G49" s="45">
        <f t="shared" si="2"/>
        <v>17.77</v>
      </c>
      <c r="H49" s="40">
        <v>17.77</v>
      </c>
    </row>
    <row r="50" spans="1:8" ht="12.75" customHeight="1">
      <c r="A50" s="34" t="s">
        <v>70</v>
      </c>
      <c r="B50" s="43" t="s">
        <v>278</v>
      </c>
      <c r="C50" s="30">
        <v>2</v>
      </c>
      <c r="D50" s="31" t="s">
        <v>271</v>
      </c>
      <c r="E50" s="44">
        <f t="shared" si="0"/>
        <v>2.3983739837398375</v>
      </c>
      <c r="F50" s="44">
        <f t="shared" si="1"/>
        <v>2.95</v>
      </c>
      <c r="G50" s="45">
        <f t="shared" si="2"/>
        <v>5.9</v>
      </c>
      <c r="H50" s="40">
        <v>2.95</v>
      </c>
    </row>
    <row r="51" spans="1:8" ht="39" customHeight="1">
      <c r="A51" s="34" t="s">
        <v>72</v>
      </c>
      <c r="B51" s="43" t="s">
        <v>74</v>
      </c>
      <c r="C51" s="30">
        <v>1</v>
      </c>
      <c r="D51" s="31" t="s">
        <v>271</v>
      </c>
      <c r="E51" s="44">
        <f t="shared" si="0"/>
        <v>106.3658536585366</v>
      </c>
      <c r="F51" s="44">
        <f t="shared" si="1"/>
        <v>130.83</v>
      </c>
      <c r="G51" s="45">
        <f t="shared" si="2"/>
        <v>130.83</v>
      </c>
      <c r="H51" s="40">
        <v>130.83</v>
      </c>
    </row>
    <row r="52" spans="1:8" ht="12.75" customHeight="1">
      <c r="A52" s="34" t="s">
        <v>73</v>
      </c>
      <c r="B52" s="43" t="s">
        <v>16</v>
      </c>
      <c r="C52" s="30">
        <v>1</v>
      </c>
      <c r="D52" s="31" t="s">
        <v>271</v>
      </c>
      <c r="E52" s="44">
        <f t="shared" si="0"/>
        <v>79.41463414634147</v>
      </c>
      <c r="F52" s="44">
        <f t="shared" si="1"/>
        <v>97.68</v>
      </c>
      <c r="G52" s="45">
        <f t="shared" si="2"/>
        <v>97.68</v>
      </c>
      <c r="H52" s="40">
        <v>97.68</v>
      </c>
    </row>
    <row r="53" spans="1:8" ht="12.75" customHeight="1">
      <c r="A53" s="34" t="s">
        <v>75</v>
      </c>
      <c r="B53" s="43" t="s">
        <v>77</v>
      </c>
      <c r="C53" s="30">
        <v>1</v>
      </c>
      <c r="D53" s="31" t="s">
        <v>271</v>
      </c>
      <c r="E53" s="44">
        <f t="shared" si="0"/>
        <v>70.26016260162602</v>
      </c>
      <c r="F53" s="44">
        <f t="shared" si="1"/>
        <v>86.42</v>
      </c>
      <c r="G53" s="45">
        <f t="shared" si="2"/>
        <v>86.42</v>
      </c>
      <c r="H53" s="40">
        <v>86.42</v>
      </c>
    </row>
    <row r="54" spans="1:8" ht="12.75" customHeight="1">
      <c r="A54" s="34" t="s">
        <v>76</v>
      </c>
      <c r="B54" s="43" t="s">
        <v>79</v>
      </c>
      <c r="C54" s="30">
        <v>2</v>
      </c>
      <c r="D54" s="31" t="s">
        <v>271</v>
      </c>
      <c r="E54" s="44">
        <f>E55</f>
        <v>56.19512195121952</v>
      </c>
      <c r="F54" s="44">
        <f t="shared" si="1"/>
        <v>69.12</v>
      </c>
      <c r="G54" s="45">
        <f t="shared" si="2"/>
        <v>138.24</v>
      </c>
      <c r="H54" s="40">
        <v>69.11</v>
      </c>
    </row>
    <row r="55" spans="1:8" ht="12.75" customHeight="1">
      <c r="A55" s="34" t="s">
        <v>78</v>
      </c>
      <c r="B55" s="43" t="s">
        <v>81</v>
      </c>
      <c r="C55" s="30">
        <v>1</v>
      </c>
      <c r="D55" s="31" t="s">
        <v>271</v>
      </c>
      <c r="E55" s="44">
        <f t="shared" si="0"/>
        <v>56.19512195121952</v>
      </c>
      <c r="F55" s="44">
        <f t="shared" si="1"/>
        <v>69.12</v>
      </c>
      <c r="G55" s="45">
        <f t="shared" si="2"/>
        <v>69.12</v>
      </c>
      <c r="H55" s="40">
        <v>69.12</v>
      </c>
    </row>
    <row r="56" spans="1:8" ht="12.75" customHeight="1">
      <c r="A56" s="34" t="s">
        <v>80</v>
      </c>
      <c r="B56" s="43" t="s">
        <v>83</v>
      </c>
      <c r="C56" s="30">
        <v>1</v>
      </c>
      <c r="D56" s="31" t="s">
        <v>271</v>
      </c>
      <c r="E56" s="50">
        <f t="shared" si="0"/>
        <v>56.19512195121952</v>
      </c>
      <c r="F56" s="44">
        <f t="shared" si="1"/>
        <v>69.12</v>
      </c>
      <c r="G56" s="45">
        <f t="shared" si="2"/>
        <v>69.12</v>
      </c>
      <c r="H56" s="40">
        <v>69.12</v>
      </c>
    </row>
    <row r="57" spans="1:8" ht="12.75" customHeight="1">
      <c r="A57" s="34" t="s">
        <v>82</v>
      </c>
      <c r="B57" s="43" t="s">
        <v>85</v>
      </c>
      <c r="C57" s="30">
        <v>3</v>
      </c>
      <c r="D57" s="31" t="s">
        <v>271</v>
      </c>
      <c r="E57" s="44">
        <f t="shared" si="0"/>
        <v>9.040650406504065</v>
      </c>
      <c r="F57" s="44">
        <f t="shared" si="1"/>
        <v>11.120000000000001</v>
      </c>
      <c r="G57" s="45">
        <f t="shared" si="2"/>
        <v>33.36</v>
      </c>
      <c r="H57" s="40">
        <v>11.12</v>
      </c>
    </row>
    <row r="58" spans="1:8" ht="12.75" customHeight="1">
      <c r="A58" s="34" t="s">
        <v>84</v>
      </c>
      <c r="B58" s="43" t="s">
        <v>87</v>
      </c>
      <c r="C58" s="30">
        <v>2</v>
      </c>
      <c r="D58" s="31" t="s">
        <v>271</v>
      </c>
      <c r="E58" s="44">
        <f t="shared" si="0"/>
        <v>14.926829268292682</v>
      </c>
      <c r="F58" s="44">
        <f t="shared" si="1"/>
        <v>18.36</v>
      </c>
      <c r="G58" s="45">
        <f t="shared" si="2"/>
        <v>36.72</v>
      </c>
      <c r="H58" s="40">
        <v>18.36</v>
      </c>
    </row>
    <row r="59" spans="1:8" ht="12.75" customHeight="1">
      <c r="A59" s="34" t="s">
        <v>86</v>
      </c>
      <c r="B59" s="43" t="s">
        <v>89</v>
      </c>
      <c r="C59" s="30">
        <v>1</v>
      </c>
      <c r="D59" s="31" t="s">
        <v>271</v>
      </c>
      <c r="E59" s="44">
        <f t="shared" si="0"/>
        <v>9.040650406504065</v>
      </c>
      <c r="F59" s="44">
        <f t="shared" si="1"/>
        <v>11.120000000000001</v>
      </c>
      <c r="G59" s="45">
        <f t="shared" si="2"/>
        <v>11.120000000000001</v>
      </c>
      <c r="H59" s="40">
        <v>11.12</v>
      </c>
    </row>
    <row r="60" spans="1:8" ht="12.75" customHeight="1">
      <c r="A60" s="34" t="s">
        <v>88</v>
      </c>
      <c r="B60" s="43" t="s">
        <v>279</v>
      </c>
      <c r="C60" s="30">
        <v>2</v>
      </c>
      <c r="D60" s="31" t="s">
        <v>271</v>
      </c>
      <c r="E60" s="44">
        <f t="shared" si="0"/>
        <v>436.3658536585366</v>
      </c>
      <c r="F60" s="44">
        <f t="shared" si="1"/>
        <v>536.73</v>
      </c>
      <c r="G60" s="45">
        <f t="shared" si="2"/>
        <v>1073.46</v>
      </c>
      <c r="H60" s="40">
        <v>536.73</v>
      </c>
    </row>
    <row r="61" spans="1:8" ht="12.75" customHeight="1">
      <c r="A61" s="34" t="s">
        <v>90</v>
      </c>
      <c r="B61" s="43" t="s">
        <v>92</v>
      </c>
      <c r="C61" s="30">
        <v>4</v>
      </c>
      <c r="D61" s="31" t="s">
        <v>271</v>
      </c>
      <c r="E61" s="44">
        <f t="shared" si="0"/>
        <v>39</v>
      </c>
      <c r="F61" s="44">
        <f t="shared" si="1"/>
        <v>47.97</v>
      </c>
      <c r="G61" s="45">
        <f t="shared" si="2"/>
        <v>191.88</v>
      </c>
      <c r="H61" s="40">
        <v>47.97</v>
      </c>
    </row>
    <row r="62" spans="1:8" ht="12.75" customHeight="1">
      <c r="A62" s="34" t="s">
        <v>91</v>
      </c>
      <c r="B62" s="43" t="s">
        <v>280</v>
      </c>
      <c r="C62" s="30">
        <v>1</v>
      </c>
      <c r="D62" s="31" t="s">
        <v>271</v>
      </c>
      <c r="E62" s="44">
        <f t="shared" si="0"/>
        <v>12.772357723577237</v>
      </c>
      <c r="F62" s="44">
        <f t="shared" si="1"/>
        <v>15.71</v>
      </c>
      <c r="G62" s="45">
        <f t="shared" si="2"/>
        <v>15.71</v>
      </c>
      <c r="H62" s="40">
        <v>15.71</v>
      </c>
    </row>
    <row r="63" spans="1:8" ht="12.75" customHeight="1">
      <c r="A63" s="34" t="s">
        <v>93</v>
      </c>
      <c r="B63" s="43" t="s">
        <v>95</v>
      </c>
      <c r="C63" s="30">
        <v>1</v>
      </c>
      <c r="D63" s="31" t="s">
        <v>271</v>
      </c>
      <c r="E63" s="44">
        <f t="shared" si="0"/>
        <v>12.772357723577237</v>
      </c>
      <c r="F63" s="44">
        <f t="shared" si="1"/>
        <v>15.71</v>
      </c>
      <c r="G63" s="45">
        <f t="shared" si="2"/>
        <v>15.71</v>
      </c>
      <c r="H63" s="40">
        <v>15.71</v>
      </c>
    </row>
    <row r="64" spans="1:8" ht="12.75" customHeight="1">
      <c r="A64" s="34" t="s">
        <v>94</v>
      </c>
      <c r="B64" s="43" t="s">
        <v>97</v>
      </c>
      <c r="C64" s="30">
        <v>1</v>
      </c>
      <c r="D64" s="31" t="s">
        <v>271</v>
      </c>
      <c r="E64" s="44">
        <f t="shared" si="0"/>
        <v>31.341463414634145</v>
      </c>
      <c r="F64" s="44">
        <f t="shared" si="1"/>
        <v>38.55</v>
      </c>
      <c r="G64" s="45">
        <f t="shared" si="2"/>
        <v>38.55</v>
      </c>
      <c r="H64" s="40">
        <v>38.55</v>
      </c>
    </row>
    <row r="65" spans="1:8" ht="26.25" customHeight="1">
      <c r="A65" s="34" t="s">
        <v>96</v>
      </c>
      <c r="B65" s="43" t="s">
        <v>99</v>
      </c>
      <c r="C65" s="30">
        <v>4</v>
      </c>
      <c r="D65" s="31" t="s">
        <v>271</v>
      </c>
      <c r="E65" s="44">
        <f>H65/(100%+$G$9)</f>
        <v>32.12195121951219</v>
      </c>
      <c r="F65" s="44">
        <f t="shared" si="1"/>
        <v>39.51</v>
      </c>
      <c r="G65" s="45">
        <f t="shared" si="2"/>
        <v>158.04</v>
      </c>
      <c r="H65" s="40">
        <v>39.51</v>
      </c>
    </row>
    <row r="66" spans="1:8" ht="26.25" customHeight="1">
      <c r="A66" s="34" t="s">
        <v>98</v>
      </c>
      <c r="B66" s="43" t="s">
        <v>101</v>
      </c>
      <c r="C66" s="30">
        <v>2</v>
      </c>
      <c r="D66" s="31" t="s">
        <v>271</v>
      </c>
      <c r="E66" s="44">
        <f>H66/(100%+$G$9)</f>
        <v>32.12195121951219</v>
      </c>
      <c r="F66" s="44">
        <f t="shared" si="1"/>
        <v>39.51</v>
      </c>
      <c r="G66" s="45">
        <f t="shared" si="2"/>
        <v>79.02</v>
      </c>
      <c r="H66" s="40">
        <v>39.51</v>
      </c>
    </row>
    <row r="67" spans="1:8" ht="25.5" customHeight="1">
      <c r="A67" s="34" t="s">
        <v>100</v>
      </c>
      <c r="B67" s="43" t="s">
        <v>103</v>
      </c>
      <c r="C67" s="30">
        <v>2</v>
      </c>
      <c r="D67" s="31" t="s">
        <v>271</v>
      </c>
      <c r="E67" s="44">
        <f t="shared" si="0"/>
        <v>200.71544715447155</v>
      </c>
      <c r="F67" s="44">
        <f t="shared" si="1"/>
        <v>246.88</v>
      </c>
      <c r="G67" s="45">
        <f t="shared" si="2"/>
        <v>493.76</v>
      </c>
      <c r="H67" s="40">
        <v>246.88</v>
      </c>
    </row>
    <row r="68" spans="1:14" ht="25.5" customHeight="1">
      <c r="A68" s="34" t="s">
        <v>102</v>
      </c>
      <c r="B68" s="43" t="s">
        <v>105</v>
      </c>
      <c r="C68" s="30">
        <v>8</v>
      </c>
      <c r="D68" s="31" t="s">
        <v>271</v>
      </c>
      <c r="E68" s="44">
        <f t="shared" si="0"/>
        <v>528.739837398374</v>
      </c>
      <c r="F68" s="44">
        <f t="shared" si="1"/>
        <v>650.35</v>
      </c>
      <c r="G68" s="45">
        <f t="shared" si="2"/>
        <v>5202.8</v>
      </c>
      <c r="H68" s="40">
        <v>650.35</v>
      </c>
      <c r="N68" s="51"/>
    </row>
    <row r="69" spans="1:14" ht="12.75" customHeight="1">
      <c r="A69" s="34" t="s">
        <v>104</v>
      </c>
      <c r="B69" s="43" t="s">
        <v>107</v>
      </c>
      <c r="C69" s="30">
        <v>290</v>
      </c>
      <c r="D69" s="31" t="s">
        <v>274</v>
      </c>
      <c r="E69" s="44">
        <v>9.7</v>
      </c>
      <c r="F69" s="44">
        <f t="shared" si="1"/>
        <v>11.931</v>
      </c>
      <c r="G69" s="45">
        <f t="shared" si="2"/>
        <v>3459.99</v>
      </c>
      <c r="H69" s="52">
        <v>8.88</v>
      </c>
      <c r="N69" s="51"/>
    </row>
    <row r="70" spans="1:14" ht="12.75" customHeight="1">
      <c r="A70" s="34" t="s">
        <v>106</v>
      </c>
      <c r="B70" s="43" t="s">
        <v>108</v>
      </c>
      <c r="C70" s="30">
        <v>290</v>
      </c>
      <c r="D70" s="31" t="s">
        <v>274</v>
      </c>
      <c r="E70" s="44">
        <v>5.7</v>
      </c>
      <c r="F70" s="44">
        <f t="shared" si="1"/>
        <v>7.011</v>
      </c>
      <c r="G70" s="45">
        <f t="shared" si="2"/>
        <v>2033.19</v>
      </c>
      <c r="H70" s="52">
        <v>5.72</v>
      </c>
      <c r="N70" s="51"/>
    </row>
    <row r="71" spans="1:14" ht="12.75" customHeight="1">
      <c r="A71" s="53"/>
      <c r="B71" s="43"/>
      <c r="C71" s="30"/>
      <c r="D71" s="31"/>
      <c r="E71" s="44"/>
      <c r="F71" s="44"/>
      <c r="G71" s="45"/>
      <c r="H71" s="40"/>
      <c r="L71" s="48"/>
      <c r="N71" s="54"/>
    </row>
    <row r="72" spans="1:15" ht="12.75" customHeight="1">
      <c r="A72" s="28">
        <v>3</v>
      </c>
      <c r="B72" s="29" t="s">
        <v>109</v>
      </c>
      <c r="C72" s="30"/>
      <c r="D72" s="31"/>
      <c r="E72" s="44"/>
      <c r="F72" s="44"/>
      <c r="G72" s="47">
        <f>SUM(G73:G74)</f>
        <v>1634.3919999999998</v>
      </c>
      <c r="H72" s="40"/>
      <c r="I72" s="48"/>
      <c r="N72" s="54"/>
      <c r="O72" s="55"/>
    </row>
    <row r="73" spans="1:14" ht="26.25" customHeight="1">
      <c r="A73" s="34" t="s">
        <v>110</v>
      </c>
      <c r="B73" s="43" t="s">
        <v>286</v>
      </c>
      <c r="C73" s="30">
        <v>37.3</v>
      </c>
      <c r="D73" s="31" t="s">
        <v>8</v>
      </c>
      <c r="E73" s="44">
        <f>H73/(100%+$G$9)</f>
        <v>30.739837398373986</v>
      </c>
      <c r="F73" s="44">
        <f>E73*$G$9+E73</f>
        <v>37.81</v>
      </c>
      <c r="G73" s="45">
        <f>F73*C73</f>
        <v>1410.3129999999999</v>
      </c>
      <c r="H73" s="40">
        <v>37.81</v>
      </c>
      <c r="N73" s="56"/>
    </row>
    <row r="74" spans="1:8" ht="12.75" customHeight="1">
      <c r="A74" s="34" t="s">
        <v>111</v>
      </c>
      <c r="B74" s="43" t="s">
        <v>287</v>
      </c>
      <c r="C74" s="30">
        <v>11.3</v>
      </c>
      <c r="D74" s="31" t="s">
        <v>112</v>
      </c>
      <c r="E74" s="44">
        <f>H74/(100%+$G$9)</f>
        <v>16.121951219512194</v>
      </c>
      <c r="F74" s="44">
        <f>E74*$G$9+E74</f>
        <v>19.83</v>
      </c>
      <c r="G74" s="45">
        <f>F74*C74</f>
        <v>224.079</v>
      </c>
      <c r="H74" s="40">
        <v>19.83</v>
      </c>
    </row>
    <row r="75" spans="1:8" ht="12.75" customHeight="1">
      <c r="A75" s="53"/>
      <c r="B75" s="43"/>
      <c r="C75" s="30"/>
      <c r="D75" s="31"/>
      <c r="E75" s="44"/>
      <c r="F75" s="44"/>
      <c r="G75" s="45"/>
      <c r="H75" s="40"/>
    </row>
    <row r="76" spans="1:8" ht="12.75" customHeight="1">
      <c r="A76" s="28">
        <v>4</v>
      </c>
      <c r="B76" s="29" t="s">
        <v>113</v>
      </c>
      <c r="C76" s="30"/>
      <c r="D76" s="31"/>
      <c r="E76" s="44"/>
      <c r="F76" s="44"/>
      <c r="G76" s="47">
        <f>SUM(G77:G77)</f>
        <v>301.62</v>
      </c>
      <c r="H76" s="40"/>
    </row>
    <row r="77" spans="1:8" ht="25.5" customHeight="1">
      <c r="A77" s="34" t="s">
        <v>114</v>
      </c>
      <c r="B77" s="43" t="s">
        <v>288</v>
      </c>
      <c r="C77" s="30">
        <v>16.5</v>
      </c>
      <c r="D77" s="31" t="s">
        <v>8</v>
      </c>
      <c r="E77" s="44">
        <f>H77/(100%+$G$9)</f>
        <v>14.86178861788618</v>
      </c>
      <c r="F77" s="44">
        <f>E77*$G$9+E77</f>
        <v>18.28</v>
      </c>
      <c r="G77" s="45">
        <f>F77*C77</f>
        <v>301.62</v>
      </c>
      <c r="H77" s="40">
        <v>18.28</v>
      </c>
    </row>
    <row r="78" spans="1:8" ht="12.75" customHeight="1">
      <c r="A78" s="53"/>
      <c r="B78" s="43"/>
      <c r="C78" s="30"/>
      <c r="D78" s="31"/>
      <c r="E78" s="44"/>
      <c r="F78" s="44"/>
      <c r="G78" s="45"/>
      <c r="H78" s="40"/>
    </row>
    <row r="79" spans="1:9" ht="12.75" customHeight="1">
      <c r="A79" s="28">
        <v>5</v>
      </c>
      <c r="B79" s="29" t="s">
        <v>115</v>
      </c>
      <c r="C79" s="30"/>
      <c r="D79" s="31"/>
      <c r="E79" s="44"/>
      <c r="F79" s="44"/>
      <c r="G79" s="47">
        <f>SUM(G80:G82)</f>
        <v>5213.299999999999</v>
      </c>
      <c r="H79" s="40"/>
      <c r="I79" s="48"/>
    </row>
    <row r="80" spans="1:8" ht="12.75" customHeight="1">
      <c r="A80" s="53" t="s">
        <v>116</v>
      </c>
      <c r="B80" s="43" t="s">
        <v>289</v>
      </c>
      <c r="C80" s="30">
        <v>37</v>
      </c>
      <c r="D80" s="31" t="s">
        <v>8</v>
      </c>
      <c r="E80" s="44">
        <f>H80/(100%+$G$9)</f>
        <v>1.7804878048780488</v>
      </c>
      <c r="F80" s="44">
        <f>E80*$G$9+E80</f>
        <v>2.19</v>
      </c>
      <c r="G80" s="45">
        <f>F80*C80</f>
        <v>81.03</v>
      </c>
      <c r="H80" s="40">
        <v>2.19</v>
      </c>
    </row>
    <row r="81" spans="1:8" ht="12.75" customHeight="1">
      <c r="A81" s="53" t="s">
        <v>117</v>
      </c>
      <c r="B81" s="43" t="s">
        <v>290</v>
      </c>
      <c r="C81" s="30">
        <v>37</v>
      </c>
      <c r="D81" s="31" t="s">
        <v>8</v>
      </c>
      <c r="E81" s="44">
        <f>H81/(100%+$G$9)</f>
        <v>7.772357723577236</v>
      </c>
      <c r="F81" s="44">
        <f>E81*$G$9+E81</f>
        <v>9.56</v>
      </c>
      <c r="G81" s="45">
        <f>F81*C81</f>
        <v>353.72</v>
      </c>
      <c r="H81" s="40">
        <v>9.56</v>
      </c>
    </row>
    <row r="82" spans="1:8" ht="25.5" customHeight="1">
      <c r="A82" s="53" t="s">
        <v>118</v>
      </c>
      <c r="B82" s="43" t="s">
        <v>291</v>
      </c>
      <c r="C82" s="30">
        <v>111</v>
      </c>
      <c r="D82" s="31" t="s">
        <v>8</v>
      </c>
      <c r="E82" s="44">
        <v>35</v>
      </c>
      <c r="F82" s="44">
        <f>E82*$G$9+E82</f>
        <v>43.05</v>
      </c>
      <c r="G82" s="45">
        <f>F82*C82</f>
        <v>4778.549999999999</v>
      </c>
      <c r="H82" s="40">
        <v>25.06</v>
      </c>
    </row>
    <row r="83" spans="1:8" ht="12.75" customHeight="1">
      <c r="A83" s="53"/>
      <c r="B83" s="43"/>
      <c r="C83" s="30"/>
      <c r="D83" s="31"/>
      <c r="E83" s="44"/>
      <c r="F83" s="44"/>
      <c r="G83" s="45"/>
      <c r="H83" s="40" t="s">
        <v>11</v>
      </c>
    </row>
    <row r="84" spans="1:8" ht="12.75" customHeight="1">
      <c r="A84" s="28">
        <v>6</v>
      </c>
      <c r="B84" s="29" t="s">
        <v>119</v>
      </c>
      <c r="C84" s="30"/>
      <c r="D84" s="31"/>
      <c r="E84" s="44"/>
      <c r="F84" s="44"/>
      <c r="G84" s="47">
        <f>SUM(G85)</f>
        <v>278.355</v>
      </c>
      <c r="H84" s="40" t="s">
        <v>11</v>
      </c>
    </row>
    <row r="85" spans="1:8" ht="12.75" customHeight="1">
      <c r="A85" s="53" t="s">
        <v>120</v>
      </c>
      <c r="B85" s="43" t="s">
        <v>292</v>
      </c>
      <c r="C85" s="30">
        <v>16.5</v>
      </c>
      <c r="D85" s="31" t="s">
        <v>8</v>
      </c>
      <c r="E85" s="44">
        <f>H85/(100%+$G$9)</f>
        <v>13.715447154471546</v>
      </c>
      <c r="F85" s="44">
        <f>E85*$G$9+E85</f>
        <v>16.87</v>
      </c>
      <c r="G85" s="45">
        <f>F85*C85</f>
        <v>278.355</v>
      </c>
      <c r="H85" s="40">
        <v>16.87</v>
      </c>
    </row>
    <row r="86" spans="1:8" ht="12.75" customHeight="1">
      <c r="A86" s="53"/>
      <c r="B86" s="43"/>
      <c r="C86" s="30"/>
      <c r="D86" s="31"/>
      <c r="E86" s="44"/>
      <c r="F86" s="44"/>
      <c r="G86" s="45"/>
      <c r="H86" s="40" t="s">
        <v>11</v>
      </c>
    </row>
    <row r="87" spans="1:8" s="61" customFormat="1" ht="12.75" customHeight="1">
      <c r="A87" s="28">
        <v>7</v>
      </c>
      <c r="B87" s="29" t="s">
        <v>121</v>
      </c>
      <c r="C87" s="57"/>
      <c r="D87" s="58"/>
      <c r="E87" s="59"/>
      <c r="F87" s="59"/>
      <c r="G87" s="47">
        <f>SUM(G88:G90)</f>
        <v>3348.3999999999996</v>
      </c>
      <c r="H87" s="60" t="s">
        <v>11</v>
      </c>
    </row>
    <row r="88" spans="1:8" ht="25.5" customHeight="1">
      <c r="A88" s="34" t="s">
        <v>122</v>
      </c>
      <c r="B88" s="43" t="s">
        <v>294</v>
      </c>
      <c r="C88" s="30">
        <v>3</v>
      </c>
      <c r="D88" s="31" t="s">
        <v>273</v>
      </c>
      <c r="E88" s="44">
        <f>H88/(100%+$G$9)</f>
        <v>272.2276422764227</v>
      </c>
      <c r="F88" s="44">
        <f>E88*$G$9+E88</f>
        <v>334.84</v>
      </c>
      <c r="G88" s="45">
        <f>F88*C88</f>
        <v>1004.52</v>
      </c>
      <c r="H88" s="40">
        <v>334.84</v>
      </c>
    </row>
    <row r="89" spans="1:8" ht="25.5" customHeight="1">
      <c r="A89" s="34" t="s">
        <v>123</v>
      </c>
      <c r="B89" s="43" t="s">
        <v>293</v>
      </c>
      <c r="C89" s="30">
        <v>3</v>
      </c>
      <c r="D89" s="31" t="s">
        <v>273</v>
      </c>
      <c r="E89" s="44">
        <f>H89/(100%+$G$9)</f>
        <v>272.2276422764227</v>
      </c>
      <c r="F89" s="44">
        <f>E89*$G$9+E89</f>
        <v>334.84</v>
      </c>
      <c r="G89" s="45">
        <f>F89*C89</f>
        <v>1004.52</v>
      </c>
      <c r="H89" s="40">
        <v>334.84</v>
      </c>
    </row>
    <row r="90" spans="1:8" s="63" customFormat="1" ht="25.5" customHeight="1">
      <c r="A90" s="62" t="s">
        <v>124</v>
      </c>
      <c r="B90" s="43" t="s">
        <v>295</v>
      </c>
      <c r="C90" s="36">
        <v>4</v>
      </c>
      <c r="D90" s="31" t="s">
        <v>273</v>
      </c>
      <c r="E90" s="44">
        <f>E89</f>
        <v>272.2276422764227</v>
      </c>
      <c r="F90" s="44">
        <f>E90*$G$9+E90</f>
        <v>334.84</v>
      </c>
      <c r="G90" s="45">
        <f>F90*C90</f>
        <v>1339.36</v>
      </c>
      <c r="H90" s="40">
        <v>334.85</v>
      </c>
    </row>
    <row r="91" spans="1:8" ht="12.75" customHeight="1">
      <c r="A91" s="53"/>
      <c r="B91" s="43"/>
      <c r="C91" s="30"/>
      <c r="D91" s="31"/>
      <c r="E91" s="44"/>
      <c r="F91" s="44"/>
      <c r="G91" s="45"/>
      <c r="H91" s="40" t="s">
        <v>11</v>
      </c>
    </row>
    <row r="92" spans="1:8" s="61" customFormat="1" ht="12.75" customHeight="1">
      <c r="A92" s="28">
        <v>8</v>
      </c>
      <c r="B92" s="29" t="s">
        <v>125</v>
      </c>
      <c r="C92" s="57"/>
      <c r="D92" s="58"/>
      <c r="E92" s="59"/>
      <c r="F92" s="59"/>
      <c r="G92" s="47">
        <f>SUM(G93)</f>
        <v>185.955</v>
      </c>
      <c r="H92" s="60" t="s">
        <v>11</v>
      </c>
    </row>
    <row r="93" spans="1:8" ht="12.75" customHeight="1">
      <c r="A93" s="53" t="s">
        <v>126</v>
      </c>
      <c r="B93" s="43" t="s">
        <v>296</v>
      </c>
      <c r="C93" s="30">
        <v>3.5</v>
      </c>
      <c r="D93" s="31" t="s">
        <v>8</v>
      </c>
      <c r="E93" s="44">
        <f>H93/(100%+$G$9)</f>
        <v>43.19512195121951</v>
      </c>
      <c r="F93" s="44">
        <f>E93*$G$9+E93</f>
        <v>53.13</v>
      </c>
      <c r="G93" s="45">
        <f>F93*C93</f>
        <v>185.955</v>
      </c>
      <c r="H93" s="40">
        <v>53.13</v>
      </c>
    </row>
    <row r="94" spans="1:8" ht="12.75" customHeight="1">
      <c r="A94" s="53"/>
      <c r="B94" s="43"/>
      <c r="C94" s="30"/>
      <c r="D94" s="31"/>
      <c r="E94" s="44"/>
      <c r="F94" s="44"/>
      <c r="G94" s="45"/>
      <c r="H94" s="40"/>
    </row>
    <row r="95" spans="1:8" s="61" customFormat="1" ht="12.75" customHeight="1">
      <c r="A95" s="28">
        <v>9</v>
      </c>
      <c r="B95" s="29" t="s">
        <v>127</v>
      </c>
      <c r="C95" s="57"/>
      <c r="D95" s="58"/>
      <c r="E95" s="59"/>
      <c r="F95" s="59"/>
      <c r="G95" s="47">
        <f>SUM(G96:G102)</f>
        <v>11999.901702000001</v>
      </c>
      <c r="H95" s="60"/>
    </row>
    <row r="96" spans="1:8" ht="25.5" customHeight="1">
      <c r="A96" s="53" t="s">
        <v>128</v>
      </c>
      <c r="B96" s="43" t="s">
        <v>297</v>
      </c>
      <c r="C96" s="30">
        <v>672</v>
      </c>
      <c r="D96" s="31" t="s">
        <v>8</v>
      </c>
      <c r="E96" s="44">
        <f>H96/(100%+$G$9)</f>
        <v>5.178861788617886</v>
      </c>
      <c r="F96" s="44">
        <f aca="true" t="shared" si="3" ref="F96:F102">E96*$G$9+E96</f>
        <v>6.37</v>
      </c>
      <c r="G96" s="45">
        <f aca="true" t="shared" si="4" ref="G96:G102">F96*C96</f>
        <v>4280.64</v>
      </c>
      <c r="H96" s="64">
        <v>6.37</v>
      </c>
    </row>
    <row r="97" spans="1:10" ht="12.75" customHeight="1">
      <c r="A97" s="53" t="s">
        <v>129</v>
      </c>
      <c r="B97" s="43" t="s">
        <v>298</v>
      </c>
      <c r="C97" s="30">
        <v>326.4</v>
      </c>
      <c r="D97" s="31" t="s">
        <v>8</v>
      </c>
      <c r="E97" s="44">
        <v>5.56</v>
      </c>
      <c r="F97" s="44">
        <f t="shared" si="3"/>
        <v>6.838799999999999</v>
      </c>
      <c r="G97" s="45">
        <f t="shared" si="4"/>
        <v>2232.1843199999994</v>
      </c>
      <c r="H97" s="65">
        <v>9.92</v>
      </c>
      <c r="J97" s="48"/>
    </row>
    <row r="98" spans="1:8" ht="12.75" customHeight="1">
      <c r="A98" s="53" t="s">
        <v>130</v>
      </c>
      <c r="B98" s="43" t="s">
        <v>299</v>
      </c>
      <c r="C98" s="30">
        <v>31.2</v>
      </c>
      <c r="D98" s="31" t="s">
        <v>8</v>
      </c>
      <c r="E98" s="44">
        <f>H98/(100%+$G$9)</f>
        <v>6.211382113821138</v>
      </c>
      <c r="F98" s="44">
        <f t="shared" si="3"/>
        <v>7.64</v>
      </c>
      <c r="G98" s="45">
        <f t="shared" si="4"/>
        <v>238.368</v>
      </c>
      <c r="H98" s="64">
        <v>7.64</v>
      </c>
    </row>
    <row r="99" spans="1:8" ht="12.75" customHeight="1">
      <c r="A99" s="53" t="s">
        <v>131</v>
      </c>
      <c r="B99" s="43" t="s">
        <v>300</v>
      </c>
      <c r="C99" s="30">
        <v>408.13</v>
      </c>
      <c r="D99" s="31" t="s">
        <v>8</v>
      </c>
      <c r="E99" s="44">
        <v>5.18</v>
      </c>
      <c r="F99" s="44">
        <f t="shared" si="3"/>
        <v>6.3713999999999995</v>
      </c>
      <c r="G99" s="45">
        <f t="shared" si="4"/>
        <v>2600.359482</v>
      </c>
      <c r="H99" s="65">
        <v>8.15</v>
      </c>
    </row>
    <row r="100" spans="1:8" ht="12.75" customHeight="1">
      <c r="A100" s="53" t="s">
        <v>257</v>
      </c>
      <c r="B100" s="43" t="s">
        <v>310</v>
      </c>
      <c r="C100" s="30">
        <v>124</v>
      </c>
      <c r="D100" s="31" t="s">
        <v>8</v>
      </c>
      <c r="E100" s="44">
        <v>6.26</v>
      </c>
      <c r="F100" s="44">
        <f t="shared" si="3"/>
        <v>7.6998</v>
      </c>
      <c r="G100" s="45">
        <f t="shared" si="4"/>
        <v>954.7751999999999</v>
      </c>
      <c r="H100" s="65">
        <v>12.74</v>
      </c>
    </row>
    <row r="101" spans="1:8" ht="12.75" customHeight="1">
      <c r="A101" s="53" t="s">
        <v>258</v>
      </c>
      <c r="B101" s="43" t="s">
        <v>301</v>
      </c>
      <c r="C101" s="30">
        <v>107</v>
      </c>
      <c r="D101" s="31" t="s">
        <v>8</v>
      </c>
      <c r="E101" s="44">
        <v>10.02</v>
      </c>
      <c r="F101" s="44">
        <f t="shared" si="3"/>
        <v>12.3246</v>
      </c>
      <c r="G101" s="45">
        <f t="shared" si="4"/>
        <v>1318.7322</v>
      </c>
      <c r="H101" s="65">
        <v>15.29</v>
      </c>
    </row>
    <row r="102" spans="1:8" ht="12.75" customHeight="1">
      <c r="A102" s="53" t="s">
        <v>259</v>
      </c>
      <c r="B102" s="43" t="s">
        <v>302</v>
      </c>
      <c r="C102" s="30">
        <v>23</v>
      </c>
      <c r="D102" s="31" t="s">
        <v>8</v>
      </c>
      <c r="E102" s="44">
        <v>13.25</v>
      </c>
      <c r="F102" s="44">
        <f t="shared" si="3"/>
        <v>16.2975</v>
      </c>
      <c r="G102" s="45">
        <f t="shared" si="4"/>
        <v>374.8425</v>
      </c>
      <c r="H102" s="65">
        <v>17.84</v>
      </c>
    </row>
    <row r="103" spans="1:8" ht="12.75" customHeight="1">
      <c r="A103" s="53"/>
      <c r="B103" s="43"/>
      <c r="C103" s="30"/>
      <c r="D103" s="31"/>
      <c r="E103" s="44"/>
      <c r="F103" s="44"/>
      <c r="G103" s="45"/>
      <c r="H103" s="40"/>
    </row>
    <row r="104" spans="1:8" ht="12.75" customHeight="1">
      <c r="A104" s="53">
        <v>10</v>
      </c>
      <c r="B104" s="29" t="s">
        <v>132</v>
      </c>
      <c r="C104" s="30"/>
      <c r="D104" s="31"/>
      <c r="E104" s="44"/>
      <c r="F104" s="44"/>
      <c r="G104" s="47">
        <f>SUM(G105:G162)</f>
        <v>6956.979999999999</v>
      </c>
      <c r="H104" s="40"/>
    </row>
    <row r="105" spans="1:8" ht="12.75" customHeight="1">
      <c r="A105" s="53" t="s">
        <v>133</v>
      </c>
      <c r="B105" s="43" t="s">
        <v>134</v>
      </c>
      <c r="C105" s="30">
        <v>4</v>
      </c>
      <c r="D105" s="31" t="s">
        <v>271</v>
      </c>
      <c r="E105" s="44">
        <f aca="true" t="shared" si="5" ref="E105:E160">H105/(100%+$G$9)</f>
        <v>114.04065040650407</v>
      </c>
      <c r="F105" s="44">
        <f aca="true" t="shared" si="6" ref="F105:F162">E105*$G$9+E105</f>
        <v>140.27</v>
      </c>
      <c r="G105" s="45">
        <f aca="true" t="shared" si="7" ref="G105:G160">F105*C105</f>
        <v>561.08</v>
      </c>
      <c r="H105" s="40">
        <v>140.27</v>
      </c>
    </row>
    <row r="106" spans="1:8" ht="12.75" customHeight="1">
      <c r="A106" s="53" t="s">
        <v>135</v>
      </c>
      <c r="B106" s="43" t="s">
        <v>136</v>
      </c>
      <c r="C106" s="30">
        <v>4</v>
      </c>
      <c r="D106" s="31" t="s">
        <v>271</v>
      </c>
      <c r="E106" s="44">
        <f t="shared" si="5"/>
        <v>41.47154471544715</v>
      </c>
      <c r="F106" s="44">
        <f t="shared" si="6"/>
        <v>51.01</v>
      </c>
      <c r="G106" s="45">
        <f t="shared" si="7"/>
        <v>204.04</v>
      </c>
      <c r="H106" s="40">
        <v>51.01</v>
      </c>
    </row>
    <row r="107" spans="1:8" ht="12.75" customHeight="1">
      <c r="A107" s="53" t="s">
        <v>137</v>
      </c>
      <c r="B107" s="43" t="s">
        <v>138</v>
      </c>
      <c r="C107" s="30">
        <v>2</v>
      </c>
      <c r="D107" s="31" t="s">
        <v>271</v>
      </c>
      <c r="E107" s="44">
        <f t="shared" si="5"/>
        <v>41.47154471544715</v>
      </c>
      <c r="F107" s="44">
        <f t="shared" si="6"/>
        <v>51.01</v>
      </c>
      <c r="G107" s="45">
        <f t="shared" si="7"/>
        <v>102.02</v>
      </c>
      <c r="H107" s="40">
        <v>51.01</v>
      </c>
    </row>
    <row r="108" spans="1:8" ht="12.75" customHeight="1">
      <c r="A108" s="53" t="s">
        <v>139</v>
      </c>
      <c r="B108" s="43" t="s">
        <v>140</v>
      </c>
      <c r="C108" s="30">
        <v>4</v>
      </c>
      <c r="D108" s="31" t="s">
        <v>271</v>
      </c>
      <c r="E108" s="44">
        <f t="shared" si="5"/>
        <v>24.88617886178862</v>
      </c>
      <c r="F108" s="44">
        <f t="shared" si="6"/>
        <v>30.61</v>
      </c>
      <c r="G108" s="45">
        <f t="shared" si="7"/>
        <v>122.44</v>
      </c>
      <c r="H108" s="40">
        <v>30.61</v>
      </c>
    </row>
    <row r="109" spans="1:8" ht="12.75" customHeight="1">
      <c r="A109" s="53" t="s">
        <v>141</v>
      </c>
      <c r="B109" s="43" t="s">
        <v>142</v>
      </c>
      <c r="C109" s="30">
        <v>4</v>
      </c>
      <c r="D109" s="31" t="s">
        <v>271</v>
      </c>
      <c r="E109" s="44">
        <f t="shared" si="5"/>
        <v>10.040650406504065</v>
      </c>
      <c r="F109" s="44">
        <f t="shared" si="6"/>
        <v>12.350000000000001</v>
      </c>
      <c r="G109" s="45">
        <f t="shared" si="7"/>
        <v>49.400000000000006</v>
      </c>
      <c r="H109" s="40">
        <v>12.35</v>
      </c>
    </row>
    <row r="110" spans="1:8" ht="12.75" customHeight="1">
      <c r="A110" s="53" t="s">
        <v>143</v>
      </c>
      <c r="B110" s="43" t="s">
        <v>144</v>
      </c>
      <c r="C110" s="30">
        <v>1</v>
      </c>
      <c r="D110" s="31" t="s">
        <v>271</v>
      </c>
      <c r="E110" s="44">
        <f t="shared" si="5"/>
        <v>93.3089430894309</v>
      </c>
      <c r="F110" s="44">
        <f t="shared" si="6"/>
        <v>114.77000000000001</v>
      </c>
      <c r="G110" s="45">
        <f t="shared" si="7"/>
        <v>114.77000000000001</v>
      </c>
      <c r="H110" s="40">
        <v>114.77</v>
      </c>
    </row>
    <row r="111" spans="1:8" ht="12.75" customHeight="1">
      <c r="A111" s="53" t="s">
        <v>145</v>
      </c>
      <c r="B111" s="43" t="s">
        <v>146</v>
      </c>
      <c r="C111" s="30">
        <v>1</v>
      </c>
      <c r="D111" s="31" t="s">
        <v>271</v>
      </c>
      <c r="E111" s="44">
        <f t="shared" si="5"/>
        <v>4.813008130081301</v>
      </c>
      <c r="F111" s="44">
        <f t="shared" si="6"/>
        <v>5.920000000000001</v>
      </c>
      <c r="G111" s="45">
        <f t="shared" si="7"/>
        <v>5.920000000000001</v>
      </c>
      <c r="H111" s="40">
        <v>5.92</v>
      </c>
    </row>
    <row r="112" spans="1:8" ht="12.75" customHeight="1">
      <c r="A112" s="53" t="s">
        <v>147</v>
      </c>
      <c r="B112" s="43" t="s">
        <v>148</v>
      </c>
      <c r="C112" s="30">
        <v>4</v>
      </c>
      <c r="D112" s="31" t="s">
        <v>271</v>
      </c>
      <c r="E112" s="44">
        <f t="shared" si="5"/>
        <v>4.008130081300813</v>
      </c>
      <c r="F112" s="44">
        <f t="shared" si="6"/>
        <v>4.93</v>
      </c>
      <c r="G112" s="45">
        <f t="shared" si="7"/>
        <v>19.72</v>
      </c>
      <c r="H112" s="40">
        <v>4.93</v>
      </c>
    </row>
    <row r="113" spans="1:8" ht="12.75" customHeight="1">
      <c r="A113" s="53" t="s">
        <v>149</v>
      </c>
      <c r="B113" s="43" t="s">
        <v>150</v>
      </c>
      <c r="C113" s="30">
        <v>4</v>
      </c>
      <c r="D113" s="31" t="s">
        <v>271</v>
      </c>
      <c r="E113" s="44">
        <f t="shared" si="5"/>
        <v>8.422764227642276</v>
      </c>
      <c r="F113" s="44">
        <f t="shared" si="6"/>
        <v>10.36</v>
      </c>
      <c r="G113" s="45">
        <f t="shared" si="7"/>
        <v>41.44</v>
      </c>
      <c r="H113" s="40">
        <v>10.36</v>
      </c>
    </row>
    <row r="114" spans="1:8" ht="12.75" customHeight="1">
      <c r="A114" s="53" t="s">
        <v>151</v>
      </c>
      <c r="B114" s="43" t="s">
        <v>152</v>
      </c>
      <c r="C114" s="30">
        <v>11</v>
      </c>
      <c r="D114" s="31" t="s">
        <v>271</v>
      </c>
      <c r="E114" s="44">
        <f t="shared" si="5"/>
        <v>13.048780487804878</v>
      </c>
      <c r="F114" s="44">
        <f t="shared" si="6"/>
        <v>16.05</v>
      </c>
      <c r="G114" s="45">
        <f t="shared" si="7"/>
        <v>176.55</v>
      </c>
      <c r="H114" s="40">
        <v>16.05</v>
      </c>
    </row>
    <row r="115" spans="1:8" ht="12.75" customHeight="1">
      <c r="A115" s="53" t="s">
        <v>153</v>
      </c>
      <c r="B115" s="43" t="s">
        <v>154</v>
      </c>
      <c r="C115" s="30">
        <v>2</v>
      </c>
      <c r="D115" s="31" t="s">
        <v>271</v>
      </c>
      <c r="E115" s="44">
        <f t="shared" si="5"/>
        <v>41.8130081300813</v>
      </c>
      <c r="F115" s="44">
        <f t="shared" si="6"/>
        <v>51.43</v>
      </c>
      <c r="G115" s="45">
        <f t="shared" si="7"/>
        <v>102.86</v>
      </c>
      <c r="H115" s="40">
        <v>51.43</v>
      </c>
    </row>
    <row r="116" spans="1:8" ht="12.75" customHeight="1">
      <c r="A116" s="53" t="s">
        <v>155</v>
      </c>
      <c r="B116" s="43" t="s">
        <v>156</v>
      </c>
      <c r="C116" s="30">
        <v>2</v>
      </c>
      <c r="D116" s="31" t="s">
        <v>271</v>
      </c>
      <c r="E116" s="44">
        <f t="shared" si="5"/>
        <v>27.097560975609756</v>
      </c>
      <c r="F116" s="44">
        <f t="shared" si="6"/>
        <v>33.33</v>
      </c>
      <c r="G116" s="45">
        <f t="shared" si="7"/>
        <v>66.66</v>
      </c>
      <c r="H116" s="40">
        <v>33.33</v>
      </c>
    </row>
    <row r="117" spans="1:8" ht="12.75" customHeight="1">
      <c r="A117" s="53" t="s">
        <v>157</v>
      </c>
      <c r="B117" s="43" t="s">
        <v>158</v>
      </c>
      <c r="C117" s="30">
        <v>4</v>
      </c>
      <c r="D117" s="31" t="s">
        <v>271</v>
      </c>
      <c r="E117" s="44">
        <f t="shared" si="5"/>
        <v>112.30894308943088</v>
      </c>
      <c r="F117" s="44">
        <f t="shared" si="6"/>
        <v>138.14</v>
      </c>
      <c r="G117" s="45">
        <f t="shared" si="7"/>
        <v>552.56</v>
      </c>
      <c r="H117" s="40">
        <v>138.14</v>
      </c>
    </row>
    <row r="118" spans="1:8" ht="12.75" customHeight="1">
      <c r="A118" s="53" t="s">
        <v>159</v>
      </c>
      <c r="B118" s="43" t="s">
        <v>160</v>
      </c>
      <c r="C118" s="30">
        <v>4</v>
      </c>
      <c r="D118" s="31" t="s">
        <v>271</v>
      </c>
      <c r="E118" s="44">
        <f t="shared" si="5"/>
        <v>116.11382113821138</v>
      </c>
      <c r="F118" s="44">
        <f t="shared" si="6"/>
        <v>142.82</v>
      </c>
      <c r="G118" s="45">
        <f t="shared" si="7"/>
        <v>571.28</v>
      </c>
      <c r="H118" s="40">
        <v>142.82</v>
      </c>
    </row>
    <row r="119" spans="1:8" ht="12.75" customHeight="1">
      <c r="A119" s="53" t="s">
        <v>161</v>
      </c>
      <c r="B119" s="43" t="s">
        <v>162</v>
      </c>
      <c r="C119" s="30">
        <v>4</v>
      </c>
      <c r="D119" s="31" t="s">
        <v>271</v>
      </c>
      <c r="E119" s="44">
        <f t="shared" si="5"/>
        <v>2.902439024390244</v>
      </c>
      <c r="F119" s="44">
        <f t="shared" si="6"/>
        <v>3.57</v>
      </c>
      <c r="G119" s="45">
        <f t="shared" si="7"/>
        <v>14.28</v>
      </c>
      <c r="H119" s="40">
        <v>3.57</v>
      </c>
    </row>
    <row r="120" spans="1:8" ht="12.75" customHeight="1">
      <c r="A120" s="53" t="s">
        <v>163</v>
      </c>
      <c r="B120" s="43" t="s">
        <v>164</v>
      </c>
      <c r="C120" s="30">
        <v>1</v>
      </c>
      <c r="D120" s="31" t="s">
        <v>271</v>
      </c>
      <c r="E120" s="44">
        <f t="shared" si="5"/>
        <v>250.5447154471545</v>
      </c>
      <c r="F120" s="44">
        <f t="shared" si="6"/>
        <v>308.17</v>
      </c>
      <c r="G120" s="45">
        <f t="shared" si="7"/>
        <v>308.17</v>
      </c>
      <c r="H120" s="40">
        <v>308.17</v>
      </c>
    </row>
    <row r="121" spans="1:8" ht="12.75" customHeight="1">
      <c r="A121" s="53" t="s">
        <v>165</v>
      </c>
      <c r="B121" s="43" t="s">
        <v>166</v>
      </c>
      <c r="C121" s="30">
        <v>36</v>
      </c>
      <c r="D121" s="31" t="s">
        <v>112</v>
      </c>
      <c r="E121" s="44">
        <f t="shared" si="5"/>
        <v>1.6747967479674797</v>
      </c>
      <c r="F121" s="44">
        <f t="shared" si="6"/>
        <v>2.06</v>
      </c>
      <c r="G121" s="45">
        <f t="shared" si="7"/>
        <v>74.16</v>
      </c>
      <c r="H121" s="40">
        <v>2.06</v>
      </c>
    </row>
    <row r="122" spans="1:8" ht="12.75" customHeight="1">
      <c r="A122" s="53" t="s">
        <v>167</v>
      </c>
      <c r="B122" s="43" t="s">
        <v>168</v>
      </c>
      <c r="C122" s="30">
        <v>24</v>
      </c>
      <c r="D122" s="31" t="s">
        <v>112</v>
      </c>
      <c r="E122" s="44">
        <f t="shared" si="5"/>
        <v>5.9593495934959355</v>
      </c>
      <c r="F122" s="44">
        <f t="shared" si="6"/>
        <v>7.330000000000001</v>
      </c>
      <c r="G122" s="45">
        <f t="shared" si="7"/>
        <v>175.92000000000002</v>
      </c>
      <c r="H122" s="40">
        <v>7.33</v>
      </c>
    </row>
    <row r="123" spans="1:8" ht="12.75" customHeight="1">
      <c r="A123" s="53" t="s">
        <v>169</v>
      </c>
      <c r="B123" s="43" t="s">
        <v>170</v>
      </c>
      <c r="C123" s="30">
        <v>12</v>
      </c>
      <c r="D123" s="31" t="s">
        <v>112</v>
      </c>
      <c r="E123" s="44">
        <f t="shared" si="5"/>
        <v>10.504065040650406</v>
      </c>
      <c r="F123" s="44">
        <f t="shared" si="6"/>
        <v>12.92</v>
      </c>
      <c r="G123" s="45">
        <f t="shared" si="7"/>
        <v>155.04</v>
      </c>
      <c r="H123" s="40">
        <v>12.92</v>
      </c>
    </row>
    <row r="124" spans="1:8" ht="12.75" customHeight="1">
      <c r="A124" s="53" t="s">
        <v>171</v>
      </c>
      <c r="B124" s="43" t="s">
        <v>172</v>
      </c>
      <c r="C124" s="30">
        <v>10</v>
      </c>
      <c r="D124" s="31" t="s">
        <v>271</v>
      </c>
      <c r="E124" s="44">
        <f t="shared" si="5"/>
        <v>0.3983739837398374</v>
      </c>
      <c r="F124" s="44">
        <f t="shared" si="6"/>
        <v>0.49</v>
      </c>
      <c r="G124" s="45">
        <f t="shared" si="7"/>
        <v>4.9</v>
      </c>
      <c r="H124" s="40">
        <v>0.49</v>
      </c>
    </row>
    <row r="125" spans="1:8" ht="12.75" customHeight="1">
      <c r="A125" s="53" t="s">
        <v>173</v>
      </c>
      <c r="B125" s="43" t="s">
        <v>174</v>
      </c>
      <c r="C125" s="30">
        <v>4</v>
      </c>
      <c r="D125" s="31" t="s">
        <v>271</v>
      </c>
      <c r="E125" s="44">
        <f t="shared" si="5"/>
        <v>1.707317073170732</v>
      </c>
      <c r="F125" s="44">
        <f t="shared" si="6"/>
        <v>2.1</v>
      </c>
      <c r="G125" s="45">
        <f t="shared" si="7"/>
        <v>8.4</v>
      </c>
      <c r="H125" s="40">
        <v>2.1</v>
      </c>
    </row>
    <row r="126" spans="1:8" ht="12.75" customHeight="1">
      <c r="A126" s="53" t="s">
        <v>175</v>
      </c>
      <c r="B126" s="43" t="s">
        <v>176</v>
      </c>
      <c r="C126" s="30">
        <v>2</v>
      </c>
      <c r="D126" s="31" t="s">
        <v>271</v>
      </c>
      <c r="E126" s="44">
        <f t="shared" si="5"/>
        <v>5.585365853658537</v>
      </c>
      <c r="F126" s="44">
        <f t="shared" si="6"/>
        <v>6.870000000000001</v>
      </c>
      <c r="G126" s="45">
        <f t="shared" si="7"/>
        <v>13.740000000000002</v>
      </c>
      <c r="H126" s="40">
        <v>6.87</v>
      </c>
    </row>
    <row r="127" spans="1:8" ht="12.75" customHeight="1">
      <c r="A127" s="53" t="s">
        <v>177</v>
      </c>
      <c r="B127" s="43" t="s">
        <v>178</v>
      </c>
      <c r="C127" s="30">
        <v>1</v>
      </c>
      <c r="D127" s="31" t="s">
        <v>271</v>
      </c>
      <c r="E127" s="44">
        <f t="shared" si="5"/>
        <v>5.7560975609756095</v>
      </c>
      <c r="F127" s="44">
        <f t="shared" si="6"/>
        <v>7.08</v>
      </c>
      <c r="G127" s="45">
        <f t="shared" si="7"/>
        <v>7.08</v>
      </c>
      <c r="H127" s="40">
        <v>7.08</v>
      </c>
    </row>
    <row r="128" spans="1:8" ht="12.75" customHeight="1">
      <c r="A128" s="53" t="s">
        <v>179</v>
      </c>
      <c r="B128" s="43" t="s">
        <v>180</v>
      </c>
      <c r="C128" s="30">
        <v>1</v>
      </c>
      <c r="D128" s="31" t="s">
        <v>271</v>
      </c>
      <c r="E128" s="44">
        <f t="shared" si="5"/>
        <v>12.34959349593496</v>
      </c>
      <c r="F128" s="44">
        <f t="shared" si="6"/>
        <v>15.19</v>
      </c>
      <c r="G128" s="45">
        <f t="shared" si="7"/>
        <v>15.19</v>
      </c>
      <c r="H128" s="40">
        <v>15.19</v>
      </c>
    </row>
    <row r="129" spans="1:8" ht="12.75" customHeight="1">
      <c r="A129" s="53" t="s">
        <v>181</v>
      </c>
      <c r="B129" s="43" t="s">
        <v>182</v>
      </c>
      <c r="C129" s="30">
        <v>1</v>
      </c>
      <c r="D129" s="31" t="s">
        <v>271</v>
      </c>
      <c r="E129" s="44">
        <f t="shared" si="5"/>
        <v>21.764227642276424</v>
      </c>
      <c r="F129" s="44">
        <f t="shared" si="6"/>
        <v>26.770000000000003</v>
      </c>
      <c r="G129" s="45">
        <f t="shared" si="7"/>
        <v>26.770000000000003</v>
      </c>
      <c r="H129" s="40">
        <v>26.77</v>
      </c>
    </row>
    <row r="130" spans="1:8" ht="12.75" customHeight="1">
      <c r="A130" s="53" t="s">
        <v>183</v>
      </c>
      <c r="B130" s="43" t="s">
        <v>184</v>
      </c>
      <c r="C130" s="30">
        <v>1</v>
      </c>
      <c r="D130" s="31" t="s">
        <v>271</v>
      </c>
      <c r="E130" s="44">
        <f t="shared" si="5"/>
        <v>2.943089430894309</v>
      </c>
      <c r="F130" s="44">
        <f t="shared" si="6"/>
        <v>3.62</v>
      </c>
      <c r="G130" s="45">
        <f t="shared" si="7"/>
        <v>3.62</v>
      </c>
      <c r="H130" s="40">
        <v>3.62</v>
      </c>
    </row>
    <row r="131" spans="1:8" ht="12.75" customHeight="1">
      <c r="A131" s="53" t="s">
        <v>185</v>
      </c>
      <c r="B131" s="43" t="s">
        <v>186</v>
      </c>
      <c r="C131" s="30">
        <v>6</v>
      </c>
      <c r="D131" s="31" t="s">
        <v>271</v>
      </c>
      <c r="E131" s="44">
        <f t="shared" si="5"/>
        <v>3.4065040650406506</v>
      </c>
      <c r="F131" s="44">
        <f t="shared" si="6"/>
        <v>4.19</v>
      </c>
      <c r="G131" s="45">
        <f t="shared" si="7"/>
        <v>25.14</v>
      </c>
      <c r="H131" s="40">
        <v>4.19</v>
      </c>
    </row>
    <row r="132" spans="1:8" ht="12.75" customHeight="1">
      <c r="A132" s="53" t="s">
        <v>187</v>
      </c>
      <c r="B132" s="43" t="s">
        <v>188</v>
      </c>
      <c r="C132" s="30">
        <v>12</v>
      </c>
      <c r="D132" s="31" t="s">
        <v>271</v>
      </c>
      <c r="E132" s="44">
        <f t="shared" si="5"/>
        <v>0.36585365853658536</v>
      </c>
      <c r="F132" s="44">
        <f t="shared" si="6"/>
        <v>0.45</v>
      </c>
      <c r="G132" s="45">
        <f t="shared" si="7"/>
        <v>5.4</v>
      </c>
      <c r="H132" s="40">
        <v>0.45</v>
      </c>
    </row>
    <row r="133" spans="1:8" ht="12.75" customHeight="1">
      <c r="A133" s="53" t="s">
        <v>189</v>
      </c>
      <c r="B133" s="43" t="s">
        <v>190</v>
      </c>
      <c r="C133" s="30">
        <v>6</v>
      </c>
      <c r="D133" s="31" t="s">
        <v>271</v>
      </c>
      <c r="E133" s="44">
        <f t="shared" si="5"/>
        <v>2.7154471544715446</v>
      </c>
      <c r="F133" s="44">
        <f t="shared" si="6"/>
        <v>3.34</v>
      </c>
      <c r="G133" s="45">
        <f t="shared" si="7"/>
        <v>20.04</v>
      </c>
      <c r="H133" s="40">
        <v>3.34</v>
      </c>
    </row>
    <row r="134" spans="1:8" ht="12.75" customHeight="1">
      <c r="A134" s="53" t="s">
        <v>191</v>
      </c>
      <c r="B134" s="43" t="s">
        <v>192</v>
      </c>
      <c r="C134" s="30">
        <v>4</v>
      </c>
      <c r="D134" s="31" t="s">
        <v>271</v>
      </c>
      <c r="E134" s="44">
        <f t="shared" si="5"/>
        <v>0.36585365853658536</v>
      </c>
      <c r="F134" s="44">
        <f t="shared" si="6"/>
        <v>0.45</v>
      </c>
      <c r="G134" s="45">
        <f t="shared" si="7"/>
        <v>1.8</v>
      </c>
      <c r="H134" s="40">
        <v>0.45</v>
      </c>
    </row>
    <row r="135" spans="1:8" ht="12.75" customHeight="1">
      <c r="A135" s="53" t="s">
        <v>193</v>
      </c>
      <c r="B135" s="43" t="s">
        <v>194</v>
      </c>
      <c r="C135" s="30">
        <v>4</v>
      </c>
      <c r="D135" s="31" t="s">
        <v>271</v>
      </c>
      <c r="E135" s="44">
        <f t="shared" si="5"/>
        <v>1.829268292682927</v>
      </c>
      <c r="F135" s="44">
        <f t="shared" si="6"/>
        <v>2.25</v>
      </c>
      <c r="G135" s="45">
        <f t="shared" si="7"/>
        <v>9</v>
      </c>
      <c r="H135" s="40">
        <v>2.25</v>
      </c>
    </row>
    <row r="136" spans="1:8" ht="12.75" customHeight="1">
      <c r="A136" s="53" t="s">
        <v>195</v>
      </c>
      <c r="B136" s="43" t="s">
        <v>196</v>
      </c>
      <c r="C136" s="30">
        <v>2</v>
      </c>
      <c r="D136" s="31" t="s">
        <v>271</v>
      </c>
      <c r="E136" s="44">
        <f t="shared" si="5"/>
        <v>0.6422764227642277</v>
      </c>
      <c r="F136" s="44">
        <f t="shared" si="6"/>
        <v>0.79</v>
      </c>
      <c r="G136" s="45">
        <f t="shared" si="7"/>
        <v>1.58</v>
      </c>
      <c r="H136" s="40">
        <v>0.79</v>
      </c>
    </row>
    <row r="137" spans="1:8" ht="12.75" customHeight="1">
      <c r="A137" s="53" t="s">
        <v>197</v>
      </c>
      <c r="B137" s="43" t="s">
        <v>198</v>
      </c>
      <c r="C137" s="30">
        <v>4</v>
      </c>
      <c r="D137" s="31" t="s">
        <v>271</v>
      </c>
      <c r="E137" s="44">
        <f t="shared" si="5"/>
        <v>15.357723577235774</v>
      </c>
      <c r="F137" s="44">
        <f t="shared" si="6"/>
        <v>18.89</v>
      </c>
      <c r="G137" s="45">
        <f t="shared" si="7"/>
        <v>75.56</v>
      </c>
      <c r="H137" s="40">
        <v>18.89</v>
      </c>
    </row>
    <row r="138" spans="1:8" ht="12.75" customHeight="1">
      <c r="A138" s="53" t="s">
        <v>199</v>
      </c>
      <c r="B138" s="43" t="s">
        <v>200</v>
      </c>
      <c r="C138" s="30">
        <v>6</v>
      </c>
      <c r="D138" s="31" t="s">
        <v>271</v>
      </c>
      <c r="E138" s="44">
        <f t="shared" si="5"/>
        <v>4.349593495934959</v>
      </c>
      <c r="F138" s="44">
        <f t="shared" si="6"/>
        <v>5.35</v>
      </c>
      <c r="G138" s="45">
        <f t="shared" si="7"/>
        <v>32.099999999999994</v>
      </c>
      <c r="H138" s="40">
        <v>5.35</v>
      </c>
    </row>
    <row r="139" spans="1:8" ht="12.75" customHeight="1">
      <c r="A139" s="53" t="s">
        <v>201</v>
      </c>
      <c r="B139" s="43" t="s">
        <v>202</v>
      </c>
      <c r="C139" s="30">
        <v>4</v>
      </c>
      <c r="D139" s="31" t="s">
        <v>271</v>
      </c>
      <c r="E139" s="44">
        <f t="shared" si="5"/>
        <v>3.2113821138211383</v>
      </c>
      <c r="F139" s="44">
        <f t="shared" si="6"/>
        <v>3.95</v>
      </c>
      <c r="G139" s="45">
        <f t="shared" si="7"/>
        <v>15.8</v>
      </c>
      <c r="H139" s="40">
        <v>3.95</v>
      </c>
    </row>
    <row r="140" spans="1:8" ht="12.75" customHeight="1">
      <c r="A140" s="53" t="s">
        <v>203</v>
      </c>
      <c r="B140" s="43" t="s">
        <v>204</v>
      </c>
      <c r="C140" s="30">
        <v>4</v>
      </c>
      <c r="D140" s="31" t="s">
        <v>271</v>
      </c>
      <c r="E140" s="44">
        <f t="shared" si="5"/>
        <v>3.4878048780487805</v>
      </c>
      <c r="F140" s="44">
        <f t="shared" si="6"/>
        <v>4.29</v>
      </c>
      <c r="G140" s="45">
        <f t="shared" si="7"/>
        <v>17.16</v>
      </c>
      <c r="H140" s="40">
        <v>4.29</v>
      </c>
    </row>
    <row r="141" spans="1:8" ht="12.75" customHeight="1">
      <c r="A141" s="53" t="s">
        <v>205</v>
      </c>
      <c r="B141" s="43" t="s">
        <v>206</v>
      </c>
      <c r="C141" s="30">
        <v>4</v>
      </c>
      <c r="D141" s="31" t="s">
        <v>271</v>
      </c>
      <c r="E141" s="44">
        <f t="shared" si="5"/>
        <v>3.6991869918699187</v>
      </c>
      <c r="F141" s="44">
        <f t="shared" si="6"/>
        <v>4.55</v>
      </c>
      <c r="G141" s="45">
        <f t="shared" si="7"/>
        <v>18.2</v>
      </c>
      <c r="H141" s="40">
        <v>4.55</v>
      </c>
    </row>
    <row r="142" spans="1:8" ht="12.75" customHeight="1">
      <c r="A142" s="53" t="s">
        <v>207</v>
      </c>
      <c r="B142" s="43" t="s">
        <v>208</v>
      </c>
      <c r="C142" s="30">
        <v>6</v>
      </c>
      <c r="D142" s="31" t="s">
        <v>271</v>
      </c>
      <c r="E142" s="44">
        <f t="shared" si="5"/>
        <v>3.4878048780487805</v>
      </c>
      <c r="F142" s="44">
        <f t="shared" si="6"/>
        <v>4.29</v>
      </c>
      <c r="G142" s="45">
        <f t="shared" si="7"/>
        <v>25.740000000000002</v>
      </c>
      <c r="H142" s="40">
        <v>4.29</v>
      </c>
    </row>
    <row r="143" spans="1:8" ht="12.75" customHeight="1">
      <c r="A143" s="53" t="s">
        <v>209</v>
      </c>
      <c r="B143" s="43" t="s">
        <v>210</v>
      </c>
      <c r="C143" s="30">
        <v>4</v>
      </c>
      <c r="D143" s="31" t="s">
        <v>112</v>
      </c>
      <c r="E143" s="44">
        <f t="shared" si="5"/>
        <v>4.5772357723577235</v>
      </c>
      <c r="F143" s="44">
        <f t="shared" si="6"/>
        <v>5.63</v>
      </c>
      <c r="G143" s="45">
        <f t="shared" si="7"/>
        <v>22.52</v>
      </c>
      <c r="H143" s="40">
        <v>5.63</v>
      </c>
    </row>
    <row r="144" spans="1:8" ht="12.75" customHeight="1">
      <c r="A144" s="53" t="s">
        <v>211</v>
      </c>
      <c r="B144" s="43" t="s">
        <v>212</v>
      </c>
      <c r="C144" s="30">
        <v>2</v>
      </c>
      <c r="D144" s="31" t="s">
        <v>112</v>
      </c>
      <c r="E144" s="44">
        <f t="shared" si="5"/>
        <v>5.585365853658537</v>
      </c>
      <c r="F144" s="44">
        <f t="shared" si="6"/>
        <v>6.870000000000001</v>
      </c>
      <c r="G144" s="45">
        <f t="shared" si="7"/>
        <v>13.740000000000002</v>
      </c>
      <c r="H144" s="40">
        <v>6.87</v>
      </c>
    </row>
    <row r="145" spans="1:8" ht="12.75" customHeight="1">
      <c r="A145" s="53" t="s">
        <v>213</v>
      </c>
      <c r="B145" s="43" t="s">
        <v>214</v>
      </c>
      <c r="C145" s="30">
        <v>6</v>
      </c>
      <c r="D145" s="31" t="s">
        <v>112</v>
      </c>
      <c r="E145" s="44">
        <f t="shared" si="5"/>
        <v>6.016260162601626</v>
      </c>
      <c r="F145" s="44">
        <f t="shared" si="6"/>
        <v>7.4</v>
      </c>
      <c r="G145" s="45">
        <f t="shared" si="7"/>
        <v>44.400000000000006</v>
      </c>
      <c r="H145" s="40">
        <v>7.4</v>
      </c>
    </row>
    <row r="146" spans="1:8" ht="12.75" customHeight="1">
      <c r="A146" s="53" t="s">
        <v>215</v>
      </c>
      <c r="B146" s="43" t="s">
        <v>216</v>
      </c>
      <c r="C146" s="30">
        <v>2</v>
      </c>
      <c r="D146" s="31" t="s">
        <v>112</v>
      </c>
      <c r="E146" s="44">
        <f t="shared" si="5"/>
        <v>15.902439024390244</v>
      </c>
      <c r="F146" s="44">
        <f t="shared" si="6"/>
        <v>19.56</v>
      </c>
      <c r="G146" s="45">
        <f t="shared" si="7"/>
        <v>39.12</v>
      </c>
      <c r="H146" s="40">
        <v>19.56</v>
      </c>
    </row>
    <row r="147" spans="1:8" ht="12.75" customHeight="1">
      <c r="A147" s="53" t="s">
        <v>217</v>
      </c>
      <c r="B147" s="43" t="s">
        <v>218</v>
      </c>
      <c r="C147" s="30">
        <v>12</v>
      </c>
      <c r="D147" s="31" t="s">
        <v>271</v>
      </c>
      <c r="E147" s="44">
        <f t="shared" si="5"/>
        <v>0.7073170731707317</v>
      </c>
      <c r="F147" s="44">
        <f t="shared" si="6"/>
        <v>0.87</v>
      </c>
      <c r="G147" s="45">
        <f t="shared" si="7"/>
        <v>10.44</v>
      </c>
      <c r="H147" s="40">
        <v>0.87</v>
      </c>
    </row>
    <row r="148" spans="1:8" ht="12.75" customHeight="1">
      <c r="A148" s="53" t="s">
        <v>219</v>
      </c>
      <c r="B148" s="43" t="s">
        <v>220</v>
      </c>
      <c r="C148" s="30">
        <v>6</v>
      </c>
      <c r="D148" s="31" t="s">
        <v>271</v>
      </c>
      <c r="E148" s="44">
        <f t="shared" si="5"/>
        <v>0.894308943089431</v>
      </c>
      <c r="F148" s="44">
        <f t="shared" si="6"/>
        <v>1.1</v>
      </c>
      <c r="G148" s="45">
        <f t="shared" si="7"/>
        <v>6.6000000000000005</v>
      </c>
      <c r="H148" s="40">
        <v>1.1</v>
      </c>
    </row>
    <row r="149" spans="1:8" ht="12.75" customHeight="1">
      <c r="A149" s="53" t="s">
        <v>221</v>
      </c>
      <c r="B149" s="43" t="s">
        <v>222</v>
      </c>
      <c r="C149" s="30">
        <v>10</v>
      </c>
      <c r="D149" s="31" t="s">
        <v>271</v>
      </c>
      <c r="E149" s="44">
        <f t="shared" si="5"/>
        <v>1.1056910569105691</v>
      </c>
      <c r="F149" s="44">
        <f t="shared" si="6"/>
        <v>1.36</v>
      </c>
      <c r="G149" s="45">
        <f t="shared" si="7"/>
        <v>13.600000000000001</v>
      </c>
      <c r="H149" s="40">
        <v>1.36</v>
      </c>
    </row>
    <row r="150" spans="1:8" ht="12.75" customHeight="1">
      <c r="A150" s="53" t="s">
        <v>223</v>
      </c>
      <c r="B150" s="43" t="s">
        <v>224</v>
      </c>
      <c r="C150" s="30">
        <v>12</v>
      </c>
      <c r="D150" s="31" t="s">
        <v>271</v>
      </c>
      <c r="E150" s="44">
        <f t="shared" si="5"/>
        <v>9.731707317073171</v>
      </c>
      <c r="F150" s="44">
        <f t="shared" si="6"/>
        <v>11.97</v>
      </c>
      <c r="G150" s="45">
        <f t="shared" si="7"/>
        <v>143.64000000000001</v>
      </c>
      <c r="H150" s="40">
        <v>11.97</v>
      </c>
    </row>
    <row r="151" spans="1:8" ht="12.75" customHeight="1">
      <c r="A151" s="53" t="s">
        <v>225</v>
      </c>
      <c r="B151" s="43" t="s">
        <v>226</v>
      </c>
      <c r="C151" s="30">
        <v>6</v>
      </c>
      <c r="D151" s="31" t="s">
        <v>271</v>
      </c>
      <c r="E151" s="44">
        <f t="shared" si="5"/>
        <v>1.2113821138211383</v>
      </c>
      <c r="F151" s="44">
        <f t="shared" si="6"/>
        <v>1.49</v>
      </c>
      <c r="G151" s="45">
        <f t="shared" si="7"/>
        <v>8.94</v>
      </c>
      <c r="H151" s="40">
        <v>1.49</v>
      </c>
    </row>
    <row r="152" spans="1:8" ht="12.75" customHeight="1">
      <c r="A152" s="53" t="s">
        <v>227</v>
      </c>
      <c r="B152" s="43" t="s">
        <v>228</v>
      </c>
      <c r="C152" s="30">
        <v>6</v>
      </c>
      <c r="D152" s="31" t="s">
        <v>271</v>
      </c>
      <c r="E152" s="44">
        <f t="shared" si="5"/>
        <v>2.902439024390244</v>
      </c>
      <c r="F152" s="44">
        <f t="shared" si="6"/>
        <v>3.57</v>
      </c>
      <c r="G152" s="45">
        <f t="shared" si="7"/>
        <v>21.419999999999998</v>
      </c>
      <c r="H152" s="40">
        <v>3.57</v>
      </c>
    </row>
    <row r="153" spans="1:8" ht="12.75" customHeight="1">
      <c r="A153" s="53" t="s">
        <v>229</v>
      </c>
      <c r="B153" s="43" t="s">
        <v>230</v>
      </c>
      <c r="C153" s="30">
        <v>4</v>
      </c>
      <c r="D153" s="31" t="s">
        <v>271</v>
      </c>
      <c r="E153" s="44">
        <f t="shared" si="5"/>
        <v>5.821138211382114</v>
      </c>
      <c r="F153" s="44">
        <f t="shared" si="6"/>
        <v>7.16</v>
      </c>
      <c r="G153" s="45">
        <f t="shared" si="7"/>
        <v>28.64</v>
      </c>
      <c r="H153" s="40">
        <v>7.16</v>
      </c>
    </row>
    <row r="154" spans="1:8" ht="12.75" customHeight="1">
      <c r="A154" s="53" t="s">
        <v>231</v>
      </c>
      <c r="B154" s="43" t="s">
        <v>232</v>
      </c>
      <c r="C154" s="30">
        <v>6</v>
      </c>
      <c r="D154" s="31" t="s">
        <v>271</v>
      </c>
      <c r="E154" s="44">
        <f t="shared" si="5"/>
        <v>6.219512195121951</v>
      </c>
      <c r="F154" s="44">
        <f t="shared" si="6"/>
        <v>7.65</v>
      </c>
      <c r="G154" s="45">
        <f t="shared" si="7"/>
        <v>45.900000000000006</v>
      </c>
      <c r="H154" s="40">
        <v>7.65</v>
      </c>
    </row>
    <row r="155" spans="1:8" ht="12.75" customHeight="1">
      <c r="A155" s="53" t="s">
        <v>233</v>
      </c>
      <c r="B155" s="43" t="s">
        <v>234</v>
      </c>
      <c r="C155" s="30">
        <v>10</v>
      </c>
      <c r="D155" s="31" t="s">
        <v>271</v>
      </c>
      <c r="E155" s="44">
        <f t="shared" si="5"/>
        <v>11.959349593495936</v>
      </c>
      <c r="F155" s="44">
        <f t="shared" si="6"/>
        <v>14.71</v>
      </c>
      <c r="G155" s="45">
        <f t="shared" si="7"/>
        <v>147.10000000000002</v>
      </c>
      <c r="H155" s="40">
        <v>14.71</v>
      </c>
    </row>
    <row r="156" spans="1:8" ht="12.75" customHeight="1">
      <c r="A156" s="53" t="s">
        <v>235</v>
      </c>
      <c r="B156" s="43" t="s">
        <v>236</v>
      </c>
      <c r="C156" s="30">
        <v>4</v>
      </c>
      <c r="D156" s="31" t="s">
        <v>271</v>
      </c>
      <c r="E156" s="44">
        <f t="shared" si="5"/>
        <v>3.4065040650406506</v>
      </c>
      <c r="F156" s="44">
        <f t="shared" si="6"/>
        <v>4.19</v>
      </c>
      <c r="G156" s="45">
        <f t="shared" si="7"/>
        <v>16.76</v>
      </c>
      <c r="H156" s="40">
        <v>4.19</v>
      </c>
    </row>
    <row r="157" spans="1:8" ht="12.75" customHeight="1">
      <c r="A157" s="53" t="s">
        <v>237</v>
      </c>
      <c r="B157" s="43" t="s">
        <v>238</v>
      </c>
      <c r="C157" s="30">
        <v>4</v>
      </c>
      <c r="D157" s="31" t="s">
        <v>271</v>
      </c>
      <c r="E157" s="44">
        <f t="shared" si="5"/>
        <v>1.1056910569105691</v>
      </c>
      <c r="F157" s="44">
        <f t="shared" si="6"/>
        <v>1.36</v>
      </c>
      <c r="G157" s="45">
        <f t="shared" si="7"/>
        <v>5.44</v>
      </c>
      <c r="H157" s="40">
        <v>1.36</v>
      </c>
    </row>
    <row r="158" spans="1:8" ht="12.75" customHeight="1">
      <c r="A158" s="53" t="s">
        <v>239</v>
      </c>
      <c r="B158" s="43" t="s">
        <v>240</v>
      </c>
      <c r="C158" s="30">
        <v>4</v>
      </c>
      <c r="D158" s="31" t="s">
        <v>271</v>
      </c>
      <c r="E158" s="44">
        <f t="shared" si="5"/>
        <v>1.3983739837398375</v>
      </c>
      <c r="F158" s="44">
        <f t="shared" si="6"/>
        <v>1.7200000000000002</v>
      </c>
      <c r="G158" s="45">
        <f t="shared" si="7"/>
        <v>6.880000000000001</v>
      </c>
      <c r="H158" s="40">
        <v>1.72</v>
      </c>
    </row>
    <row r="159" spans="1:8" ht="12.75" customHeight="1">
      <c r="A159" s="53" t="s">
        <v>241</v>
      </c>
      <c r="B159" s="43" t="s">
        <v>242</v>
      </c>
      <c r="C159" s="30">
        <v>12</v>
      </c>
      <c r="D159" s="31" t="s">
        <v>271</v>
      </c>
      <c r="E159" s="44">
        <f t="shared" si="5"/>
        <v>0.8130081300813008</v>
      </c>
      <c r="F159" s="44">
        <f t="shared" si="6"/>
        <v>1</v>
      </c>
      <c r="G159" s="45">
        <f t="shared" si="7"/>
        <v>12</v>
      </c>
      <c r="H159" s="40">
        <v>1</v>
      </c>
    </row>
    <row r="160" spans="1:8" ht="12.75" customHeight="1">
      <c r="A160" s="53" t="s">
        <v>243</v>
      </c>
      <c r="B160" s="43" t="s">
        <v>244</v>
      </c>
      <c r="C160" s="30">
        <v>2</v>
      </c>
      <c r="D160" s="31" t="s">
        <v>271</v>
      </c>
      <c r="E160" s="44">
        <f t="shared" si="5"/>
        <v>27.29268292682927</v>
      </c>
      <c r="F160" s="44">
        <f t="shared" si="6"/>
        <v>33.57</v>
      </c>
      <c r="G160" s="45">
        <f t="shared" si="7"/>
        <v>67.14</v>
      </c>
      <c r="H160" s="40">
        <v>33.57</v>
      </c>
    </row>
    <row r="161" spans="1:11" ht="12.75" customHeight="1">
      <c r="A161" s="53" t="s">
        <v>245</v>
      </c>
      <c r="B161" s="43" t="s">
        <v>303</v>
      </c>
      <c r="C161" s="30">
        <v>135</v>
      </c>
      <c r="D161" s="31" t="s">
        <v>274</v>
      </c>
      <c r="E161" s="44">
        <v>9.7</v>
      </c>
      <c r="F161" s="44">
        <f t="shared" si="6"/>
        <v>11.931</v>
      </c>
      <c r="G161" s="45">
        <f>F161*C161</f>
        <v>1610.685</v>
      </c>
      <c r="H161" s="42">
        <v>12.58</v>
      </c>
      <c r="J161" s="66"/>
      <c r="K161" s="66"/>
    </row>
    <row r="162" spans="1:11" ht="12.75" customHeight="1">
      <c r="A162" s="53" t="s">
        <v>246</v>
      </c>
      <c r="B162" s="43" t="s">
        <v>304</v>
      </c>
      <c r="C162" s="30">
        <v>135</v>
      </c>
      <c r="D162" s="31" t="s">
        <v>274</v>
      </c>
      <c r="E162" s="44">
        <v>5.7</v>
      </c>
      <c r="F162" s="44">
        <f t="shared" si="6"/>
        <v>7.011</v>
      </c>
      <c r="G162" s="45">
        <f>F162*C162</f>
        <v>946.485</v>
      </c>
      <c r="H162" s="42">
        <v>5.74</v>
      </c>
      <c r="J162" s="66"/>
      <c r="K162" s="66"/>
    </row>
    <row r="163" spans="1:12" ht="12.75" customHeight="1">
      <c r="A163" s="53"/>
      <c r="B163" s="43"/>
      <c r="C163" s="30"/>
      <c r="D163" s="31"/>
      <c r="E163" s="44"/>
      <c r="F163" s="44"/>
      <c r="G163" s="45"/>
      <c r="H163" s="40" t="s">
        <v>11</v>
      </c>
      <c r="J163" s="66"/>
      <c r="K163" s="66"/>
      <c r="L163" s="48"/>
    </row>
    <row r="164" spans="1:12" ht="12.75" customHeight="1">
      <c r="A164" s="28">
        <v>11</v>
      </c>
      <c r="B164" s="29" t="s">
        <v>247</v>
      </c>
      <c r="C164" s="30"/>
      <c r="D164" s="31"/>
      <c r="E164" s="44"/>
      <c r="F164" s="44"/>
      <c r="G164" s="47">
        <f>SUM(G165:G167)</f>
        <v>3269.0899999999997</v>
      </c>
      <c r="H164" s="40" t="s">
        <v>11</v>
      </c>
      <c r="L164" s="55"/>
    </row>
    <row r="165" spans="1:12" ht="40.5" customHeight="1">
      <c r="A165" s="34" t="s">
        <v>248</v>
      </c>
      <c r="B165" s="43" t="s">
        <v>305</v>
      </c>
      <c r="C165" s="30">
        <v>2</v>
      </c>
      <c r="D165" s="31" t="s">
        <v>271</v>
      </c>
      <c r="E165" s="44">
        <f>H165/(100%+$G$9)</f>
        <v>127.869918699187</v>
      </c>
      <c r="F165" s="44">
        <f>E165*$G$9+E165</f>
        <v>157.28</v>
      </c>
      <c r="G165" s="45">
        <f>F165*C165</f>
        <v>314.56</v>
      </c>
      <c r="H165" s="40">
        <v>157.28</v>
      </c>
      <c r="K165" s="48"/>
      <c r="L165" s="67"/>
    </row>
    <row r="166" spans="1:8" ht="12.75" customHeight="1">
      <c r="A166" s="34" t="s">
        <v>249</v>
      </c>
      <c r="B166" s="43" t="s">
        <v>306</v>
      </c>
      <c r="C166" s="30">
        <v>1</v>
      </c>
      <c r="D166" s="31" t="s">
        <v>271</v>
      </c>
      <c r="E166" s="44">
        <f>H166/(100%+$G$9)</f>
        <v>34.552845528455286</v>
      </c>
      <c r="F166" s="44">
        <f>E166*$G$9+E166</f>
        <v>42.5</v>
      </c>
      <c r="G166" s="45">
        <f>F166*C166</f>
        <v>42.5</v>
      </c>
      <c r="H166" s="40">
        <v>42.5</v>
      </c>
    </row>
    <row r="167" spans="1:8" ht="25.5" customHeight="1">
      <c r="A167" s="34" t="s">
        <v>250</v>
      </c>
      <c r="B167" s="43" t="s">
        <v>307</v>
      </c>
      <c r="C167" s="30">
        <v>1</v>
      </c>
      <c r="D167" s="31" t="s">
        <v>273</v>
      </c>
      <c r="E167" s="44">
        <f>H167/(100%+$G$9)</f>
        <v>2367.5040650406504</v>
      </c>
      <c r="F167" s="44">
        <f>E167*$G$9+E167</f>
        <v>2912.0299999999997</v>
      </c>
      <c r="G167" s="45">
        <f>F167*C167</f>
        <v>2912.0299999999997</v>
      </c>
      <c r="H167" s="40">
        <f>2975.43-63.4</f>
        <v>2912.0299999999997</v>
      </c>
    </row>
    <row r="168" spans="1:8" ht="12.75" customHeight="1">
      <c r="A168" s="53"/>
      <c r="B168" s="43"/>
      <c r="C168" s="30"/>
      <c r="D168" s="31"/>
      <c r="E168" s="44"/>
      <c r="F168" s="44"/>
      <c r="G168" s="45"/>
      <c r="H168" s="40"/>
    </row>
    <row r="169" spans="1:8" ht="12.75" customHeight="1">
      <c r="A169" s="28">
        <v>12</v>
      </c>
      <c r="B169" s="29" t="s">
        <v>251</v>
      </c>
      <c r="C169" s="30"/>
      <c r="D169" s="31"/>
      <c r="E169" s="44"/>
      <c r="F169" s="44"/>
      <c r="G169" s="47">
        <f>SUM(G170:G171)</f>
        <v>1437.75</v>
      </c>
      <c r="H169" s="40" t="s">
        <v>11</v>
      </c>
    </row>
    <row r="170" spans="1:8" ht="12.75" customHeight="1">
      <c r="A170" s="53" t="s">
        <v>252</v>
      </c>
      <c r="B170" s="43" t="s">
        <v>308</v>
      </c>
      <c r="C170" s="30">
        <v>15</v>
      </c>
      <c r="D170" s="31" t="s">
        <v>112</v>
      </c>
      <c r="E170" s="44">
        <f>H170/(100%+$G$9)</f>
        <v>36.26016260162602</v>
      </c>
      <c r="F170" s="44">
        <f>E170*$G$9+E170</f>
        <v>44.60000000000001</v>
      </c>
      <c r="G170" s="45">
        <f>F170*C170</f>
        <v>669.0000000000001</v>
      </c>
      <c r="H170" s="40">
        <v>44.6</v>
      </c>
    </row>
    <row r="171" spans="1:8" ht="12.75" customHeight="1">
      <c r="A171" s="53" t="s">
        <v>253</v>
      </c>
      <c r="B171" s="43" t="s">
        <v>309</v>
      </c>
      <c r="C171" s="30">
        <v>25</v>
      </c>
      <c r="D171" s="31" t="s">
        <v>8</v>
      </c>
      <c r="E171" s="44">
        <v>25</v>
      </c>
      <c r="F171" s="44">
        <f>E171*$G$9+E171</f>
        <v>30.75</v>
      </c>
      <c r="G171" s="45">
        <f>F171*C171</f>
        <v>768.75</v>
      </c>
      <c r="H171" s="40">
        <v>87.31</v>
      </c>
    </row>
    <row r="172" spans="1:7" ht="12.75" customHeight="1">
      <c r="A172" s="53"/>
      <c r="B172" s="29" t="s">
        <v>254</v>
      </c>
      <c r="C172" s="68"/>
      <c r="D172" s="31"/>
      <c r="E172" s="44" t="s">
        <v>11</v>
      </c>
      <c r="F172" s="44"/>
      <c r="G172" s="47">
        <f>G169+G164+G95+G92+G87+G84+G79+G76+G72+G17+G12+G104</f>
        <v>55600.00450199999</v>
      </c>
    </row>
    <row r="173" spans="1:7" ht="12.75" customHeight="1">
      <c r="A173" s="69"/>
      <c r="B173" s="69"/>
      <c r="C173" s="69"/>
      <c r="D173" s="69"/>
      <c r="E173" s="69"/>
      <c r="F173" s="69"/>
      <c r="G173" s="70"/>
    </row>
    <row r="174" spans="1:8" ht="12.75" customHeight="1">
      <c r="A174" s="71"/>
      <c r="E174" s="72"/>
      <c r="F174" s="72"/>
      <c r="G174" s="73"/>
      <c r="H174" s="74">
        <v>55600</v>
      </c>
    </row>
    <row r="175" spans="1:7" ht="12.75" customHeight="1">
      <c r="A175" s="8" t="s">
        <v>255</v>
      </c>
      <c r="B175" s="8"/>
      <c r="C175" s="8"/>
      <c r="D175" s="8"/>
      <c r="E175" s="8"/>
      <c r="F175" s="8"/>
      <c r="G175" s="48"/>
    </row>
    <row r="176" spans="1:6" ht="12.75" customHeight="1">
      <c r="A176" s="71"/>
      <c r="E176" s="72"/>
      <c r="F176" s="72"/>
    </row>
    <row r="177" spans="1:7" ht="12.75" customHeight="1">
      <c r="A177" s="8" t="s">
        <v>256</v>
      </c>
      <c r="B177" s="8"/>
      <c r="C177" s="8"/>
      <c r="D177" s="8"/>
      <c r="E177" s="8"/>
      <c r="F177" s="8"/>
      <c r="G177" s="8"/>
    </row>
    <row r="178" spans="5:7" ht="12.75">
      <c r="E178" s="72"/>
      <c r="F178" s="72"/>
      <c r="G178" s="48"/>
    </row>
    <row r="179" spans="5:6" ht="12.75">
      <c r="E179" s="72"/>
      <c r="F179" s="72"/>
    </row>
    <row r="180" spans="5:6" ht="12.75">
      <c r="E180" s="72"/>
      <c r="F180" s="72"/>
    </row>
    <row r="181" spans="5:6" ht="12.75">
      <c r="E181" s="72"/>
      <c r="F181" s="72"/>
    </row>
    <row r="182" spans="5:6" ht="12.75">
      <c r="E182" s="72"/>
      <c r="F182" s="72"/>
    </row>
    <row r="183" spans="5:6" ht="12.75">
      <c r="E183" s="72"/>
      <c r="F183" s="72"/>
    </row>
    <row r="184" spans="5:6" ht="12.75">
      <c r="E184" s="72"/>
      <c r="F184" s="72"/>
    </row>
    <row r="185" spans="5:6" ht="12.75">
      <c r="E185" s="72"/>
      <c r="F185" s="72"/>
    </row>
    <row r="186" spans="5:6" ht="12.75">
      <c r="E186" s="72"/>
      <c r="F186" s="72"/>
    </row>
    <row r="187" spans="5:6" ht="12.75">
      <c r="E187" s="72"/>
      <c r="F187" s="72"/>
    </row>
  </sheetData>
  <sheetProtection password="F551" sheet="1" objects="1" scenarios="1"/>
  <mergeCells count="13">
    <mergeCell ref="B1:D1"/>
    <mergeCell ref="B2:D2"/>
    <mergeCell ref="B10:B11"/>
    <mergeCell ref="A10:A11"/>
    <mergeCell ref="C10:C11"/>
    <mergeCell ref="D10:D11"/>
    <mergeCell ref="A8:E8"/>
    <mergeCell ref="A5:G5"/>
    <mergeCell ref="A6:G6"/>
    <mergeCell ref="A9:E9"/>
    <mergeCell ref="A7:G7"/>
    <mergeCell ref="A175:F175"/>
    <mergeCell ref="A177:G17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3144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0">
      <selection activeCell="A41" sqref="A41:G42"/>
    </sheetView>
  </sheetViews>
  <sheetFormatPr defaultColWidth="9.140625" defaultRowHeight="12.75"/>
  <cols>
    <col min="1" max="1" width="44.7109375" style="7" customWidth="1"/>
    <col min="2" max="3" width="14.140625" style="7" customWidth="1"/>
    <col min="4" max="6" width="12.7109375" style="7" customWidth="1"/>
    <col min="7" max="7" width="14.7109375" style="7" customWidth="1"/>
    <col min="8" max="16384" width="9.140625" style="7" customWidth="1"/>
  </cols>
  <sheetData>
    <row r="1" spans="1:7" ht="12.75">
      <c r="A1" s="96" t="s">
        <v>330</v>
      </c>
      <c r="B1" s="96"/>
      <c r="C1" s="96"/>
      <c r="D1" s="96"/>
      <c r="E1" s="63"/>
      <c r="F1" s="63"/>
      <c r="G1" s="63"/>
    </row>
    <row r="2" spans="1:7" ht="12.75">
      <c r="A2" s="97" t="s">
        <v>331</v>
      </c>
      <c r="B2" s="97"/>
      <c r="C2" s="97"/>
      <c r="D2" s="97"/>
      <c r="E2" s="63"/>
      <c r="F2" s="63"/>
      <c r="G2" s="63"/>
    </row>
    <row r="3" spans="1:7" ht="12.75">
      <c r="A3" s="83" t="s">
        <v>332</v>
      </c>
      <c r="B3" s="84"/>
      <c r="C3" s="84"/>
      <c r="D3" s="84"/>
      <c r="E3" s="63"/>
      <c r="F3" s="63"/>
      <c r="G3" s="63"/>
    </row>
    <row r="4" spans="1:7" ht="12.75">
      <c r="A4" s="63"/>
      <c r="B4" s="63"/>
      <c r="C4" s="63"/>
      <c r="D4" s="63"/>
      <c r="E4" s="63"/>
      <c r="F4" s="63"/>
      <c r="G4" s="63"/>
    </row>
    <row r="5" spans="1:7" ht="12.75">
      <c r="A5" s="63"/>
      <c r="B5" s="63"/>
      <c r="C5" s="63"/>
      <c r="D5" s="63"/>
      <c r="E5" s="63"/>
      <c r="F5" s="63"/>
      <c r="G5" s="63"/>
    </row>
    <row r="6" spans="1:7" s="63" customFormat="1" ht="15.75">
      <c r="A6" s="98" t="s">
        <v>313</v>
      </c>
      <c r="B6" s="99"/>
      <c r="C6" s="99"/>
      <c r="D6" s="99"/>
      <c r="E6" s="99"/>
      <c r="F6" s="99"/>
      <c r="G6" s="100"/>
    </row>
    <row r="7" spans="1:7" ht="4.5" customHeight="1">
      <c r="A7" s="101"/>
      <c r="B7" s="101"/>
      <c r="C7" s="101"/>
      <c r="D7" s="101"/>
      <c r="E7" s="101"/>
      <c r="F7" s="101"/>
      <c r="G7" s="101"/>
    </row>
    <row r="8" spans="1:7" ht="12.75" customHeight="1">
      <c r="A8" s="15" t="s">
        <v>324</v>
      </c>
      <c r="B8" s="16"/>
      <c r="C8" s="16"/>
      <c r="D8" s="16"/>
      <c r="E8" s="16"/>
      <c r="F8" s="16"/>
      <c r="G8" s="17"/>
    </row>
    <row r="9" spans="1:7" ht="12.75" customHeight="1">
      <c r="A9" s="15" t="s">
        <v>325</v>
      </c>
      <c r="B9" s="16"/>
      <c r="C9" s="16"/>
      <c r="D9" s="16"/>
      <c r="E9" s="16"/>
      <c r="F9" s="16"/>
      <c r="G9" s="17"/>
    </row>
    <row r="10" spans="1:7" ht="12.75" customHeight="1">
      <c r="A10" s="15" t="s">
        <v>326</v>
      </c>
      <c r="B10" s="16"/>
      <c r="C10" s="16"/>
      <c r="D10" s="16"/>
      <c r="E10" s="17"/>
      <c r="F10" s="18" t="s">
        <v>266</v>
      </c>
      <c r="G10" s="19" t="s">
        <v>312</v>
      </c>
    </row>
    <row r="11" spans="1:7" ht="38.25" customHeight="1">
      <c r="A11" s="102" t="s">
        <v>314</v>
      </c>
      <c r="B11" s="103" t="s">
        <v>329</v>
      </c>
      <c r="C11" s="103" t="s">
        <v>315</v>
      </c>
      <c r="D11" s="104" t="s">
        <v>316</v>
      </c>
      <c r="E11" s="104" t="s">
        <v>317</v>
      </c>
      <c r="F11" s="104" t="s">
        <v>318</v>
      </c>
      <c r="G11" s="104" t="s">
        <v>319</v>
      </c>
    </row>
    <row r="12" spans="1:7" ht="12.75">
      <c r="A12" s="105" t="s">
        <v>6</v>
      </c>
      <c r="B12" s="106">
        <f>'ORÇAMENTO PMPM'!G12</f>
        <v>3660.2458</v>
      </c>
      <c r="C12" s="107" t="s">
        <v>320</v>
      </c>
      <c r="D12" s="108">
        <v>1</v>
      </c>
      <c r="E12" s="108"/>
      <c r="F12" s="108"/>
      <c r="G12" s="109">
        <f>SUM(D12:F12)</f>
        <v>1</v>
      </c>
    </row>
    <row r="13" spans="1:7" ht="12.75">
      <c r="A13" s="110"/>
      <c r="B13" s="111"/>
      <c r="C13" s="107" t="s">
        <v>321</v>
      </c>
      <c r="D13" s="112">
        <f>D12*B12</f>
        <v>3660.2458</v>
      </c>
      <c r="E13" s="112"/>
      <c r="F13" s="112"/>
      <c r="G13" s="113">
        <f>SUM(D13:F13)</f>
        <v>3660.2458</v>
      </c>
    </row>
    <row r="14" spans="1:7" ht="12.75">
      <c r="A14" s="114" t="s">
        <v>12</v>
      </c>
      <c r="B14" s="106">
        <f>'ORÇAMENTO PMPM'!G17</f>
        <v>17314.015</v>
      </c>
      <c r="C14" s="107" t="s">
        <v>320</v>
      </c>
      <c r="D14" s="108"/>
      <c r="E14" s="115">
        <v>0.6</v>
      </c>
      <c r="F14" s="108">
        <v>0.4</v>
      </c>
      <c r="G14" s="109">
        <f>SUM(D14:F14)</f>
        <v>1</v>
      </c>
    </row>
    <row r="15" spans="1:7" ht="12.75">
      <c r="A15" s="110"/>
      <c r="B15" s="111"/>
      <c r="C15" s="107" t="s">
        <v>321</v>
      </c>
      <c r="D15" s="112"/>
      <c r="E15" s="112">
        <f>E14*$B$14</f>
        <v>10388.409</v>
      </c>
      <c r="F15" s="112">
        <f>F14*$B$14</f>
        <v>6925.606</v>
      </c>
      <c r="G15" s="113">
        <f>SUM(D15:F15)</f>
        <v>17314.015</v>
      </c>
    </row>
    <row r="16" spans="1:7" ht="12.75">
      <c r="A16" s="114" t="s">
        <v>109</v>
      </c>
      <c r="B16" s="106">
        <f>'ORÇAMENTO PMPM'!G72</f>
        <v>1634.3919999999998</v>
      </c>
      <c r="C16" s="107" t="s">
        <v>320</v>
      </c>
      <c r="D16" s="108">
        <v>1</v>
      </c>
      <c r="E16" s="108"/>
      <c r="F16" s="108"/>
      <c r="G16" s="109">
        <f>SUM(D16:F16)</f>
        <v>1</v>
      </c>
    </row>
    <row r="17" spans="1:7" ht="12.75">
      <c r="A17" s="110"/>
      <c r="B17" s="111"/>
      <c r="C17" s="107" t="s">
        <v>321</v>
      </c>
      <c r="D17" s="112">
        <f>D16*$B$16</f>
        <v>1634.3919999999998</v>
      </c>
      <c r="E17" s="112"/>
      <c r="F17" s="112"/>
      <c r="G17" s="113">
        <f>SUM(D17:F17)</f>
        <v>1634.3919999999998</v>
      </c>
    </row>
    <row r="18" spans="1:7" ht="12.75">
      <c r="A18" s="114" t="s">
        <v>113</v>
      </c>
      <c r="B18" s="106">
        <f>'ORÇAMENTO PMPM'!G76</f>
        <v>301.62</v>
      </c>
      <c r="C18" s="107" t="s">
        <v>320</v>
      </c>
      <c r="D18" s="108">
        <v>1</v>
      </c>
      <c r="E18" s="108"/>
      <c r="F18" s="108"/>
      <c r="G18" s="109">
        <f>SUM(D18:F18)</f>
        <v>1</v>
      </c>
    </row>
    <row r="19" spans="1:7" ht="12.75">
      <c r="A19" s="110"/>
      <c r="B19" s="111"/>
      <c r="C19" s="107" t="s">
        <v>321</v>
      </c>
      <c r="D19" s="112">
        <f>D18*$B$18</f>
        <v>301.62</v>
      </c>
      <c r="E19" s="112"/>
      <c r="F19" s="112"/>
      <c r="G19" s="113">
        <f>SUM(D19:F19)</f>
        <v>301.62</v>
      </c>
    </row>
    <row r="20" spans="1:7" ht="12.75">
      <c r="A20" s="116" t="s">
        <v>115</v>
      </c>
      <c r="B20" s="106">
        <f>'ORÇAMENTO PMPM'!G79</f>
        <v>5213.299999999999</v>
      </c>
      <c r="C20" s="107" t="s">
        <v>320</v>
      </c>
      <c r="D20" s="108">
        <v>0.817905</v>
      </c>
      <c r="E20" s="115">
        <f>100%-D20</f>
        <v>0.182095</v>
      </c>
      <c r="F20" s="108"/>
      <c r="G20" s="109">
        <f>SUM(D20:F20)</f>
        <v>1</v>
      </c>
    </row>
    <row r="21" spans="1:7" ht="12.75">
      <c r="A21" s="117"/>
      <c r="B21" s="111"/>
      <c r="C21" s="107" t="s">
        <v>321</v>
      </c>
      <c r="D21" s="112">
        <f>D20*$B$20</f>
        <v>4263.984136499999</v>
      </c>
      <c r="E21" s="112">
        <f>E20*$B$20</f>
        <v>949.3158634999999</v>
      </c>
      <c r="F21" s="112"/>
      <c r="G21" s="113">
        <f>SUM(D21:F21)</f>
        <v>5213.299999999999</v>
      </c>
    </row>
    <row r="22" spans="1:7" ht="12.75">
      <c r="A22" s="114" t="s">
        <v>119</v>
      </c>
      <c r="B22" s="106">
        <f>'ORÇAMENTO PMPM'!G84</f>
        <v>278.355</v>
      </c>
      <c r="C22" s="107" t="s">
        <v>320</v>
      </c>
      <c r="D22" s="108">
        <v>1</v>
      </c>
      <c r="E22" s="108"/>
      <c r="F22" s="108"/>
      <c r="G22" s="109">
        <f>SUM(D22:F22)</f>
        <v>1</v>
      </c>
    </row>
    <row r="23" spans="1:7" ht="12.75">
      <c r="A23" s="110"/>
      <c r="B23" s="111"/>
      <c r="C23" s="107" t="s">
        <v>321</v>
      </c>
      <c r="D23" s="112">
        <f>D22*$B$22</f>
        <v>278.355</v>
      </c>
      <c r="E23" s="112"/>
      <c r="F23" s="112"/>
      <c r="G23" s="113">
        <f>SUM(D23:F23)</f>
        <v>278.355</v>
      </c>
    </row>
    <row r="24" spans="1:7" ht="12.75">
      <c r="A24" s="114" t="s">
        <v>121</v>
      </c>
      <c r="B24" s="106">
        <f>'ORÇAMENTO PMPM'!G87</f>
        <v>3348.3999999999996</v>
      </c>
      <c r="C24" s="107" t="s">
        <v>320</v>
      </c>
      <c r="D24" s="108"/>
      <c r="E24" s="108"/>
      <c r="F24" s="108">
        <v>1</v>
      </c>
      <c r="G24" s="109">
        <f>SUM(D24:F24)</f>
        <v>1</v>
      </c>
    </row>
    <row r="25" spans="1:7" ht="12.75">
      <c r="A25" s="110"/>
      <c r="B25" s="111"/>
      <c r="C25" s="107" t="s">
        <v>321</v>
      </c>
      <c r="D25" s="112"/>
      <c r="E25" s="112"/>
      <c r="F25" s="112">
        <f>F24*$B$24</f>
        <v>3348.3999999999996</v>
      </c>
      <c r="G25" s="113">
        <f>SUM(D25:F25)</f>
        <v>3348.3999999999996</v>
      </c>
    </row>
    <row r="26" spans="1:7" ht="12.75">
      <c r="A26" s="114" t="s">
        <v>125</v>
      </c>
      <c r="B26" s="106">
        <f>'ORÇAMENTO PMPM'!G92</f>
        <v>185.955</v>
      </c>
      <c r="C26" s="107" t="s">
        <v>320</v>
      </c>
      <c r="D26" s="108"/>
      <c r="E26" s="108"/>
      <c r="F26" s="108">
        <v>1</v>
      </c>
      <c r="G26" s="109">
        <f>SUM(D26:F26)</f>
        <v>1</v>
      </c>
    </row>
    <row r="27" spans="1:7" ht="12.75">
      <c r="A27" s="110"/>
      <c r="B27" s="111"/>
      <c r="C27" s="107" t="s">
        <v>321</v>
      </c>
      <c r="D27" s="112"/>
      <c r="E27" s="112"/>
      <c r="F27" s="112">
        <f>F26*$B$26</f>
        <v>185.955</v>
      </c>
      <c r="G27" s="113">
        <f>SUM(D27:F27)</f>
        <v>185.955</v>
      </c>
    </row>
    <row r="28" spans="1:7" ht="12.75">
      <c r="A28" s="114" t="s">
        <v>127</v>
      </c>
      <c r="B28" s="106">
        <f>'ORÇAMENTO PMPM'!G95</f>
        <v>11999.901702000001</v>
      </c>
      <c r="C28" s="107" t="s">
        <v>320</v>
      </c>
      <c r="D28" s="108"/>
      <c r="E28" s="108">
        <v>0.5</v>
      </c>
      <c r="F28" s="108">
        <v>0.5</v>
      </c>
      <c r="G28" s="109">
        <f>SUM(D28:F28)</f>
        <v>1</v>
      </c>
    </row>
    <row r="29" spans="1:7" ht="12.75">
      <c r="A29" s="110"/>
      <c r="B29" s="111"/>
      <c r="C29" s="107" t="s">
        <v>321</v>
      </c>
      <c r="D29" s="112"/>
      <c r="E29" s="112">
        <f>E28*$B$28</f>
        <v>5999.9508510000005</v>
      </c>
      <c r="F29" s="112">
        <f>F28*$B$28</f>
        <v>5999.9508510000005</v>
      </c>
      <c r="G29" s="113">
        <f>SUM(D29:F29)</f>
        <v>11999.901702000001</v>
      </c>
    </row>
    <row r="30" spans="1:7" ht="12.75">
      <c r="A30" s="114" t="s">
        <v>132</v>
      </c>
      <c r="B30" s="106">
        <f>'ORÇAMENTO PMPM'!G104</f>
        <v>6956.979999999999</v>
      </c>
      <c r="C30" s="107" t="s">
        <v>320</v>
      </c>
      <c r="D30" s="108">
        <v>1</v>
      </c>
      <c r="E30" s="115"/>
      <c r="F30" s="108"/>
      <c r="G30" s="109">
        <f>SUM(D30:F30)</f>
        <v>1</v>
      </c>
    </row>
    <row r="31" spans="1:7" ht="12.75">
      <c r="A31" s="110"/>
      <c r="B31" s="111"/>
      <c r="C31" s="107" t="s">
        <v>321</v>
      </c>
      <c r="D31" s="112">
        <f>D30*$B$30</f>
        <v>6956.979999999999</v>
      </c>
      <c r="E31" s="112"/>
      <c r="F31" s="112"/>
      <c r="G31" s="113">
        <f>SUM(D31:F31)</f>
        <v>6956.979999999999</v>
      </c>
    </row>
    <row r="32" spans="1:7" ht="12.75">
      <c r="A32" s="114" t="s">
        <v>247</v>
      </c>
      <c r="B32" s="106">
        <f>'ORÇAMENTO PMPM'!G164</f>
        <v>3269.0899999999997</v>
      </c>
      <c r="C32" s="107" t="s">
        <v>320</v>
      </c>
      <c r="D32" s="108"/>
      <c r="E32" s="108">
        <v>0.365747</v>
      </c>
      <c r="F32" s="108">
        <f>100%-E32</f>
        <v>0.634253</v>
      </c>
      <c r="G32" s="109">
        <f>SUM(D32:F32)</f>
        <v>1</v>
      </c>
    </row>
    <row r="33" spans="1:7" ht="12.75">
      <c r="A33" s="110"/>
      <c r="B33" s="111"/>
      <c r="C33" s="107" t="s">
        <v>321</v>
      </c>
      <c r="D33" s="118">
        <f>D32*$B$32</f>
        <v>0</v>
      </c>
      <c r="E33" s="118">
        <f>E32*$B$32</f>
        <v>1195.6598602299998</v>
      </c>
      <c r="F33" s="118">
        <f>F32*$B$32</f>
        <v>2073.4301397699996</v>
      </c>
      <c r="G33" s="113">
        <f>SUM(D33:F33)</f>
        <v>3269.0899999999992</v>
      </c>
    </row>
    <row r="34" spans="1:7" ht="12.75">
      <c r="A34" s="114" t="s">
        <v>251</v>
      </c>
      <c r="B34" s="106">
        <f>'ORÇAMENTO PMPM'!G169</f>
        <v>1437.75</v>
      </c>
      <c r="C34" s="107" t="s">
        <v>320</v>
      </c>
      <c r="D34" s="108">
        <v>1</v>
      </c>
      <c r="E34" s="119"/>
      <c r="F34" s="119"/>
      <c r="G34" s="109">
        <f>SUM(D34:F34)</f>
        <v>1</v>
      </c>
    </row>
    <row r="35" spans="1:7" ht="12.75">
      <c r="A35" s="110"/>
      <c r="B35" s="111"/>
      <c r="C35" s="107" t="s">
        <v>321</v>
      </c>
      <c r="D35" s="112">
        <f>D34*$B$34</f>
        <v>1437.75</v>
      </c>
      <c r="E35" s="119"/>
      <c r="F35" s="119"/>
      <c r="G35" s="113">
        <f>SUM(D35:F35)</f>
        <v>1437.75</v>
      </c>
    </row>
    <row r="36" spans="1:7" ht="12.75">
      <c r="A36" s="120" t="s">
        <v>322</v>
      </c>
      <c r="B36" s="121">
        <f>SUM(B12:B35)</f>
        <v>55600.004501999996</v>
      </c>
      <c r="C36" s="104" t="s">
        <v>320</v>
      </c>
      <c r="D36" s="109">
        <f>D37/$B$36</f>
        <v>0.3333331912919779</v>
      </c>
      <c r="E36" s="109">
        <f>E37/$B$36</f>
        <v>0.3333333466558143</v>
      </c>
      <c r="F36" s="109">
        <f>F37/$B$36</f>
        <v>0.3333334620522078</v>
      </c>
      <c r="G36" s="122">
        <f>SUM(D36:F36)</f>
        <v>1</v>
      </c>
    </row>
    <row r="37" spans="1:7" ht="12.75">
      <c r="A37" s="123"/>
      <c r="B37" s="124"/>
      <c r="C37" s="104" t="s">
        <v>321</v>
      </c>
      <c r="D37" s="125">
        <f>D13+D15+D17+D19+D21+D23+D25+D27+D29+D31+D33+D35</f>
        <v>18533.326936499998</v>
      </c>
      <c r="E37" s="125">
        <f>E13+E15+E17+E19+E21+E23+E25+E27+E29+E31+E33+E35</f>
        <v>18533.33557473</v>
      </c>
      <c r="F37" s="125">
        <f>F13+F15+F17+F19+F21+F23+F25+F27+F29+F31+F33+F35</f>
        <v>18533.34199077</v>
      </c>
      <c r="G37" s="125">
        <f>SUM(D37:F37)</f>
        <v>55600.004501999996</v>
      </c>
    </row>
    <row r="38" spans="1:7" ht="12.75">
      <c r="A38" s="69"/>
      <c r="B38" s="69"/>
      <c r="C38" s="69"/>
      <c r="D38" s="69"/>
      <c r="E38" s="69"/>
      <c r="F38" s="69"/>
      <c r="G38" s="69"/>
    </row>
    <row r="39" spans="1:7" ht="12.75">
      <c r="A39" s="8" t="s">
        <v>323</v>
      </c>
      <c r="B39" s="8"/>
      <c r="C39" s="8"/>
      <c r="D39" s="8"/>
      <c r="E39" s="8"/>
      <c r="F39" s="8"/>
      <c r="G39" s="8"/>
    </row>
    <row r="40" ht="14.25">
      <c r="A40" s="126"/>
    </row>
    <row r="41" spans="1:7" ht="12.75">
      <c r="A41" s="127" t="s">
        <v>333</v>
      </c>
      <c r="B41" s="127"/>
      <c r="C41" s="127"/>
      <c r="D41" s="127"/>
      <c r="E41" s="127"/>
      <c r="F41" s="127"/>
      <c r="G41" s="127"/>
    </row>
    <row r="42" spans="1:7" ht="12.75">
      <c r="A42" s="128"/>
      <c r="B42" s="128"/>
      <c r="C42" s="128"/>
      <c r="D42" s="128"/>
      <c r="E42" s="128"/>
      <c r="F42" s="128"/>
      <c r="G42" s="128"/>
    </row>
  </sheetData>
  <sheetProtection password="F551" sheet="1" objects="1" scenarios="1"/>
  <mergeCells count="35">
    <mergeCell ref="A1:D1"/>
    <mergeCell ref="A2:D2"/>
    <mergeCell ref="A7:G7"/>
    <mergeCell ref="A6:G6"/>
    <mergeCell ref="A34:A35"/>
    <mergeCell ref="A36:A37"/>
    <mergeCell ref="B12:B13"/>
    <mergeCell ref="B14:B15"/>
    <mergeCell ref="B16:B17"/>
    <mergeCell ref="B18:B19"/>
    <mergeCell ref="B20:B21"/>
    <mergeCell ref="B22:B23"/>
    <mergeCell ref="B24:B25"/>
    <mergeCell ref="B26:B27"/>
    <mergeCell ref="A30:A31"/>
    <mergeCell ref="A32:A33"/>
    <mergeCell ref="B28:B29"/>
    <mergeCell ref="B30:B31"/>
    <mergeCell ref="B32:B33"/>
    <mergeCell ref="A26:A27"/>
    <mergeCell ref="A28:A29"/>
    <mergeCell ref="B34:B35"/>
    <mergeCell ref="B36:B37"/>
    <mergeCell ref="A22:A23"/>
    <mergeCell ref="A24:A25"/>
    <mergeCell ref="A39:G39"/>
    <mergeCell ref="A41:G42"/>
    <mergeCell ref="A18:A19"/>
    <mergeCell ref="A20:A21"/>
    <mergeCell ref="A10:E10"/>
    <mergeCell ref="A14:A15"/>
    <mergeCell ref="A16:A17"/>
    <mergeCell ref="A12:A13"/>
    <mergeCell ref="A9:G9"/>
    <mergeCell ref="A8:G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3"/>
  <legacyDrawing r:id="rId2"/>
  <oleObjects>
    <oleObject progId="Word.Picture.8" shapeId="835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1"/>
  <sheetViews>
    <sheetView zoomScale="75" zoomScaleNormal="75" workbookViewId="0" topLeftCell="A151">
      <selection activeCell="A176" sqref="A176:G176"/>
    </sheetView>
  </sheetViews>
  <sheetFormatPr defaultColWidth="9.140625" defaultRowHeight="12.75"/>
  <cols>
    <col min="1" max="1" width="13.28125" style="7" customWidth="1"/>
    <col min="2" max="2" width="77.57421875" style="7" customWidth="1"/>
    <col min="3" max="3" width="16.28125" style="7" customWidth="1"/>
    <col min="4" max="4" width="11.57421875" style="7" customWidth="1"/>
    <col min="5" max="5" width="12.7109375" style="7" customWidth="1"/>
    <col min="6" max="6" width="14.7109375" style="7" customWidth="1"/>
    <col min="7" max="7" width="16.57421875" style="7" customWidth="1"/>
    <col min="8" max="8" width="11.421875" style="9" hidden="1" customWidth="1"/>
    <col min="9" max="9" width="11.28125" style="7" bestFit="1" customWidth="1"/>
    <col min="10" max="11" width="9.140625" style="7" customWidth="1"/>
    <col min="12" max="12" width="14.140625" style="7" customWidth="1"/>
    <col min="13" max="13" width="9.140625" style="7" customWidth="1"/>
    <col min="14" max="15" width="9.57421875" style="7" bestFit="1" customWidth="1"/>
    <col min="16" max="16384" width="9.140625" style="7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75" t="s">
        <v>340</v>
      </c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76"/>
      <c r="B4" s="77"/>
      <c r="C4" s="77"/>
      <c r="D4" s="77"/>
      <c r="E4" s="4"/>
      <c r="F4" s="4"/>
      <c r="G4" s="4"/>
    </row>
    <row r="5" spans="1:7" ht="12.75">
      <c r="A5" s="76"/>
      <c r="B5" s="78"/>
      <c r="C5" s="78"/>
      <c r="D5" s="78"/>
      <c r="E5" s="4"/>
      <c r="F5" s="4"/>
      <c r="G5" s="4"/>
    </row>
    <row r="6" spans="1:7" ht="12.75">
      <c r="A6" s="4"/>
      <c r="B6" s="78"/>
      <c r="C6" s="79"/>
      <c r="D6" s="79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5.75">
      <c r="A8" s="13" t="s">
        <v>0</v>
      </c>
      <c r="B8" s="13"/>
      <c r="C8" s="13"/>
      <c r="D8" s="13"/>
      <c r="E8" s="13"/>
      <c r="F8" s="13"/>
      <c r="G8" s="13"/>
    </row>
    <row r="9" spans="1:7" ht="4.5" customHeight="1">
      <c r="A9" s="14"/>
      <c r="B9" s="14"/>
      <c r="C9" s="14"/>
      <c r="D9" s="14"/>
      <c r="E9" s="14"/>
      <c r="F9" s="14"/>
      <c r="G9" s="14"/>
    </row>
    <row r="10" spans="1:7" ht="15" customHeight="1">
      <c r="A10" s="20" t="s">
        <v>1</v>
      </c>
      <c r="B10" s="21"/>
      <c r="C10" s="21"/>
      <c r="D10" s="21"/>
      <c r="E10" s="21"/>
      <c r="F10" s="21"/>
      <c r="G10" s="22"/>
    </row>
    <row r="11" spans="1:7" ht="15" customHeight="1">
      <c r="A11" s="20" t="s">
        <v>327</v>
      </c>
      <c r="B11" s="21"/>
      <c r="C11" s="21"/>
      <c r="D11" s="21"/>
      <c r="E11" s="21"/>
      <c r="F11" s="85" t="s">
        <v>266</v>
      </c>
      <c r="G11" s="92"/>
    </row>
    <row r="12" spans="1:7" ht="15" customHeight="1">
      <c r="A12" s="15" t="s">
        <v>328</v>
      </c>
      <c r="B12" s="16"/>
      <c r="C12" s="16"/>
      <c r="D12" s="16"/>
      <c r="E12" s="16"/>
      <c r="F12" s="86" t="s">
        <v>267</v>
      </c>
      <c r="G12" s="80"/>
    </row>
    <row r="13" spans="1:7" ht="12.75" customHeight="1">
      <c r="A13" s="87" t="s">
        <v>2</v>
      </c>
      <c r="B13" s="87" t="s">
        <v>3</v>
      </c>
      <c r="C13" s="87" t="s">
        <v>260</v>
      </c>
      <c r="D13" s="87" t="s">
        <v>4</v>
      </c>
      <c r="E13" s="88" t="s">
        <v>263</v>
      </c>
      <c r="F13" s="88" t="s">
        <v>5</v>
      </c>
      <c r="G13" s="88" t="s">
        <v>264</v>
      </c>
    </row>
    <row r="14" spans="1:7" ht="12.75" customHeight="1">
      <c r="A14" s="25"/>
      <c r="B14" s="25"/>
      <c r="C14" s="25"/>
      <c r="D14" s="25"/>
      <c r="E14" s="27" t="s">
        <v>261</v>
      </c>
      <c r="F14" s="27" t="s">
        <v>262</v>
      </c>
      <c r="G14" s="27" t="s">
        <v>265</v>
      </c>
    </row>
    <row r="15" spans="1:7" ht="12.75" customHeight="1">
      <c r="A15" s="28">
        <v>1</v>
      </c>
      <c r="B15" s="29" t="s">
        <v>6</v>
      </c>
      <c r="C15" s="30"/>
      <c r="D15" s="31"/>
      <c r="E15" s="32"/>
      <c r="F15" s="32"/>
      <c r="G15" s="33">
        <f>SUM(G16:G18)</f>
        <v>3400.8472</v>
      </c>
    </row>
    <row r="16" spans="1:8" ht="12.75" customHeight="1">
      <c r="A16" s="34" t="s">
        <v>7</v>
      </c>
      <c r="B16" s="35" t="s">
        <v>284</v>
      </c>
      <c r="C16" s="36">
        <v>1262</v>
      </c>
      <c r="D16" s="37" t="s">
        <v>8</v>
      </c>
      <c r="E16" s="38">
        <f>H16/(100%+$G$12)</f>
        <v>1.64</v>
      </c>
      <c r="F16" s="38">
        <f>E16*$G$12+E16</f>
        <v>1.64</v>
      </c>
      <c r="G16" s="39">
        <f>F16*C16</f>
        <v>2069.68</v>
      </c>
      <c r="H16" s="40">
        <v>1.64</v>
      </c>
    </row>
    <row r="17" spans="1:8" ht="14.25" customHeight="1">
      <c r="A17" s="34" t="s">
        <v>9</v>
      </c>
      <c r="B17" s="41" t="s">
        <v>311</v>
      </c>
      <c r="C17" s="36">
        <v>6</v>
      </c>
      <c r="D17" s="37" t="s">
        <v>8</v>
      </c>
      <c r="E17" s="38">
        <v>187.97</v>
      </c>
      <c r="F17" s="38">
        <f>E17*$G$12+E17</f>
        <v>187.97</v>
      </c>
      <c r="G17" s="39">
        <f>F17*C17</f>
        <v>1127.82</v>
      </c>
      <c r="H17" s="42">
        <v>65.91</v>
      </c>
    </row>
    <row r="18" spans="1:8" ht="25.5" customHeight="1">
      <c r="A18" s="34" t="s">
        <v>10</v>
      </c>
      <c r="B18" s="43" t="s">
        <v>285</v>
      </c>
      <c r="C18" s="36">
        <v>13.44</v>
      </c>
      <c r="D18" s="37" t="s">
        <v>8</v>
      </c>
      <c r="E18" s="38">
        <f>H18/(100%+$G$12)</f>
        <v>15.13</v>
      </c>
      <c r="F18" s="38">
        <f>E18*$G$12+E18</f>
        <v>15.13</v>
      </c>
      <c r="G18" s="39">
        <f>F18*C18</f>
        <v>203.34720000000002</v>
      </c>
      <c r="H18" s="40">
        <v>15.13</v>
      </c>
    </row>
    <row r="19" spans="1:8" ht="12.75" customHeight="1">
      <c r="A19" s="34"/>
      <c r="B19" s="43"/>
      <c r="C19" s="30"/>
      <c r="D19" s="31"/>
      <c r="E19" s="44"/>
      <c r="F19" s="44"/>
      <c r="G19" s="45"/>
      <c r="H19" s="40"/>
    </row>
    <row r="20" spans="1:8" ht="12.75" customHeight="1">
      <c r="A20" s="46">
        <v>2</v>
      </c>
      <c r="B20" s="29" t="s">
        <v>12</v>
      </c>
      <c r="C20" s="30"/>
      <c r="D20" s="31"/>
      <c r="E20" s="44"/>
      <c r="F20" s="44"/>
      <c r="G20" s="47">
        <f>SUM(G21:G73)</f>
        <v>16188.970000000001</v>
      </c>
      <c r="H20" s="40"/>
    </row>
    <row r="21" spans="1:9" ht="12.75" customHeight="1">
      <c r="A21" s="34" t="s">
        <v>13</v>
      </c>
      <c r="B21" s="43" t="s">
        <v>14</v>
      </c>
      <c r="C21" s="30">
        <v>1</v>
      </c>
      <c r="D21" s="31" t="s">
        <v>271</v>
      </c>
      <c r="E21" s="44">
        <f aca="true" t="shared" si="0" ref="E21:E71">H21/(100%+$G$12)</f>
        <v>86.42</v>
      </c>
      <c r="F21" s="44">
        <f aca="true" t="shared" si="1" ref="F21:F73">E21*$G$12+E21</f>
        <v>86.42</v>
      </c>
      <c r="G21" s="45">
        <f aca="true" t="shared" si="2" ref="G21:G73">F21*C21</f>
        <v>86.42</v>
      </c>
      <c r="H21" s="40">
        <v>86.42</v>
      </c>
      <c r="I21" s="48"/>
    </row>
    <row r="22" spans="1:8" ht="12.75" customHeight="1">
      <c r="A22" s="34" t="s">
        <v>15</v>
      </c>
      <c r="B22" s="43" t="s">
        <v>16</v>
      </c>
      <c r="C22" s="30">
        <v>1</v>
      </c>
      <c r="D22" s="31" t="s">
        <v>271</v>
      </c>
      <c r="E22" s="44">
        <f t="shared" si="0"/>
        <v>97.68</v>
      </c>
      <c r="F22" s="44">
        <f t="shared" si="1"/>
        <v>97.68</v>
      </c>
      <c r="G22" s="45">
        <f t="shared" si="2"/>
        <v>97.68</v>
      </c>
      <c r="H22" s="40">
        <v>97.68</v>
      </c>
    </row>
    <row r="23" spans="1:8" ht="12.75" customHeight="1">
      <c r="A23" s="34" t="s">
        <v>17</v>
      </c>
      <c r="B23" s="43" t="s">
        <v>18</v>
      </c>
      <c r="C23" s="30">
        <v>1</v>
      </c>
      <c r="D23" s="31" t="s">
        <v>271</v>
      </c>
      <c r="E23" s="44">
        <f t="shared" si="0"/>
        <v>33.54</v>
      </c>
      <c r="F23" s="44">
        <f t="shared" si="1"/>
        <v>33.54</v>
      </c>
      <c r="G23" s="45">
        <f t="shared" si="2"/>
        <v>33.54</v>
      </c>
      <c r="H23" s="40">
        <v>33.54</v>
      </c>
    </row>
    <row r="24" spans="1:8" ht="12.75" customHeight="1">
      <c r="A24" s="34" t="s">
        <v>19</v>
      </c>
      <c r="B24" s="43" t="s">
        <v>20</v>
      </c>
      <c r="C24" s="30">
        <v>2</v>
      </c>
      <c r="D24" s="31" t="s">
        <v>271</v>
      </c>
      <c r="E24" s="44">
        <f t="shared" si="0"/>
        <v>5.3</v>
      </c>
      <c r="F24" s="44">
        <f t="shared" si="1"/>
        <v>5.3</v>
      </c>
      <c r="G24" s="45">
        <f t="shared" si="2"/>
        <v>10.6</v>
      </c>
      <c r="H24" s="40">
        <v>5.3</v>
      </c>
    </row>
    <row r="25" spans="1:8" ht="12.75" customHeight="1">
      <c r="A25" s="34" t="s">
        <v>21</v>
      </c>
      <c r="B25" s="43" t="s">
        <v>22</v>
      </c>
      <c r="C25" s="30">
        <v>1</v>
      </c>
      <c r="D25" s="31" t="s">
        <v>271</v>
      </c>
      <c r="E25" s="44">
        <f t="shared" si="0"/>
        <v>29.62</v>
      </c>
      <c r="F25" s="44">
        <f t="shared" si="1"/>
        <v>29.62</v>
      </c>
      <c r="G25" s="45">
        <f t="shared" si="2"/>
        <v>29.62</v>
      </c>
      <c r="H25" s="40">
        <v>29.62</v>
      </c>
    </row>
    <row r="26" spans="1:8" ht="12.75" customHeight="1">
      <c r="A26" s="34" t="s">
        <v>23</v>
      </c>
      <c r="B26" s="43" t="s">
        <v>24</v>
      </c>
      <c r="C26" s="30">
        <v>100</v>
      </c>
      <c r="D26" s="31" t="s">
        <v>112</v>
      </c>
      <c r="E26" s="44">
        <f t="shared" si="0"/>
        <v>11.22</v>
      </c>
      <c r="F26" s="44">
        <f t="shared" si="1"/>
        <v>11.22</v>
      </c>
      <c r="G26" s="45">
        <f t="shared" si="2"/>
        <v>1122</v>
      </c>
      <c r="H26" s="40">
        <v>11.22</v>
      </c>
    </row>
    <row r="27" spans="1:8" ht="12.75" customHeight="1">
      <c r="A27" s="34" t="s">
        <v>25</v>
      </c>
      <c r="B27" s="43" t="s">
        <v>26</v>
      </c>
      <c r="C27" s="30">
        <v>30</v>
      </c>
      <c r="D27" s="31" t="s">
        <v>112</v>
      </c>
      <c r="E27" s="44">
        <f t="shared" si="0"/>
        <v>8.37</v>
      </c>
      <c r="F27" s="44">
        <f t="shared" si="1"/>
        <v>8.37</v>
      </c>
      <c r="G27" s="45">
        <f t="shared" si="2"/>
        <v>251.09999999999997</v>
      </c>
      <c r="H27" s="40">
        <v>8.37</v>
      </c>
    </row>
    <row r="28" spans="1:8" ht="12.75" customHeight="1">
      <c r="A28" s="34" t="s">
        <v>27</v>
      </c>
      <c r="B28" s="43" t="s">
        <v>28</v>
      </c>
      <c r="C28" s="30">
        <v>3</v>
      </c>
      <c r="D28" s="31" t="s">
        <v>112</v>
      </c>
      <c r="E28" s="44">
        <f t="shared" si="0"/>
        <v>3.83</v>
      </c>
      <c r="F28" s="44">
        <f t="shared" si="1"/>
        <v>3.83</v>
      </c>
      <c r="G28" s="45">
        <f t="shared" si="2"/>
        <v>11.49</v>
      </c>
      <c r="H28" s="40">
        <v>3.83</v>
      </c>
    </row>
    <row r="29" spans="1:8" ht="12.75" customHeight="1">
      <c r="A29" s="34" t="s">
        <v>29</v>
      </c>
      <c r="B29" s="43" t="s">
        <v>30</v>
      </c>
      <c r="C29" s="30">
        <v>1</v>
      </c>
      <c r="D29" s="31" t="s">
        <v>271</v>
      </c>
      <c r="E29" s="44">
        <f t="shared" si="0"/>
        <v>8.65</v>
      </c>
      <c r="F29" s="44">
        <f t="shared" si="1"/>
        <v>8.65</v>
      </c>
      <c r="G29" s="45">
        <f t="shared" si="2"/>
        <v>8.65</v>
      </c>
      <c r="H29" s="40">
        <v>8.65</v>
      </c>
    </row>
    <row r="30" spans="1:8" ht="12.75" customHeight="1">
      <c r="A30" s="34" t="s">
        <v>31</v>
      </c>
      <c r="B30" s="43" t="s">
        <v>275</v>
      </c>
      <c r="C30" s="30">
        <v>2</v>
      </c>
      <c r="D30" s="31" t="s">
        <v>271</v>
      </c>
      <c r="E30" s="44">
        <f t="shared" si="0"/>
        <v>137.51</v>
      </c>
      <c r="F30" s="44">
        <f t="shared" si="1"/>
        <v>137.51</v>
      </c>
      <c r="G30" s="45">
        <f t="shared" si="2"/>
        <v>275.02</v>
      </c>
      <c r="H30" s="40">
        <v>137.51</v>
      </c>
    </row>
    <row r="31" spans="1:8" s="49" customFormat="1" ht="12.75" customHeight="1">
      <c r="A31" s="34" t="s">
        <v>32</v>
      </c>
      <c r="B31" s="43" t="s">
        <v>281</v>
      </c>
      <c r="C31" s="30">
        <v>15</v>
      </c>
      <c r="D31" s="31" t="s">
        <v>271</v>
      </c>
      <c r="E31" s="44">
        <v>3.3</v>
      </c>
      <c r="F31" s="44">
        <f t="shared" si="1"/>
        <v>3.3</v>
      </c>
      <c r="G31" s="45">
        <f t="shared" si="2"/>
        <v>49.5</v>
      </c>
      <c r="H31" s="40">
        <v>1.85</v>
      </c>
    </row>
    <row r="32" spans="1:8" s="49" customFormat="1" ht="12.75" customHeight="1">
      <c r="A32" s="34" t="s">
        <v>33</v>
      </c>
      <c r="B32" s="43" t="s">
        <v>282</v>
      </c>
      <c r="C32" s="30">
        <v>70</v>
      </c>
      <c r="D32" s="31" t="s">
        <v>271</v>
      </c>
      <c r="E32" s="44">
        <v>3.3</v>
      </c>
      <c r="F32" s="44">
        <f t="shared" si="1"/>
        <v>3.3</v>
      </c>
      <c r="G32" s="45">
        <f t="shared" si="2"/>
        <v>231</v>
      </c>
      <c r="H32" s="40">
        <v>2.38</v>
      </c>
    </row>
    <row r="33" spans="1:8" s="49" customFormat="1" ht="12.75" customHeight="1">
      <c r="A33" s="34" t="s">
        <v>34</v>
      </c>
      <c r="B33" s="43" t="s">
        <v>283</v>
      </c>
      <c r="C33" s="30">
        <v>25</v>
      </c>
      <c r="D33" s="31" t="s">
        <v>271</v>
      </c>
      <c r="E33" s="44">
        <v>5.8</v>
      </c>
      <c r="F33" s="44">
        <f t="shared" si="1"/>
        <v>5.8</v>
      </c>
      <c r="G33" s="45">
        <f t="shared" si="2"/>
        <v>145</v>
      </c>
      <c r="H33" s="40">
        <v>3.53</v>
      </c>
    </row>
    <row r="34" spans="1:8" ht="12.75" customHeight="1">
      <c r="A34" s="34" t="s">
        <v>35</v>
      </c>
      <c r="B34" s="43" t="s">
        <v>37</v>
      </c>
      <c r="C34" s="30">
        <v>16</v>
      </c>
      <c r="D34" s="31" t="s">
        <v>271</v>
      </c>
      <c r="E34" s="44">
        <f t="shared" si="0"/>
        <v>0.6</v>
      </c>
      <c r="F34" s="44">
        <f t="shared" si="1"/>
        <v>0.6</v>
      </c>
      <c r="G34" s="45">
        <f t="shared" si="2"/>
        <v>9.6</v>
      </c>
      <c r="H34" s="40">
        <v>0.6</v>
      </c>
    </row>
    <row r="35" spans="1:8" ht="12.75" customHeight="1">
      <c r="A35" s="34" t="s">
        <v>36</v>
      </c>
      <c r="B35" s="43" t="s">
        <v>39</v>
      </c>
      <c r="C35" s="30">
        <v>42</v>
      </c>
      <c r="D35" s="31" t="s">
        <v>271</v>
      </c>
      <c r="E35" s="44">
        <f t="shared" si="0"/>
        <v>0.6</v>
      </c>
      <c r="F35" s="44">
        <f t="shared" si="1"/>
        <v>0.6</v>
      </c>
      <c r="G35" s="45">
        <f t="shared" si="2"/>
        <v>25.2</v>
      </c>
      <c r="H35" s="40">
        <v>0.6</v>
      </c>
    </row>
    <row r="36" spans="1:8" ht="12.75" customHeight="1">
      <c r="A36" s="34" t="s">
        <v>38</v>
      </c>
      <c r="B36" s="43" t="s">
        <v>41</v>
      </c>
      <c r="C36" s="30">
        <v>6</v>
      </c>
      <c r="D36" s="31" t="s">
        <v>271</v>
      </c>
      <c r="E36" s="44">
        <f t="shared" si="0"/>
        <v>1.15</v>
      </c>
      <c r="F36" s="44">
        <f t="shared" si="1"/>
        <v>1.15</v>
      </c>
      <c r="G36" s="45">
        <f t="shared" si="2"/>
        <v>6.8999999999999995</v>
      </c>
      <c r="H36" s="40">
        <v>1.15</v>
      </c>
    </row>
    <row r="37" spans="1:8" ht="12.75" customHeight="1">
      <c r="A37" s="34" t="s">
        <v>40</v>
      </c>
      <c r="B37" s="43" t="s">
        <v>43</v>
      </c>
      <c r="C37" s="30">
        <v>8</v>
      </c>
      <c r="D37" s="31" t="s">
        <v>271</v>
      </c>
      <c r="E37" s="44">
        <f t="shared" si="0"/>
        <v>1.25</v>
      </c>
      <c r="F37" s="44">
        <f t="shared" si="1"/>
        <v>1.25</v>
      </c>
      <c r="G37" s="45">
        <f t="shared" si="2"/>
        <v>10</v>
      </c>
      <c r="H37" s="40">
        <v>1.25</v>
      </c>
    </row>
    <row r="38" spans="1:8" ht="12.75" customHeight="1">
      <c r="A38" s="34" t="s">
        <v>42</v>
      </c>
      <c r="B38" s="43" t="s">
        <v>45</v>
      </c>
      <c r="C38" s="30">
        <v>3</v>
      </c>
      <c r="D38" s="31" t="s">
        <v>271</v>
      </c>
      <c r="E38" s="44">
        <f t="shared" si="0"/>
        <v>4.1</v>
      </c>
      <c r="F38" s="44">
        <f t="shared" si="1"/>
        <v>4.1</v>
      </c>
      <c r="G38" s="45">
        <f t="shared" si="2"/>
        <v>12.299999999999999</v>
      </c>
      <c r="H38" s="40">
        <v>4.1</v>
      </c>
    </row>
    <row r="39" spans="1:8" ht="12.75" customHeight="1">
      <c r="A39" s="34" t="s">
        <v>44</v>
      </c>
      <c r="B39" s="43" t="s">
        <v>47</v>
      </c>
      <c r="C39" s="30">
        <v>10</v>
      </c>
      <c r="D39" s="31" t="s">
        <v>271</v>
      </c>
      <c r="E39" s="44">
        <f t="shared" si="0"/>
        <v>0.66</v>
      </c>
      <c r="F39" s="44">
        <f t="shared" si="1"/>
        <v>0.66</v>
      </c>
      <c r="G39" s="45">
        <f t="shared" si="2"/>
        <v>6.6000000000000005</v>
      </c>
      <c r="H39" s="40">
        <v>0.66</v>
      </c>
    </row>
    <row r="40" spans="1:8" ht="12.75" customHeight="1">
      <c r="A40" s="34" t="s">
        <v>46</v>
      </c>
      <c r="B40" s="43" t="s">
        <v>49</v>
      </c>
      <c r="C40" s="30">
        <v>1</v>
      </c>
      <c r="D40" s="31" t="s">
        <v>271</v>
      </c>
      <c r="E40" s="44">
        <f t="shared" si="0"/>
        <v>1.49</v>
      </c>
      <c r="F40" s="44">
        <f t="shared" si="1"/>
        <v>1.49</v>
      </c>
      <c r="G40" s="45">
        <f t="shared" si="2"/>
        <v>1.49</v>
      </c>
      <c r="H40" s="40">
        <v>1.49</v>
      </c>
    </row>
    <row r="41" spans="1:8" ht="12.75" customHeight="1">
      <c r="A41" s="34" t="s">
        <v>48</v>
      </c>
      <c r="B41" s="43" t="s">
        <v>51</v>
      </c>
      <c r="C41" s="30">
        <v>2</v>
      </c>
      <c r="D41" s="31" t="s">
        <v>271</v>
      </c>
      <c r="E41" s="44">
        <f t="shared" si="0"/>
        <v>0.66</v>
      </c>
      <c r="F41" s="44">
        <f t="shared" si="1"/>
        <v>0.66</v>
      </c>
      <c r="G41" s="45">
        <f t="shared" si="2"/>
        <v>1.32</v>
      </c>
      <c r="H41" s="40">
        <v>0.66</v>
      </c>
    </row>
    <row r="42" spans="1:8" ht="12.75" customHeight="1">
      <c r="A42" s="34" t="s">
        <v>50</v>
      </c>
      <c r="B42" s="43" t="s">
        <v>53</v>
      </c>
      <c r="C42" s="30">
        <v>6</v>
      </c>
      <c r="D42" s="31" t="s">
        <v>271</v>
      </c>
      <c r="E42" s="44">
        <f t="shared" si="0"/>
        <v>1.49</v>
      </c>
      <c r="F42" s="44">
        <f t="shared" si="1"/>
        <v>1.49</v>
      </c>
      <c r="G42" s="45">
        <f t="shared" si="2"/>
        <v>8.94</v>
      </c>
      <c r="H42" s="40">
        <v>1.49</v>
      </c>
    </row>
    <row r="43" spans="1:8" ht="12.75" customHeight="1">
      <c r="A43" s="34" t="s">
        <v>52</v>
      </c>
      <c r="B43" s="43" t="s">
        <v>55</v>
      </c>
      <c r="C43" s="30">
        <v>5</v>
      </c>
      <c r="D43" s="31" t="s">
        <v>271</v>
      </c>
      <c r="E43" s="44">
        <f t="shared" si="0"/>
        <v>19.89</v>
      </c>
      <c r="F43" s="44">
        <f t="shared" si="1"/>
        <v>19.89</v>
      </c>
      <c r="G43" s="45">
        <f t="shared" si="2"/>
        <v>99.45</v>
      </c>
      <c r="H43" s="40">
        <v>19.89</v>
      </c>
    </row>
    <row r="44" spans="1:8" ht="12.75" customHeight="1">
      <c r="A44" s="34" t="s">
        <v>54</v>
      </c>
      <c r="B44" s="43" t="s">
        <v>57</v>
      </c>
      <c r="C44" s="30">
        <v>7</v>
      </c>
      <c r="D44" s="31" t="s">
        <v>271</v>
      </c>
      <c r="E44" s="44">
        <f t="shared" si="0"/>
        <v>15.81</v>
      </c>
      <c r="F44" s="44">
        <f t="shared" si="1"/>
        <v>15.81</v>
      </c>
      <c r="G44" s="45">
        <f t="shared" si="2"/>
        <v>110.67</v>
      </c>
      <c r="H44" s="40">
        <v>15.81</v>
      </c>
    </row>
    <row r="45" spans="1:8" ht="12.75" customHeight="1">
      <c r="A45" s="34" t="s">
        <v>56</v>
      </c>
      <c r="B45" s="43" t="s">
        <v>59</v>
      </c>
      <c r="C45" s="30">
        <v>9</v>
      </c>
      <c r="D45" s="31" t="s">
        <v>271</v>
      </c>
      <c r="E45" s="44">
        <f t="shared" si="0"/>
        <v>15.81</v>
      </c>
      <c r="F45" s="44">
        <f t="shared" si="1"/>
        <v>15.81</v>
      </c>
      <c r="G45" s="45">
        <f t="shared" si="2"/>
        <v>142.29</v>
      </c>
      <c r="H45" s="40">
        <v>15.81</v>
      </c>
    </row>
    <row r="46" spans="1:8" ht="12.75" customHeight="1">
      <c r="A46" s="34" t="s">
        <v>58</v>
      </c>
      <c r="B46" s="43" t="s">
        <v>61</v>
      </c>
      <c r="C46" s="30">
        <v>70</v>
      </c>
      <c r="D46" s="31" t="s">
        <v>112</v>
      </c>
      <c r="E46" s="44">
        <f t="shared" si="0"/>
        <v>1.15</v>
      </c>
      <c r="F46" s="44">
        <f t="shared" si="1"/>
        <v>1.15</v>
      </c>
      <c r="G46" s="45">
        <f t="shared" si="2"/>
        <v>80.5</v>
      </c>
      <c r="H46" s="40">
        <v>1.15</v>
      </c>
    </row>
    <row r="47" spans="1:8" ht="12.75" customHeight="1">
      <c r="A47" s="34" t="s">
        <v>60</v>
      </c>
      <c r="B47" s="43" t="s">
        <v>63</v>
      </c>
      <c r="C47" s="30">
        <v>850</v>
      </c>
      <c r="D47" s="31" t="s">
        <v>112</v>
      </c>
      <c r="E47" s="44">
        <f t="shared" si="0"/>
        <v>0.85</v>
      </c>
      <c r="F47" s="44">
        <f t="shared" si="1"/>
        <v>0.85</v>
      </c>
      <c r="G47" s="45">
        <f t="shared" si="2"/>
        <v>722.5</v>
      </c>
      <c r="H47" s="40">
        <v>0.85</v>
      </c>
    </row>
    <row r="48" spans="1:8" ht="12.75" customHeight="1">
      <c r="A48" s="34" t="s">
        <v>62</v>
      </c>
      <c r="B48" s="43" t="s">
        <v>65</v>
      </c>
      <c r="C48" s="30">
        <v>180</v>
      </c>
      <c r="D48" s="31" t="s">
        <v>112</v>
      </c>
      <c r="E48" s="44">
        <f t="shared" si="0"/>
        <v>0.53</v>
      </c>
      <c r="F48" s="44">
        <f t="shared" si="1"/>
        <v>0.53</v>
      </c>
      <c r="G48" s="45">
        <f t="shared" si="2"/>
        <v>95.4</v>
      </c>
      <c r="H48" s="40">
        <v>0.53</v>
      </c>
    </row>
    <row r="49" spans="1:8" ht="12.75" customHeight="1">
      <c r="A49" s="34" t="s">
        <v>64</v>
      </c>
      <c r="B49" s="43" t="s">
        <v>276</v>
      </c>
      <c r="C49" s="30">
        <v>4</v>
      </c>
      <c r="D49" s="31" t="s">
        <v>271</v>
      </c>
      <c r="E49" s="44">
        <f t="shared" si="0"/>
        <v>7.14</v>
      </c>
      <c r="F49" s="44">
        <f t="shared" si="1"/>
        <v>7.14</v>
      </c>
      <c r="G49" s="45">
        <f t="shared" si="2"/>
        <v>28.56</v>
      </c>
      <c r="H49" s="40">
        <v>7.14</v>
      </c>
    </row>
    <row r="50" spans="1:8" ht="12.75" customHeight="1">
      <c r="A50" s="34" t="s">
        <v>66</v>
      </c>
      <c r="B50" s="43" t="s">
        <v>277</v>
      </c>
      <c r="C50" s="30">
        <v>4</v>
      </c>
      <c r="D50" s="31" t="s">
        <v>271</v>
      </c>
      <c r="E50" s="44">
        <f t="shared" si="0"/>
        <v>9.63</v>
      </c>
      <c r="F50" s="44">
        <f t="shared" si="1"/>
        <v>9.63</v>
      </c>
      <c r="G50" s="45">
        <f t="shared" si="2"/>
        <v>38.52</v>
      </c>
      <c r="H50" s="40">
        <v>9.63</v>
      </c>
    </row>
    <row r="51" spans="1:8" ht="12.75" customHeight="1">
      <c r="A51" s="34" t="s">
        <v>67</v>
      </c>
      <c r="B51" s="43" t="s">
        <v>69</v>
      </c>
      <c r="C51" s="30">
        <v>2</v>
      </c>
      <c r="D51" s="31" t="s">
        <v>272</v>
      </c>
      <c r="E51" s="44">
        <f t="shared" si="0"/>
        <v>2.95</v>
      </c>
      <c r="F51" s="44">
        <f t="shared" si="1"/>
        <v>2.95</v>
      </c>
      <c r="G51" s="45">
        <f t="shared" si="2"/>
        <v>5.9</v>
      </c>
      <c r="H51" s="40">
        <v>2.95</v>
      </c>
    </row>
    <row r="52" spans="1:8" ht="12.75" customHeight="1">
      <c r="A52" s="34" t="s">
        <v>68</v>
      </c>
      <c r="B52" s="43" t="s">
        <v>71</v>
      </c>
      <c r="C52" s="30">
        <v>1</v>
      </c>
      <c r="D52" s="31" t="s">
        <v>272</v>
      </c>
      <c r="E52" s="44">
        <f t="shared" si="0"/>
        <v>17.77</v>
      </c>
      <c r="F52" s="44">
        <f t="shared" si="1"/>
        <v>17.77</v>
      </c>
      <c r="G52" s="45">
        <f t="shared" si="2"/>
        <v>17.77</v>
      </c>
      <c r="H52" s="40">
        <v>17.77</v>
      </c>
    </row>
    <row r="53" spans="1:8" ht="12.75" customHeight="1">
      <c r="A53" s="34" t="s">
        <v>70</v>
      </c>
      <c r="B53" s="43" t="s">
        <v>278</v>
      </c>
      <c r="C53" s="30">
        <v>2</v>
      </c>
      <c r="D53" s="31" t="s">
        <v>271</v>
      </c>
      <c r="E53" s="44">
        <f t="shared" si="0"/>
        <v>2.95</v>
      </c>
      <c r="F53" s="44">
        <f t="shared" si="1"/>
        <v>2.95</v>
      </c>
      <c r="G53" s="45">
        <f t="shared" si="2"/>
        <v>5.9</v>
      </c>
      <c r="H53" s="40">
        <v>2.95</v>
      </c>
    </row>
    <row r="54" spans="1:8" ht="27.75" customHeight="1">
      <c r="A54" s="34" t="s">
        <v>72</v>
      </c>
      <c r="B54" s="43" t="s">
        <v>74</v>
      </c>
      <c r="C54" s="30">
        <v>1</v>
      </c>
      <c r="D54" s="31" t="s">
        <v>271</v>
      </c>
      <c r="E54" s="44">
        <f t="shared" si="0"/>
        <v>130.83</v>
      </c>
      <c r="F54" s="44">
        <f t="shared" si="1"/>
        <v>130.83</v>
      </c>
      <c r="G54" s="45">
        <f t="shared" si="2"/>
        <v>130.83</v>
      </c>
      <c r="H54" s="40">
        <v>130.83</v>
      </c>
    </row>
    <row r="55" spans="1:8" ht="12.75" customHeight="1">
      <c r="A55" s="34" t="s">
        <v>73</v>
      </c>
      <c r="B55" s="43" t="s">
        <v>16</v>
      </c>
      <c r="C55" s="30">
        <v>1</v>
      </c>
      <c r="D55" s="31" t="s">
        <v>271</v>
      </c>
      <c r="E55" s="44">
        <f t="shared" si="0"/>
        <v>97.68</v>
      </c>
      <c r="F55" s="44">
        <f t="shared" si="1"/>
        <v>97.68</v>
      </c>
      <c r="G55" s="45">
        <f t="shared" si="2"/>
        <v>97.68</v>
      </c>
      <c r="H55" s="40">
        <v>97.68</v>
      </c>
    </row>
    <row r="56" spans="1:8" ht="12.75" customHeight="1">
      <c r="A56" s="34" t="s">
        <v>75</v>
      </c>
      <c r="B56" s="43" t="s">
        <v>77</v>
      </c>
      <c r="C56" s="30">
        <v>1</v>
      </c>
      <c r="D56" s="31" t="s">
        <v>271</v>
      </c>
      <c r="E56" s="44">
        <f t="shared" si="0"/>
        <v>86.42</v>
      </c>
      <c r="F56" s="44">
        <f t="shared" si="1"/>
        <v>86.42</v>
      </c>
      <c r="G56" s="45">
        <f t="shared" si="2"/>
        <v>86.42</v>
      </c>
      <c r="H56" s="40">
        <v>86.42</v>
      </c>
    </row>
    <row r="57" spans="1:8" ht="12.75" customHeight="1">
      <c r="A57" s="34" t="s">
        <v>76</v>
      </c>
      <c r="B57" s="43" t="s">
        <v>79</v>
      </c>
      <c r="C57" s="30">
        <v>2</v>
      </c>
      <c r="D57" s="31" t="s">
        <v>271</v>
      </c>
      <c r="E57" s="44">
        <f>E58</f>
        <v>69.12</v>
      </c>
      <c r="F57" s="44">
        <f t="shared" si="1"/>
        <v>69.12</v>
      </c>
      <c r="G57" s="45">
        <f t="shared" si="2"/>
        <v>138.24</v>
      </c>
      <c r="H57" s="40">
        <v>69.11</v>
      </c>
    </row>
    <row r="58" spans="1:8" ht="12.75" customHeight="1">
      <c r="A58" s="34" t="s">
        <v>78</v>
      </c>
      <c r="B58" s="43" t="s">
        <v>81</v>
      </c>
      <c r="C58" s="30">
        <v>1</v>
      </c>
      <c r="D58" s="31" t="s">
        <v>271</v>
      </c>
      <c r="E58" s="44">
        <f t="shared" si="0"/>
        <v>69.12</v>
      </c>
      <c r="F58" s="44">
        <f t="shared" si="1"/>
        <v>69.12</v>
      </c>
      <c r="G58" s="45">
        <f t="shared" si="2"/>
        <v>69.12</v>
      </c>
      <c r="H58" s="40">
        <v>69.12</v>
      </c>
    </row>
    <row r="59" spans="1:8" ht="12.75" customHeight="1">
      <c r="A59" s="34" t="s">
        <v>80</v>
      </c>
      <c r="B59" s="43" t="s">
        <v>83</v>
      </c>
      <c r="C59" s="30">
        <v>1</v>
      </c>
      <c r="D59" s="31" t="s">
        <v>271</v>
      </c>
      <c r="E59" s="50">
        <f t="shared" si="0"/>
        <v>69.12</v>
      </c>
      <c r="F59" s="44">
        <f t="shared" si="1"/>
        <v>69.12</v>
      </c>
      <c r="G59" s="45">
        <f t="shared" si="2"/>
        <v>69.12</v>
      </c>
      <c r="H59" s="40">
        <v>69.12</v>
      </c>
    </row>
    <row r="60" spans="1:8" ht="12.75" customHeight="1">
      <c r="A60" s="34" t="s">
        <v>82</v>
      </c>
      <c r="B60" s="43" t="s">
        <v>85</v>
      </c>
      <c r="C60" s="30">
        <v>3</v>
      </c>
      <c r="D60" s="31" t="s">
        <v>271</v>
      </c>
      <c r="E60" s="44">
        <f t="shared" si="0"/>
        <v>11.12</v>
      </c>
      <c r="F60" s="44">
        <f t="shared" si="1"/>
        <v>11.12</v>
      </c>
      <c r="G60" s="45">
        <f t="shared" si="2"/>
        <v>33.36</v>
      </c>
      <c r="H60" s="40">
        <v>11.12</v>
      </c>
    </row>
    <row r="61" spans="1:8" ht="12.75" customHeight="1">
      <c r="A61" s="34" t="s">
        <v>84</v>
      </c>
      <c r="B61" s="43" t="s">
        <v>87</v>
      </c>
      <c r="C61" s="30">
        <v>2</v>
      </c>
      <c r="D61" s="31" t="s">
        <v>271</v>
      </c>
      <c r="E61" s="44">
        <f t="shared" si="0"/>
        <v>18.36</v>
      </c>
      <c r="F61" s="44">
        <f t="shared" si="1"/>
        <v>18.36</v>
      </c>
      <c r="G61" s="45">
        <f t="shared" si="2"/>
        <v>36.72</v>
      </c>
      <c r="H61" s="40">
        <v>18.36</v>
      </c>
    </row>
    <row r="62" spans="1:8" ht="12.75" customHeight="1">
      <c r="A62" s="34" t="s">
        <v>86</v>
      </c>
      <c r="B62" s="43" t="s">
        <v>89</v>
      </c>
      <c r="C62" s="30">
        <v>1</v>
      </c>
      <c r="D62" s="31" t="s">
        <v>271</v>
      </c>
      <c r="E62" s="44">
        <f t="shared" si="0"/>
        <v>11.12</v>
      </c>
      <c r="F62" s="44">
        <f t="shared" si="1"/>
        <v>11.12</v>
      </c>
      <c r="G62" s="45">
        <f t="shared" si="2"/>
        <v>11.12</v>
      </c>
      <c r="H62" s="40">
        <v>11.12</v>
      </c>
    </row>
    <row r="63" spans="1:8" ht="12.75" customHeight="1">
      <c r="A63" s="34" t="s">
        <v>88</v>
      </c>
      <c r="B63" s="43" t="s">
        <v>279</v>
      </c>
      <c r="C63" s="30">
        <v>2</v>
      </c>
      <c r="D63" s="31" t="s">
        <v>271</v>
      </c>
      <c r="E63" s="44">
        <f t="shared" si="0"/>
        <v>536.73</v>
      </c>
      <c r="F63" s="44">
        <f t="shared" si="1"/>
        <v>536.73</v>
      </c>
      <c r="G63" s="45">
        <f t="shared" si="2"/>
        <v>1073.46</v>
      </c>
      <c r="H63" s="40">
        <v>536.73</v>
      </c>
    </row>
    <row r="64" spans="1:8" ht="12.75" customHeight="1">
      <c r="A64" s="34" t="s">
        <v>90</v>
      </c>
      <c r="B64" s="43" t="s">
        <v>92</v>
      </c>
      <c r="C64" s="30">
        <v>4</v>
      </c>
      <c r="D64" s="31" t="s">
        <v>271</v>
      </c>
      <c r="E64" s="44">
        <f t="shared" si="0"/>
        <v>47.97</v>
      </c>
      <c r="F64" s="44">
        <f t="shared" si="1"/>
        <v>47.97</v>
      </c>
      <c r="G64" s="45">
        <f t="shared" si="2"/>
        <v>191.88</v>
      </c>
      <c r="H64" s="40">
        <v>47.97</v>
      </c>
    </row>
    <row r="65" spans="1:8" ht="12.75" customHeight="1">
      <c r="A65" s="34" t="s">
        <v>91</v>
      </c>
      <c r="B65" s="43" t="s">
        <v>280</v>
      </c>
      <c r="C65" s="30">
        <v>1</v>
      </c>
      <c r="D65" s="31" t="s">
        <v>271</v>
      </c>
      <c r="E65" s="44">
        <f t="shared" si="0"/>
        <v>15.71</v>
      </c>
      <c r="F65" s="44">
        <f t="shared" si="1"/>
        <v>15.71</v>
      </c>
      <c r="G65" s="45">
        <f t="shared" si="2"/>
        <v>15.71</v>
      </c>
      <c r="H65" s="40">
        <v>15.71</v>
      </c>
    </row>
    <row r="66" spans="1:8" ht="12.75" customHeight="1">
      <c r="A66" s="34" t="s">
        <v>93</v>
      </c>
      <c r="B66" s="43" t="s">
        <v>95</v>
      </c>
      <c r="C66" s="30">
        <v>1</v>
      </c>
      <c r="D66" s="31" t="s">
        <v>271</v>
      </c>
      <c r="E66" s="44">
        <f t="shared" si="0"/>
        <v>15.71</v>
      </c>
      <c r="F66" s="44">
        <f t="shared" si="1"/>
        <v>15.71</v>
      </c>
      <c r="G66" s="45">
        <f t="shared" si="2"/>
        <v>15.71</v>
      </c>
      <c r="H66" s="40">
        <v>15.71</v>
      </c>
    </row>
    <row r="67" spans="1:8" ht="12.75" customHeight="1">
      <c r="A67" s="34" t="s">
        <v>94</v>
      </c>
      <c r="B67" s="43" t="s">
        <v>97</v>
      </c>
      <c r="C67" s="30">
        <v>1</v>
      </c>
      <c r="D67" s="31" t="s">
        <v>271</v>
      </c>
      <c r="E67" s="44">
        <f t="shared" si="0"/>
        <v>38.55</v>
      </c>
      <c r="F67" s="44">
        <f t="shared" si="1"/>
        <v>38.55</v>
      </c>
      <c r="G67" s="45">
        <f t="shared" si="2"/>
        <v>38.55</v>
      </c>
      <c r="H67" s="40">
        <v>38.55</v>
      </c>
    </row>
    <row r="68" spans="1:8" ht="26.25" customHeight="1">
      <c r="A68" s="34" t="s">
        <v>96</v>
      </c>
      <c r="B68" s="43" t="s">
        <v>99</v>
      </c>
      <c r="C68" s="30">
        <v>4</v>
      </c>
      <c r="D68" s="31" t="s">
        <v>271</v>
      </c>
      <c r="E68" s="44">
        <f>H68/(100%+$G$12)</f>
        <v>39.51</v>
      </c>
      <c r="F68" s="44">
        <f t="shared" si="1"/>
        <v>39.51</v>
      </c>
      <c r="G68" s="45">
        <f t="shared" si="2"/>
        <v>158.04</v>
      </c>
      <c r="H68" s="40">
        <v>39.51</v>
      </c>
    </row>
    <row r="69" spans="1:8" ht="26.25" customHeight="1">
      <c r="A69" s="34" t="s">
        <v>98</v>
      </c>
      <c r="B69" s="43" t="s">
        <v>101</v>
      </c>
      <c r="C69" s="30">
        <v>2</v>
      </c>
      <c r="D69" s="31" t="s">
        <v>271</v>
      </c>
      <c r="E69" s="44">
        <f>H69/(100%+$G$12)</f>
        <v>39.51</v>
      </c>
      <c r="F69" s="44">
        <f t="shared" si="1"/>
        <v>39.51</v>
      </c>
      <c r="G69" s="45">
        <f t="shared" si="2"/>
        <v>79.02</v>
      </c>
      <c r="H69" s="40">
        <v>39.51</v>
      </c>
    </row>
    <row r="70" spans="1:8" ht="25.5" customHeight="1">
      <c r="A70" s="34" t="s">
        <v>100</v>
      </c>
      <c r="B70" s="43" t="s">
        <v>103</v>
      </c>
      <c r="C70" s="30">
        <v>2</v>
      </c>
      <c r="D70" s="31" t="s">
        <v>271</v>
      </c>
      <c r="E70" s="44">
        <f t="shared" si="0"/>
        <v>246.88</v>
      </c>
      <c r="F70" s="44">
        <f t="shared" si="1"/>
        <v>246.88</v>
      </c>
      <c r="G70" s="45">
        <f t="shared" si="2"/>
        <v>493.76</v>
      </c>
      <c r="H70" s="40">
        <v>246.88</v>
      </c>
    </row>
    <row r="71" spans="1:14" ht="25.5" customHeight="1">
      <c r="A71" s="34" t="s">
        <v>102</v>
      </c>
      <c r="B71" s="43" t="s">
        <v>105</v>
      </c>
      <c r="C71" s="30">
        <v>8</v>
      </c>
      <c r="D71" s="31" t="s">
        <v>271</v>
      </c>
      <c r="E71" s="44">
        <f t="shared" si="0"/>
        <v>650.35</v>
      </c>
      <c r="F71" s="44">
        <f t="shared" si="1"/>
        <v>650.35</v>
      </c>
      <c r="G71" s="45">
        <f t="shared" si="2"/>
        <v>5202.8</v>
      </c>
      <c r="H71" s="40">
        <v>650.35</v>
      </c>
      <c r="N71" s="51"/>
    </row>
    <row r="72" spans="1:14" ht="12.75" customHeight="1">
      <c r="A72" s="34" t="s">
        <v>104</v>
      </c>
      <c r="B72" s="43" t="s">
        <v>107</v>
      </c>
      <c r="C72" s="30">
        <v>290</v>
      </c>
      <c r="D72" s="31" t="s">
        <v>274</v>
      </c>
      <c r="E72" s="44">
        <v>9.7</v>
      </c>
      <c r="F72" s="44">
        <f t="shared" si="1"/>
        <v>9.7</v>
      </c>
      <c r="G72" s="45">
        <f t="shared" si="2"/>
        <v>2813</v>
      </c>
      <c r="H72" s="52">
        <v>8.88</v>
      </c>
      <c r="N72" s="51"/>
    </row>
    <row r="73" spans="1:14" ht="12.75" customHeight="1">
      <c r="A73" s="34" t="s">
        <v>106</v>
      </c>
      <c r="B73" s="43" t="s">
        <v>108</v>
      </c>
      <c r="C73" s="30">
        <v>290</v>
      </c>
      <c r="D73" s="31" t="s">
        <v>274</v>
      </c>
      <c r="E73" s="44">
        <v>5.7</v>
      </c>
      <c r="F73" s="44">
        <f t="shared" si="1"/>
        <v>5.7</v>
      </c>
      <c r="G73" s="45">
        <f t="shared" si="2"/>
        <v>1653</v>
      </c>
      <c r="H73" s="52">
        <v>5.72</v>
      </c>
      <c r="N73" s="51"/>
    </row>
    <row r="74" spans="1:14" ht="12.75" customHeight="1">
      <c r="A74" s="53"/>
      <c r="B74" s="43"/>
      <c r="C74" s="30"/>
      <c r="D74" s="31"/>
      <c r="E74" s="44"/>
      <c r="F74" s="44"/>
      <c r="G74" s="45"/>
      <c r="H74" s="40"/>
      <c r="L74" s="48"/>
      <c r="N74" s="54"/>
    </row>
    <row r="75" spans="1:15" ht="12.75" customHeight="1">
      <c r="A75" s="28">
        <v>3</v>
      </c>
      <c r="B75" s="29" t="s">
        <v>109</v>
      </c>
      <c r="C75" s="30"/>
      <c r="D75" s="31"/>
      <c r="E75" s="44"/>
      <c r="F75" s="44"/>
      <c r="G75" s="47">
        <f>SUM(G76:G77)</f>
        <v>1634.3919999999998</v>
      </c>
      <c r="H75" s="40"/>
      <c r="I75" s="48"/>
      <c r="N75" s="54"/>
      <c r="O75" s="55"/>
    </row>
    <row r="76" spans="1:14" ht="26.25" customHeight="1">
      <c r="A76" s="34" t="s">
        <v>110</v>
      </c>
      <c r="B76" s="43" t="s">
        <v>286</v>
      </c>
      <c r="C76" s="30">
        <v>37.3</v>
      </c>
      <c r="D76" s="31" t="s">
        <v>8</v>
      </c>
      <c r="E76" s="44">
        <f>H76/(100%+$G$12)</f>
        <v>37.81</v>
      </c>
      <c r="F76" s="44">
        <f>E76*$G$12+E76</f>
        <v>37.81</v>
      </c>
      <c r="G76" s="45">
        <f>F76*C76</f>
        <v>1410.3129999999999</v>
      </c>
      <c r="H76" s="40">
        <v>37.81</v>
      </c>
      <c r="N76" s="56"/>
    </row>
    <row r="77" spans="1:8" ht="12.75" customHeight="1">
      <c r="A77" s="34" t="s">
        <v>111</v>
      </c>
      <c r="B77" s="43" t="s">
        <v>287</v>
      </c>
      <c r="C77" s="30">
        <v>11.3</v>
      </c>
      <c r="D77" s="31" t="s">
        <v>112</v>
      </c>
      <c r="E77" s="44">
        <f>H77/(100%+$G$12)</f>
        <v>19.83</v>
      </c>
      <c r="F77" s="44">
        <f>E77*$G$12+E77</f>
        <v>19.83</v>
      </c>
      <c r="G77" s="45">
        <f>F77*C77</f>
        <v>224.079</v>
      </c>
      <c r="H77" s="40">
        <v>19.83</v>
      </c>
    </row>
    <row r="78" spans="1:8" ht="12.75" customHeight="1">
      <c r="A78" s="53"/>
      <c r="B78" s="43"/>
      <c r="C78" s="30"/>
      <c r="D78" s="31"/>
      <c r="E78" s="44"/>
      <c r="F78" s="44"/>
      <c r="G78" s="45"/>
      <c r="H78" s="40"/>
    </row>
    <row r="79" spans="1:8" ht="12.75" customHeight="1">
      <c r="A79" s="28">
        <v>4</v>
      </c>
      <c r="B79" s="29" t="s">
        <v>113</v>
      </c>
      <c r="C79" s="30"/>
      <c r="D79" s="31"/>
      <c r="E79" s="44"/>
      <c r="F79" s="44"/>
      <c r="G79" s="47">
        <f>SUM(G80:G80)</f>
        <v>301.62</v>
      </c>
      <c r="H79" s="40"/>
    </row>
    <row r="80" spans="1:8" ht="25.5" customHeight="1">
      <c r="A80" s="34" t="s">
        <v>114</v>
      </c>
      <c r="B80" s="43" t="s">
        <v>288</v>
      </c>
      <c r="C80" s="30">
        <v>16.5</v>
      </c>
      <c r="D80" s="31" t="s">
        <v>8</v>
      </c>
      <c r="E80" s="44">
        <f>H80/(100%+$G$12)</f>
        <v>18.28</v>
      </c>
      <c r="F80" s="44">
        <f>E80*$G$12+E80</f>
        <v>18.28</v>
      </c>
      <c r="G80" s="45">
        <f>F80*C80</f>
        <v>301.62</v>
      </c>
      <c r="H80" s="40">
        <v>18.28</v>
      </c>
    </row>
    <row r="81" spans="1:8" ht="12.75" customHeight="1">
      <c r="A81" s="53"/>
      <c r="B81" s="43"/>
      <c r="C81" s="30"/>
      <c r="D81" s="31"/>
      <c r="E81" s="44"/>
      <c r="F81" s="44"/>
      <c r="G81" s="45"/>
      <c r="H81" s="40"/>
    </row>
    <row r="82" spans="1:9" ht="12.75" customHeight="1">
      <c r="A82" s="28">
        <v>5</v>
      </c>
      <c r="B82" s="29" t="s">
        <v>115</v>
      </c>
      <c r="C82" s="30"/>
      <c r="D82" s="31"/>
      <c r="E82" s="44"/>
      <c r="F82" s="44"/>
      <c r="G82" s="47">
        <f>SUM(G83:G85)</f>
        <v>4319.75</v>
      </c>
      <c r="H82" s="40"/>
      <c r="I82" s="48"/>
    </row>
    <row r="83" spans="1:8" ht="12.75" customHeight="1">
      <c r="A83" s="53" t="s">
        <v>116</v>
      </c>
      <c r="B83" s="43" t="s">
        <v>289</v>
      </c>
      <c r="C83" s="30">
        <v>37</v>
      </c>
      <c r="D83" s="31" t="s">
        <v>8</v>
      </c>
      <c r="E83" s="44">
        <f>H83/(100%+$G$12)</f>
        <v>2.19</v>
      </c>
      <c r="F83" s="44">
        <f>E83*$G$12+E83</f>
        <v>2.19</v>
      </c>
      <c r="G83" s="45">
        <f>F83*C83</f>
        <v>81.03</v>
      </c>
      <c r="H83" s="40">
        <v>2.19</v>
      </c>
    </row>
    <row r="84" spans="1:8" ht="12.75" customHeight="1">
      <c r="A84" s="53" t="s">
        <v>117</v>
      </c>
      <c r="B84" s="43" t="s">
        <v>290</v>
      </c>
      <c r="C84" s="30">
        <v>37</v>
      </c>
      <c r="D84" s="31" t="s">
        <v>8</v>
      </c>
      <c r="E84" s="44">
        <f>H84/(100%+$G$12)</f>
        <v>9.56</v>
      </c>
      <c r="F84" s="44">
        <f>E84*$G$12+E84</f>
        <v>9.56</v>
      </c>
      <c r="G84" s="45">
        <f>F84*C84</f>
        <v>353.72</v>
      </c>
      <c r="H84" s="40">
        <v>9.56</v>
      </c>
    </row>
    <row r="85" spans="1:8" ht="25.5" customHeight="1">
      <c r="A85" s="53" t="s">
        <v>118</v>
      </c>
      <c r="B85" s="43" t="s">
        <v>291</v>
      </c>
      <c r="C85" s="30">
        <v>111</v>
      </c>
      <c r="D85" s="31" t="s">
        <v>8</v>
      </c>
      <c r="E85" s="44">
        <v>35</v>
      </c>
      <c r="F85" s="44">
        <f>E85*$G$12+E85</f>
        <v>35</v>
      </c>
      <c r="G85" s="45">
        <f>F85*C85</f>
        <v>3885</v>
      </c>
      <c r="H85" s="40">
        <v>25.06</v>
      </c>
    </row>
    <row r="86" spans="1:8" ht="12.75" customHeight="1">
      <c r="A86" s="53"/>
      <c r="B86" s="43"/>
      <c r="C86" s="30"/>
      <c r="D86" s="31"/>
      <c r="E86" s="44"/>
      <c r="F86" s="44"/>
      <c r="G86" s="45"/>
      <c r="H86" s="40" t="s">
        <v>11</v>
      </c>
    </row>
    <row r="87" spans="1:8" ht="12.75" customHeight="1">
      <c r="A87" s="28">
        <v>6</v>
      </c>
      <c r="B87" s="29" t="s">
        <v>119</v>
      </c>
      <c r="C87" s="30"/>
      <c r="D87" s="31"/>
      <c r="E87" s="44"/>
      <c r="F87" s="44"/>
      <c r="G87" s="47">
        <f>SUM(G88)</f>
        <v>278.355</v>
      </c>
      <c r="H87" s="40" t="s">
        <v>11</v>
      </c>
    </row>
    <row r="88" spans="1:8" ht="12.75" customHeight="1">
      <c r="A88" s="53" t="s">
        <v>120</v>
      </c>
      <c r="B88" s="43" t="s">
        <v>292</v>
      </c>
      <c r="C88" s="30">
        <v>16.5</v>
      </c>
      <c r="D88" s="31" t="s">
        <v>8</v>
      </c>
      <c r="E88" s="44">
        <f>H88/(100%+$G$12)</f>
        <v>16.87</v>
      </c>
      <c r="F88" s="44">
        <f>E88*$G$12+E88</f>
        <v>16.87</v>
      </c>
      <c r="G88" s="45">
        <f>F88*C88</f>
        <v>278.355</v>
      </c>
      <c r="H88" s="40">
        <v>16.87</v>
      </c>
    </row>
    <row r="89" spans="1:8" ht="12.75" customHeight="1">
      <c r="A89" s="53"/>
      <c r="B89" s="43"/>
      <c r="C89" s="30"/>
      <c r="D89" s="31"/>
      <c r="E89" s="44"/>
      <c r="F89" s="44"/>
      <c r="G89" s="45"/>
      <c r="H89" s="40" t="s">
        <v>11</v>
      </c>
    </row>
    <row r="90" spans="1:8" s="61" customFormat="1" ht="12.75" customHeight="1">
      <c r="A90" s="28">
        <v>7</v>
      </c>
      <c r="B90" s="29" t="s">
        <v>121</v>
      </c>
      <c r="C90" s="57"/>
      <c r="D90" s="58"/>
      <c r="E90" s="59"/>
      <c r="F90" s="59"/>
      <c r="G90" s="47">
        <f>SUM(G91:G93)</f>
        <v>3348.3999999999996</v>
      </c>
      <c r="H90" s="60" t="s">
        <v>11</v>
      </c>
    </row>
    <row r="91" spans="1:8" ht="25.5" customHeight="1">
      <c r="A91" s="34" t="s">
        <v>122</v>
      </c>
      <c r="B91" s="43" t="s">
        <v>294</v>
      </c>
      <c r="C91" s="30">
        <v>3</v>
      </c>
      <c r="D91" s="31" t="s">
        <v>273</v>
      </c>
      <c r="E91" s="44">
        <f>H91/(100%+$G$12)</f>
        <v>334.84</v>
      </c>
      <c r="F91" s="44">
        <f>E91*$G$12+E91</f>
        <v>334.84</v>
      </c>
      <c r="G91" s="45">
        <f>F91*C91</f>
        <v>1004.52</v>
      </c>
      <c r="H91" s="40">
        <v>334.84</v>
      </c>
    </row>
    <row r="92" spans="1:8" ht="25.5" customHeight="1">
      <c r="A92" s="34" t="s">
        <v>123</v>
      </c>
      <c r="B92" s="43" t="s">
        <v>293</v>
      </c>
      <c r="C92" s="30">
        <v>3</v>
      </c>
      <c r="D92" s="31" t="s">
        <v>273</v>
      </c>
      <c r="E92" s="44">
        <f>H92/(100%+$G$12)</f>
        <v>334.84</v>
      </c>
      <c r="F92" s="44">
        <f>E92*$G$12+E92</f>
        <v>334.84</v>
      </c>
      <c r="G92" s="45">
        <f>F92*C92</f>
        <v>1004.52</v>
      </c>
      <c r="H92" s="40">
        <v>334.84</v>
      </c>
    </row>
    <row r="93" spans="1:8" s="63" customFormat="1" ht="25.5" customHeight="1">
      <c r="A93" s="62" t="s">
        <v>124</v>
      </c>
      <c r="B93" s="43" t="s">
        <v>295</v>
      </c>
      <c r="C93" s="36">
        <v>4</v>
      </c>
      <c r="D93" s="31" t="s">
        <v>273</v>
      </c>
      <c r="E93" s="44">
        <f>E92</f>
        <v>334.84</v>
      </c>
      <c r="F93" s="44">
        <f>E93*$G$12+E93</f>
        <v>334.84</v>
      </c>
      <c r="G93" s="45">
        <f>F93*C93</f>
        <v>1339.36</v>
      </c>
      <c r="H93" s="40">
        <v>334.85</v>
      </c>
    </row>
    <row r="94" spans="1:8" ht="12.75" customHeight="1">
      <c r="A94" s="53"/>
      <c r="B94" s="43"/>
      <c r="C94" s="30"/>
      <c r="D94" s="31"/>
      <c r="E94" s="44"/>
      <c r="F94" s="44"/>
      <c r="G94" s="45"/>
      <c r="H94" s="40" t="s">
        <v>11</v>
      </c>
    </row>
    <row r="95" spans="1:8" s="61" customFormat="1" ht="12.75" customHeight="1">
      <c r="A95" s="28">
        <v>8</v>
      </c>
      <c r="B95" s="29" t="s">
        <v>125</v>
      </c>
      <c r="C95" s="57"/>
      <c r="D95" s="58"/>
      <c r="E95" s="59"/>
      <c r="F95" s="59"/>
      <c r="G95" s="47">
        <f>SUM(G96)</f>
        <v>185.955</v>
      </c>
      <c r="H95" s="60" t="s">
        <v>11</v>
      </c>
    </row>
    <row r="96" spans="1:8" ht="12.75" customHeight="1">
      <c r="A96" s="53" t="s">
        <v>126</v>
      </c>
      <c r="B96" s="43" t="s">
        <v>296</v>
      </c>
      <c r="C96" s="30">
        <v>3.5</v>
      </c>
      <c r="D96" s="31" t="s">
        <v>8</v>
      </c>
      <c r="E96" s="44">
        <f>H96/(100%+$G$12)</f>
        <v>53.13</v>
      </c>
      <c r="F96" s="44">
        <f>E96*$G$12+E96</f>
        <v>53.13</v>
      </c>
      <c r="G96" s="45">
        <f>F96*C96</f>
        <v>185.955</v>
      </c>
      <c r="H96" s="40">
        <v>53.13</v>
      </c>
    </row>
    <row r="97" spans="1:8" ht="12.75" customHeight="1">
      <c r="A97" s="53"/>
      <c r="B97" s="43"/>
      <c r="C97" s="30"/>
      <c r="D97" s="31"/>
      <c r="E97" s="44"/>
      <c r="F97" s="44"/>
      <c r="G97" s="45"/>
      <c r="H97" s="40"/>
    </row>
    <row r="98" spans="1:8" s="61" customFormat="1" ht="12.75" customHeight="1">
      <c r="A98" s="28">
        <v>9</v>
      </c>
      <c r="B98" s="29" t="s">
        <v>127</v>
      </c>
      <c r="C98" s="57"/>
      <c r="D98" s="58"/>
      <c r="E98" s="59"/>
      <c r="F98" s="59"/>
      <c r="G98" s="47">
        <f>SUM(G99:G105)</f>
        <v>10601.035399999999</v>
      </c>
      <c r="H98" s="60"/>
    </row>
    <row r="99" spans="1:8" ht="25.5" customHeight="1">
      <c r="A99" s="53" t="s">
        <v>128</v>
      </c>
      <c r="B99" s="43" t="s">
        <v>297</v>
      </c>
      <c r="C99" s="30">
        <v>672</v>
      </c>
      <c r="D99" s="31" t="s">
        <v>8</v>
      </c>
      <c r="E99" s="44">
        <f>H99/(100%+$G$12)</f>
        <v>6.37</v>
      </c>
      <c r="F99" s="44">
        <f aca="true" t="shared" si="3" ref="F99:F105">E99*$G$12+E99</f>
        <v>6.37</v>
      </c>
      <c r="G99" s="45">
        <f aca="true" t="shared" si="4" ref="G99:G105">F99*C99</f>
        <v>4280.64</v>
      </c>
      <c r="H99" s="64">
        <v>6.37</v>
      </c>
    </row>
    <row r="100" spans="1:10" ht="12.75" customHeight="1">
      <c r="A100" s="53" t="s">
        <v>129</v>
      </c>
      <c r="B100" s="43" t="s">
        <v>298</v>
      </c>
      <c r="C100" s="30">
        <v>326.4</v>
      </c>
      <c r="D100" s="31" t="s">
        <v>8</v>
      </c>
      <c r="E100" s="44">
        <v>5.56</v>
      </c>
      <c r="F100" s="44">
        <f t="shared" si="3"/>
        <v>5.56</v>
      </c>
      <c r="G100" s="45">
        <f t="shared" si="4"/>
        <v>1814.7839999999997</v>
      </c>
      <c r="H100" s="65">
        <v>9.92</v>
      </c>
      <c r="J100" s="48"/>
    </row>
    <row r="101" spans="1:8" ht="12.75" customHeight="1">
      <c r="A101" s="53" t="s">
        <v>130</v>
      </c>
      <c r="B101" s="43" t="s">
        <v>299</v>
      </c>
      <c r="C101" s="30">
        <v>31.2</v>
      </c>
      <c r="D101" s="31" t="s">
        <v>8</v>
      </c>
      <c r="E101" s="44">
        <f>H101/(100%+$G$12)</f>
        <v>7.64</v>
      </c>
      <c r="F101" s="44">
        <f t="shared" si="3"/>
        <v>7.64</v>
      </c>
      <c r="G101" s="45">
        <f t="shared" si="4"/>
        <v>238.368</v>
      </c>
      <c r="H101" s="64">
        <v>7.64</v>
      </c>
    </row>
    <row r="102" spans="1:8" ht="12.75" customHeight="1">
      <c r="A102" s="53" t="s">
        <v>131</v>
      </c>
      <c r="B102" s="43" t="s">
        <v>300</v>
      </c>
      <c r="C102" s="30">
        <v>408.13</v>
      </c>
      <c r="D102" s="31" t="s">
        <v>8</v>
      </c>
      <c r="E102" s="44">
        <v>5.18</v>
      </c>
      <c r="F102" s="44">
        <f t="shared" si="3"/>
        <v>5.18</v>
      </c>
      <c r="G102" s="45">
        <f t="shared" si="4"/>
        <v>2114.1133999999997</v>
      </c>
      <c r="H102" s="65">
        <v>8.15</v>
      </c>
    </row>
    <row r="103" spans="1:8" ht="12.75" customHeight="1">
      <c r="A103" s="53" t="s">
        <v>257</v>
      </c>
      <c r="B103" s="43" t="s">
        <v>310</v>
      </c>
      <c r="C103" s="30">
        <v>124</v>
      </c>
      <c r="D103" s="31" t="s">
        <v>8</v>
      </c>
      <c r="E103" s="44">
        <v>6.26</v>
      </c>
      <c r="F103" s="44">
        <f t="shared" si="3"/>
        <v>6.26</v>
      </c>
      <c r="G103" s="45">
        <f t="shared" si="4"/>
        <v>776.24</v>
      </c>
      <c r="H103" s="65">
        <v>12.74</v>
      </c>
    </row>
    <row r="104" spans="1:8" ht="12.75" customHeight="1">
      <c r="A104" s="53" t="s">
        <v>258</v>
      </c>
      <c r="B104" s="43" t="s">
        <v>301</v>
      </c>
      <c r="C104" s="30">
        <v>107</v>
      </c>
      <c r="D104" s="31" t="s">
        <v>8</v>
      </c>
      <c r="E104" s="44">
        <v>10.02</v>
      </c>
      <c r="F104" s="44">
        <f t="shared" si="3"/>
        <v>10.02</v>
      </c>
      <c r="G104" s="45">
        <f t="shared" si="4"/>
        <v>1072.1399999999999</v>
      </c>
      <c r="H104" s="65">
        <v>15.29</v>
      </c>
    </row>
    <row r="105" spans="1:8" ht="12.75" customHeight="1">
      <c r="A105" s="53" t="s">
        <v>259</v>
      </c>
      <c r="B105" s="43" t="s">
        <v>302</v>
      </c>
      <c r="C105" s="30">
        <v>23</v>
      </c>
      <c r="D105" s="31" t="s">
        <v>8</v>
      </c>
      <c r="E105" s="44">
        <v>13.25</v>
      </c>
      <c r="F105" s="44">
        <f t="shared" si="3"/>
        <v>13.25</v>
      </c>
      <c r="G105" s="45">
        <f t="shared" si="4"/>
        <v>304.75</v>
      </c>
      <c r="H105" s="65">
        <v>17.84</v>
      </c>
    </row>
    <row r="106" spans="1:8" ht="12.75" customHeight="1">
      <c r="A106" s="53"/>
      <c r="B106" s="43"/>
      <c r="C106" s="30"/>
      <c r="D106" s="31"/>
      <c r="E106" s="44"/>
      <c r="F106" s="44"/>
      <c r="G106" s="45"/>
      <c r="H106" s="40"/>
    </row>
    <row r="107" spans="1:8" ht="12.75" customHeight="1">
      <c r="A107" s="53">
        <v>10</v>
      </c>
      <c r="B107" s="29" t="s">
        <v>132</v>
      </c>
      <c r="C107" s="30"/>
      <c r="D107" s="31"/>
      <c r="E107" s="44"/>
      <c r="F107" s="44"/>
      <c r="G107" s="47">
        <f>SUM(G108:G165)</f>
        <v>6478.8099999999995</v>
      </c>
      <c r="H107" s="40"/>
    </row>
    <row r="108" spans="1:8" ht="12.75" customHeight="1">
      <c r="A108" s="53" t="s">
        <v>133</v>
      </c>
      <c r="B108" s="43" t="s">
        <v>134</v>
      </c>
      <c r="C108" s="30">
        <v>4</v>
      </c>
      <c r="D108" s="31" t="s">
        <v>271</v>
      </c>
      <c r="E108" s="44">
        <f aca="true" t="shared" si="5" ref="E108:E163">H108/(100%+$G$12)</f>
        <v>140.27</v>
      </c>
      <c r="F108" s="44">
        <f aca="true" t="shared" si="6" ref="F108:F165">E108*$G$12+E108</f>
        <v>140.27</v>
      </c>
      <c r="G108" s="45">
        <f aca="true" t="shared" si="7" ref="G108:G163">F108*C108</f>
        <v>561.08</v>
      </c>
      <c r="H108" s="40">
        <v>140.27</v>
      </c>
    </row>
    <row r="109" spans="1:8" ht="12.75" customHeight="1">
      <c r="A109" s="53" t="s">
        <v>135</v>
      </c>
      <c r="B109" s="43" t="s">
        <v>136</v>
      </c>
      <c r="C109" s="30">
        <v>4</v>
      </c>
      <c r="D109" s="31" t="s">
        <v>271</v>
      </c>
      <c r="E109" s="44">
        <f t="shared" si="5"/>
        <v>51.01</v>
      </c>
      <c r="F109" s="44">
        <f t="shared" si="6"/>
        <v>51.01</v>
      </c>
      <c r="G109" s="45">
        <f t="shared" si="7"/>
        <v>204.04</v>
      </c>
      <c r="H109" s="40">
        <v>51.01</v>
      </c>
    </row>
    <row r="110" spans="1:8" ht="12.75" customHeight="1">
      <c r="A110" s="53" t="s">
        <v>137</v>
      </c>
      <c r="B110" s="43" t="s">
        <v>138</v>
      </c>
      <c r="C110" s="30">
        <v>2</v>
      </c>
      <c r="D110" s="31" t="s">
        <v>271</v>
      </c>
      <c r="E110" s="44">
        <f t="shared" si="5"/>
        <v>51.01</v>
      </c>
      <c r="F110" s="44">
        <f t="shared" si="6"/>
        <v>51.01</v>
      </c>
      <c r="G110" s="45">
        <f t="shared" si="7"/>
        <v>102.02</v>
      </c>
      <c r="H110" s="40">
        <v>51.01</v>
      </c>
    </row>
    <row r="111" spans="1:8" ht="12.75" customHeight="1">
      <c r="A111" s="53" t="s">
        <v>139</v>
      </c>
      <c r="B111" s="43" t="s">
        <v>140</v>
      </c>
      <c r="C111" s="30">
        <v>4</v>
      </c>
      <c r="D111" s="31" t="s">
        <v>271</v>
      </c>
      <c r="E111" s="44">
        <f t="shared" si="5"/>
        <v>30.61</v>
      </c>
      <c r="F111" s="44">
        <f t="shared" si="6"/>
        <v>30.61</v>
      </c>
      <c r="G111" s="45">
        <f t="shared" si="7"/>
        <v>122.44</v>
      </c>
      <c r="H111" s="40">
        <v>30.61</v>
      </c>
    </row>
    <row r="112" spans="1:8" ht="12.75" customHeight="1">
      <c r="A112" s="53" t="s">
        <v>141</v>
      </c>
      <c r="B112" s="43" t="s">
        <v>142</v>
      </c>
      <c r="C112" s="30">
        <v>4</v>
      </c>
      <c r="D112" s="31" t="s">
        <v>271</v>
      </c>
      <c r="E112" s="44">
        <f t="shared" si="5"/>
        <v>12.35</v>
      </c>
      <c r="F112" s="44">
        <f t="shared" si="6"/>
        <v>12.35</v>
      </c>
      <c r="G112" s="45">
        <f t="shared" si="7"/>
        <v>49.4</v>
      </c>
      <c r="H112" s="40">
        <v>12.35</v>
      </c>
    </row>
    <row r="113" spans="1:8" ht="12.75" customHeight="1">
      <c r="A113" s="53" t="s">
        <v>143</v>
      </c>
      <c r="B113" s="43" t="s">
        <v>144</v>
      </c>
      <c r="C113" s="30">
        <v>1</v>
      </c>
      <c r="D113" s="31" t="s">
        <v>271</v>
      </c>
      <c r="E113" s="44">
        <f t="shared" si="5"/>
        <v>114.77</v>
      </c>
      <c r="F113" s="44">
        <f t="shared" si="6"/>
        <v>114.77</v>
      </c>
      <c r="G113" s="45">
        <f t="shared" si="7"/>
        <v>114.77</v>
      </c>
      <c r="H113" s="40">
        <v>114.77</v>
      </c>
    </row>
    <row r="114" spans="1:8" ht="12.75" customHeight="1">
      <c r="A114" s="53" t="s">
        <v>145</v>
      </c>
      <c r="B114" s="43" t="s">
        <v>146</v>
      </c>
      <c r="C114" s="30">
        <v>1</v>
      </c>
      <c r="D114" s="31" t="s">
        <v>271</v>
      </c>
      <c r="E114" s="44">
        <f t="shared" si="5"/>
        <v>5.92</v>
      </c>
      <c r="F114" s="44">
        <f t="shared" si="6"/>
        <v>5.92</v>
      </c>
      <c r="G114" s="45">
        <f t="shared" si="7"/>
        <v>5.92</v>
      </c>
      <c r="H114" s="40">
        <v>5.92</v>
      </c>
    </row>
    <row r="115" spans="1:8" ht="12.75" customHeight="1">
      <c r="A115" s="53" t="s">
        <v>147</v>
      </c>
      <c r="B115" s="43" t="s">
        <v>148</v>
      </c>
      <c r="C115" s="30">
        <v>4</v>
      </c>
      <c r="D115" s="31" t="s">
        <v>271</v>
      </c>
      <c r="E115" s="44">
        <f t="shared" si="5"/>
        <v>4.93</v>
      </c>
      <c r="F115" s="44">
        <f t="shared" si="6"/>
        <v>4.93</v>
      </c>
      <c r="G115" s="45">
        <f t="shared" si="7"/>
        <v>19.72</v>
      </c>
      <c r="H115" s="40">
        <v>4.93</v>
      </c>
    </row>
    <row r="116" spans="1:8" ht="12.75" customHeight="1">
      <c r="A116" s="53" t="s">
        <v>149</v>
      </c>
      <c r="B116" s="43" t="s">
        <v>150</v>
      </c>
      <c r="C116" s="30">
        <v>4</v>
      </c>
      <c r="D116" s="31" t="s">
        <v>271</v>
      </c>
      <c r="E116" s="44">
        <f t="shared" si="5"/>
        <v>10.36</v>
      </c>
      <c r="F116" s="44">
        <f t="shared" si="6"/>
        <v>10.36</v>
      </c>
      <c r="G116" s="45">
        <f t="shared" si="7"/>
        <v>41.44</v>
      </c>
      <c r="H116" s="40">
        <v>10.36</v>
      </c>
    </row>
    <row r="117" spans="1:8" ht="12.75" customHeight="1">
      <c r="A117" s="53" t="s">
        <v>151</v>
      </c>
      <c r="B117" s="43" t="s">
        <v>152</v>
      </c>
      <c r="C117" s="30">
        <v>11</v>
      </c>
      <c r="D117" s="31" t="s">
        <v>271</v>
      </c>
      <c r="E117" s="44">
        <f t="shared" si="5"/>
        <v>16.05</v>
      </c>
      <c r="F117" s="44">
        <f t="shared" si="6"/>
        <v>16.05</v>
      </c>
      <c r="G117" s="45">
        <f t="shared" si="7"/>
        <v>176.55</v>
      </c>
      <c r="H117" s="40">
        <v>16.05</v>
      </c>
    </row>
    <row r="118" spans="1:8" ht="12.75" customHeight="1">
      <c r="A118" s="53" t="s">
        <v>153</v>
      </c>
      <c r="B118" s="43" t="s">
        <v>154</v>
      </c>
      <c r="C118" s="30">
        <v>2</v>
      </c>
      <c r="D118" s="31" t="s">
        <v>271</v>
      </c>
      <c r="E118" s="44">
        <f t="shared" si="5"/>
        <v>51.43</v>
      </c>
      <c r="F118" s="44">
        <f t="shared" si="6"/>
        <v>51.43</v>
      </c>
      <c r="G118" s="45">
        <f t="shared" si="7"/>
        <v>102.86</v>
      </c>
      <c r="H118" s="40">
        <v>51.43</v>
      </c>
    </row>
    <row r="119" spans="1:8" ht="12.75" customHeight="1">
      <c r="A119" s="53" t="s">
        <v>155</v>
      </c>
      <c r="B119" s="43" t="s">
        <v>156</v>
      </c>
      <c r="C119" s="30">
        <v>2</v>
      </c>
      <c r="D119" s="31" t="s">
        <v>271</v>
      </c>
      <c r="E119" s="44">
        <f t="shared" si="5"/>
        <v>33.33</v>
      </c>
      <c r="F119" s="44">
        <f t="shared" si="6"/>
        <v>33.33</v>
      </c>
      <c r="G119" s="45">
        <f t="shared" si="7"/>
        <v>66.66</v>
      </c>
      <c r="H119" s="40">
        <v>33.33</v>
      </c>
    </row>
    <row r="120" spans="1:8" ht="12.75" customHeight="1">
      <c r="A120" s="53" t="s">
        <v>157</v>
      </c>
      <c r="B120" s="43" t="s">
        <v>158</v>
      </c>
      <c r="C120" s="30">
        <v>4</v>
      </c>
      <c r="D120" s="31" t="s">
        <v>271</v>
      </c>
      <c r="E120" s="44">
        <f t="shared" si="5"/>
        <v>138.14</v>
      </c>
      <c r="F120" s="44">
        <f t="shared" si="6"/>
        <v>138.14</v>
      </c>
      <c r="G120" s="45">
        <f t="shared" si="7"/>
        <v>552.56</v>
      </c>
      <c r="H120" s="40">
        <v>138.14</v>
      </c>
    </row>
    <row r="121" spans="1:8" ht="12.75" customHeight="1">
      <c r="A121" s="53" t="s">
        <v>159</v>
      </c>
      <c r="B121" s="43" t="s">
        <v>160</v>
      </c>
      <c r="C121" s="30">
        <v>4</v>
      </c>
      <c r="D121" s="31" t="s">
        <v>271</v>
      </c>
      <c r="E121" s="44">
        <f t="shared" si="5"/>
        <v>142.82</v>
      </c>
      <c r="F121" s="44">
        <f t="shared" si="6"/>
        <v>142.82</v>
      </c>
      <c r="G121" s="45">
        <f t="shared" si="7"/>
        <v>571.28</v>
      </c>
      <c r="H121" s="40">
        <v>142.82</v>
      </c>
    </row>
    <row r="122" spans="1:8" ht="12.75" customHeight="1">
      <c r="A122" s="53" t="s">
        <v>161</v>
      </c>
      <c r="B122" s="43" t="s">
        <v>162</v>
      </c>
      <c r="C122" s="30">
        <v>4</v>
      </c>
      <c r="D122" s="31" t="s">
        <v>271</v>
      </c>
      <c r="E122" s="44">
        <f t="shared" si="5"/>
        <v>3.57</v>
      </c>
      <c r="F122" s="44">
        <f t="shared" si="6"/>
        <v>3.57</v>
      </c>
      <c r="G122" s="45">
        <f t="shared" si="7"/>
        <v>14.28</v>
      </c>
      <c r="H122" s="40">
        <v>3.57</v>
      </c>
    </row>
    <row r="123" spans="1:8" ht="12.75" customHeight="1">
      <c r="A123" s="53" t="s">
        <v>163</v>
      </c>
      <c r="B123" s="43" t="s">
        <v>164</v>
      </c>
      <c r="C123" s="30">
        <v>1</v>
      </c>
      <c r="D123" s="31" t="s">
        <v>271</v>
      </c>
      <c r="E123" s="44">
        <f t="shared" si="5"/>
        <v>308.17</v>
      </c>
      <c r="F123" s="44">
        <f t="shared" si="6"/>
        <v>308.17</v>
      </c>
      <c r="G123" s="45">
        <f t="shared" si="7"/>
        <v>308.17</v>
      </c>
      <c r="H123" s="40">
        <v>308.17</v>
      </c>
    </row>
    <row r="124" spans="1:8" ht="12.75" customHeight="1">
      <c r="A124" s="53" t="s">
        <v>165</v>
      </c>
      <c r="B124" s="43" t="s">
        <v>166</v>
      </c>
      <c r="C124" s="30">
        <v>36</v>
      </c>
      <c r="D124" s="31" t="s">
        <v>112</v>
      </c>
      <c r="E124" s="44">
        <f t="shared" si="5"/>
        <v>2.06</v>
      </c>
      <c r="F124" s="44">
        <f t="shared" si="6"/>
        <v>2.06</v>
      </c>
      <c r="G124" s="45">
        <f t="shared" si="7"/>
        <v>74.16</v>
      </c>
      <c r="H124" s="40">
        <v>2.06</v>
      </c>
    </row>
    <row r="125" spans="1:8" ht="12.75" customHeight="1">
      <c r="A125" s="53" t="s">
        <v>167</v>
      </c>
      <c r="B125" s="43" t="s">
        <v>168</v>
      </c>
      <c r="C125" s="30">
        <v>24</v>
      </c>
      <c r="D125" s="31" t="s">
        <v>112</v>
      </c>
      <c r="E125" s="44">
        <f t="shared" si="5"/>
        <v>7.33</v>
      </c>
      <c r="F125" s="44">
        <f t="shared" si="6"/>
        <v>7.33</v>
      </c>
      <c r="G125" s="45">
        <f t="shared" si="7"/>
        <v>175.92000000000002</v>
      </c>
      <c r="H125" s="40">
        <v>7.33</v>
      </c>
    </row>
    <row r="126" spans="1:8" ht="12.75" customHeight="1">
      <c r="A126" s="53" t="s">
        <v>169</v>
      </c>
      <c r="B126" s="43" t="s">
        <v>170</v>
      </c>
      <c r="C126" s="30">
        <v>12</v>
      </c>
      <c r="D126" s="31" t="s">
        <v>112</v>
      </c>
      <c r="E126" s="44">
        <f t="shared" si="5"/>
        <v>12.92</v>
      </c>
      <c r="F126" s="44">
        <f t="shared" si="6"/>
        <v>12.92</v>
      </c>
      <c r="G126" s="45">
        <f t="shared" si="7"/>
        <v>155.04</v>
      </c>
      <c r="H126" s="40">
        <v>12.92</v>
      </c>
    </row>
    <row r="127" spans="1:8" ht="12.75" customHeight="1">
      <c r="A127" s="53" t="s">
        <v>171</v>
      </c>
      <c r="B127" s="43" t="s">
        <v>172</v>
      </c>
      <c r="C127" s="30">
        <v>10</v>
      </c>
      <c r="D127" s="31" t="s">
        <v>271</v>
      </c>
      <c r="E127" s="44">
        <f t="shared" si="5"/>
        <v>0.49</v>
      </c>
      <c r="F127" s="44">
        <f t="shared" si="6"/>
        <v>0.49</v>
      </c>
      <c r="G127" s="45">
        <f t="shared" si="7"/>
        <v>4.9</v>
      </c>
      <c r="H127" s="40">
        <v>0.49</v>
      </c>
    </row>
    <row r="128" spans="1:8" ht="12.75" customHeight="1">
      <c r="A128" s="53" t="s">
        <v>173</v>
      </c>
      <c r="B128" s="43" t="s">
        <v>174</v>
      </c>
      <c r="C128" s="30">
        <v>4</v>
      </c>
      <c r="D128" s="31" t="s">
        <v>271</v>
      </c>
      <c r="E128" s="44">
        <f t="shared" si="5"/>
        <v>2.1</v>
      </c>
      <c r="F128" s="44">
        <f t="shared" si="6"/>
        <v>2.1</v>
      </c>
      <c r="G128" s="45">
        <f t="shared" si="7"/>
        <v>8.4</v>
      </c>
      <c r="H128" s="40">
        <v>2.1</v>
      </c>
    </row>
    <row r="129" spans="1:8" ht="12.75" customHeight="1">
      <c r="A129" s="53" t="s">
        <v>175</v>
      </c>
      <c r="B129" s="43" t="s">
        <v>176</v>
      </c>
      <c r="C129" s="30">
        <v>2</v>
      </c>
      <c r="D129" s="31" t="s">
        <v>271</v>
      </c>
      <c r="E129" s="44">
        <f t="shared" si="5"/>
        <v>6.87</v>
      </c>
      <c r="F129" s="44">
        <f t="shared" si="6"/>
        <v>6.87</v>
      </c>
      <c r="G129" s="45">
        <f t="shared" si="7"/>
        <v>13.74</v>
      </c>
      <c r="H129" s="40">
        <v>6.87</v>
      </c>
    </row>
    <row r="130" spans="1:8" ht="12.75" customHeight="1">
      <c r="A130" s="53" t="s">
        <v>177</v>
      </c>
      <c r="B130" s="43" t="s">
        <v>178</v>
      </c>
      <c r="C130" s="30">
        <v>1</v>
      </c>
      <c r="D130" s="31" t="s">
        <v>271</v>
      </c>
      <c r="E130" s="44">
        <f t="shared" si="5"/>
        <v>7.08</v>
      </c>
      <c r="F130" s="44">
        <f t="shared" si="6"/>
        <v>7.08</v>
      </c>
      <c r="G130" s="45">
        <f t="shared" si="7"/>
        <v>7.08</v>
      </c>
      <c r="H130" s="40">
        <v>7.08</v>
      </c>
    </row>
    <row r="131" spans="1:8" ht="12.75" customHeight="1">
      <c r="A131" s="53" t="s">
        <v>179</v>
      </c>
      <c r="B131" s="43" t="s">
        <v>180</v>
      </c>
      <c r="C131" s="30">
        <v>1</v>
      </c>
      <c r="D131" s="31" t="s">
        <v>271</v>
      </c>
      <c r="E131" s="44">
        <f t="shared" si="5"/>
        <v>15.19</v>
      </c>
      <c r="F131" s="44">
        <f t="shared" si="6"/>
        <v>15.19</v>
      </c>
      <c r="G131" s="45">
        <f t="shared" si="7"/>
        <v>15.19</v>
      </c>
      <c r="H131" s="40">
        <v>15.19</v>
      </c>
    </row>
    <row r="132" spans="1:8" ht="12.75" customHeight="1">
      <c r="A132" s="53" t="s">
        <v>181</v>
      </c>
      <c r="B132" s="43" t="s">
        <v>182</v>
      </c>
      <c r="C132" s="30">
        <v>1</v>
      </c>
      <c r="D132" s="31" t="s">
        <v>271</v>
      </c>
      <c r="E132" s="44">
        <f t="shared" si="5"/>
        <v>26.77</v>
      </c>
      <c r="F132" s="44">
        <f t="shared" si="6"/>
        <v>26.77</v>
      </c>
      <c r="G132" s="45">
        <f t="shared" si="7"/>
        <v>26.77</v>
      </c>
      <c r="H132" s="40">
        <v>26.77</v>
      </c>
    </row>
    <row r="133" spans="1:8" ht="12.75" customHeight="1">
      <c r="A133" s="53" t="s">
        <v>183</v>
      </c>
      <c r="B133" s="43" t="s">
        <v>184</v>
      </c>
      <c r="C133" s="30">
        <v>1</v>
      </c>
      <c r="D133" s="31" t="s">
        <v>271</v>
      </c>
      <c r="E133" s="44">
        <f t="shared" si="5"/>
        <v>3.62</v>
      </c>
      <c r="F133" s="44">
        <f t="shared" si="6"/>
        <v>3.62</v>
      </c>
      <c r="G133" s="45">
        <f t="shared" si="7"/>
        <v>3.62</v>
      </c>
      <c r="H133" s="40">
        <v>3.62</v>
      </c>
    </row>
    <row r="134" spans="1:8" ht="12.75" customHeight="1">
      <c r="A134" s="53" t="s">
        <v>185</v>
      </c>
      <c r="B134" s="43" t="s">
        <v>186</v>
      </c>
      <c r="C134" s="30">
        <v>6</v>
      </c>
      <c r="D134" s="31" t="s">
        <v>271</v>
      </c>
      <c r="E134" s="44">
        <f t="shared" si="5"/>
        <v>4.19</v>
      </c>
      <c r="F134" s="44">
        <f t="shared" si="6"/>
        <v>4.19</v>
      </c>
      <c r="G134" s="45">
        <f t="shared" si="7"/>
        <v>25.14</v>
      </c>
      <c r="H134" s="40">
        <v>4.19</v>
      </c>
    </row>
    <row r="135" spans="1:8" ht="12.75" customHeight="1">
      <c r="A135" s="53" t="s">
        <v>187</v>
      </c>
      <c r="B135" s="43" t="s">
        <v>188</v>
      </c>
      <c r="C135" s="30">
        <v>12</v>
      </c>
      <c r="D135" s="31" t="s">
        <v>271</v>
      </c>
      <c r="E135" s="44">
        <f t="shared" si="5"/>
        <v>0.45</v>
      </c>
      <c r="F135" s="44">
        <f t="shared" si="6"/>
        <v>0.45</v>
      </c>
      <c r="G135" s="45">
        <f t="shared" si="7"/>
        <v>5.4</v>
      </c>
      <c r="H135" s="40">
        <v>0.45</v>
      </c>
    </row>
    <row r="136" spans="1:8" ht="12.75" customHeight="1">
      <c r="A136" s="53" t="s">
        <v>189</v>
      </c>
      <c r="B136" s="43" t="s">
        <v>190</v>
      </c>
      <c r="C136" s="30">
        <v>6</v>
      </c>
      <c r="D136" s="31" t="s">
        <v>271</v>
      </c>
      <c r="E136" s="44">
        <f t="shared" si="5"/>
        <v>3.34</v>
      </c>
      <c r="F136" s="44">
        <f t="shared" si="6"/>
        <v>3.34</v>
      </c>
      <c r="G136" s="45">
        <f t="shared" si="7"/>
        <v>20.04</v>
      </c>
      <c r="H136" s="40">
        <v>3.34</v>
      </c>
    </row>
    <row r="137" spans="1:8" ht="12.75" customHeight="1">
      <c r="A137" s="53" t="s">
        <v>191</v>
      </c>
      <c r="B137" s="43" t="s">
        <v>192</v>
      </c>
      <c r="C137" s="30">
        <v>4</v>
      </c>
      <c r="D137" s="31" t="s">
        <v>271</v>
      </c>
      <c r="E137" s="44">
        <f t="shared" si="5"/>
        <v>0.45</v>
      </c>
      <c r="F137" s="44">
        <f t="shared" si="6"/>
        <v>0.45</v>
      </c>
      <c r="G137" s="45">
        <f t="shared" si="7"/>
        <v>1.8</v>
      </c>
      <c r="H137" s="40">
        <v>0.45</v>
      </c>
    </row>
    <row r="138" spans="1:8" ht="12.75" customHeight="1">
      <c r="A138" s="53" t="s">
        <v>193</v>
      </c>
      <c r="B138" s="43" t="s">
        <v>194</v>
      </c>
      <c r="C138" s="30">
        <v>4</v>
      </c>
      <c r="D138" s="31" t="s">
        <v>271</v>
      </c>
      <c r="E138" s="44">
        <f t="shared" si="5"/>
        <v>2.25</v>
      </c>
      <c r="F138" s="44">
        <f t="shared" si="6"/>
        <v>2.25</v>
      </c>
      <c r="G138" s="45">
        <f t="shared" si="7"/>
        <v>9</v>
      </c>
      <c r="H138" s="40">
        <v>2.25</v>
      </c>
    </row>
    <row r="139" spans="1:8" ht="12.75" customHeight="1">
      <c r="A139" s="53" t="s">
        <v>195</v>
      </c>
      <c r="B139" s="43" t="s">
        <v>196</v>
      </c>
      <c r="C139" s="30">
        <v>2</v>
      </c>
      <c r="D139" s="31" t="s">
        <v>271</v>
      </c>
      <c r="E139" s="44">
        <f t="shared" si="5"/>
        <v>0.79</v>
      </c>
      <c r="F139" s="44">
        <f t="shared" si="6"/>
        <v>0.79</v>
      </c>
      <c r="G139" s="45">
        <f t="shared" si="7"/>
        <v>1.58</v>
      </c>
      <c r="H139" s="40">
        <v>0.79</v>
      </c>
    </row>
    <row r="140" spans="1:8" ht="12.75" customHeight="1">
      <c r="A140" s="53" t="s">
        <v>197</v>
      </c>
      <c r="B140" s="43" t="s">
        <v>198</v>
      </c>
      <c r="C140" s="30">
        <v>4</v>
      </c>
      <c r="D140" s="31" t="s">
        <v>271</v>
      </c>
      <c r="E140" s="44">
        <f t="shared" si="5"/>
        <v>18.89</v>
      </c>
      <c r="F140" s="44">
        <f t="shared" si="6"/>
        <v>18.89</v>
      </c>
      <c r="G140" s="45">
        <f t="shared" si="7"/>
        <v>75.56</v>
      </c>
      <c r="H140" s="40">
        <v>18.89</v>
      </c>
    </row>
    <row r="141" spans="1:8" ht="12.75" customHeight="1">
      <c r="A141" s="53" t="s">
        <v>199</v>
      </c>
      <c r="B141" s="43" t="s">
        <v>200</v>
      </c>
      <c r="C141" s="30">
        <v>6</v>
      </c>
      <c r="D141" s="31" t="s">
        <v>271</v>
      </c>
      <c r="E141" s="44">
        <f t="shared" si="5"/>
        <v>5.35</v>
      </c>
      <c r="F141" s="44">
        <f t="shared" si="6"/>
        <v>5.35</v>
      </c>
      <c r="G141" s="45">
        <f t="shared" si="7"/>
        <v>32.099999999999994</v>
      </c>
      <c r="H141" s="40">
        <v>5.35</v>
      </c>
    </row>
    <row r="142" spans="1:8" ht="12.75" customHeight="1">
      <c r="A142" s="53" t="s">
        <v>201</v>
      </c>
      <c r="B142" s="43" t="s">
        <v>202</v>
      </c>
      <c r="C142" s="30">
        <v>4</v>
      </c>
      <c r="D142" s="31" t="s">
        <v>271</v>
      </c>
      <c r="E142" s="44">
        <f t="shared" si="5"/>
        <v>3.95</v>
      </c>
      <c r="F142" s="44">
        <f t="shared" si="6"/>
        <v>3.95</v>
      </c>
      <c r="G142" s="45">
        <f t="shared" si="7"/>
        <v>15.8</v>
      </c>
      <c r="H142" s="40">
        <v>3.95</v>
      </c>
    </row>
    <row r="143" spans="1:8" ht="12.75" customHeight="1">
      <c r="A143" s="53" t="s">
        <v>203</v>
      </c>
      <c r="B143" s="43" t="s">
        <v>204</v>
      </c>
      <c r="C143" s="30">
        <v>4</v>
      </c>
      <c r="D143" s="31" t="s">
        <v>271</v>
      </c>
      <c r="E143" s="44">
        <f t="shared" si="5"/>
        <v>4.29</v>
      </c>
      <c r="F143" s="44">
        <f t="shared" si="6"/>
        <v>4.29</v>
      </c>
      <c r="G143" s="45">
        <f t="shared" si="7"/>
        <v>17.16</v>
      </c>
      <c r="H143" s="40">
        <v>4.29</v>
      </c>
    </row>
    <row r="144" spans="1:8" ht="12.75" customHeight="1">
      <c r="A144" s="53" t="s">
        <v>205</v>
      </c>
      <c r="B144" s="43" t="s">
        <v>206</v>
      </c>
      <c r="C144" s="30">
        <v>4</v>
      </c>
      <c r="D144" s="31" t="s">
        <v>271</v>
      </c>
      <c r="E144" s="44">
        <f t="shared" si="5"/>
        <v>4.55</v>
      </c>
      <c r="F144" s="44">
        <f t="shared" si="6"/>
        <v>4.55</v>
      </c>
      <c r="G144" s="45">
        <f t="shared" si="7"/>
        <v>18.2</v>
      </c>
      <c r="H144" s="40">
        <v>4.55</v>
      </c>
    </row>
    <row r="145" spans="1:8" ht="12.75" customHeight="1">
      <c r="A145" s="53" t="s">
        <v>207</v>
      </c>
      <c r="B145" s="43" t="s">
        <v>208</v>
      </c>
      <c r="C145" s="30">
        <v>6</v>
      </c>
      <c r="D145" s="31" t="s">
        <v>271</v>
      </c>
      <c r="E145" s="44">
        <f t="shared" si="5"/>
        <v>4.29</v>
      </c>
      <c r="F145" s="44">
        <f t="shared" si="6"/>
        <v>4.29</v>
      </c>
      <c r="G145" s="45">
        <f t="shared" si="7"/>
        <v>25.740000000000002</v>
      </c>
      <c r="H145" s="40">
        <v>4.29</v>
      </c>
    </row>
    <row r="146" spans="1:8" ht="12.75" customHeight="1">
      <c r="A146" s="53" t="s">
        <v>209</v>
      </c>
      <c r="B146" s="43" t="s">
        <v>210</v>
      </c>
      <c r="C146" s="30">
        <v>4</v>
      </c>
      <c r="D146" s="31" t="s">
        <v>112</v>
      </c>
      <c r="E146" s="44">
        <f t="shared" si="5"/>
        <v>5.63</v>
      </c>
      <c r="F146" s="44">
        <f t="shared" si="6"/>
        <v>5.63</v>
      </c>
      <c r="G146" s="45">
        <f t="shared" si="7"/>
        <v>22.52</v>
      </c>
      <c r="H146" s="40">
        <v>5.63</v>
      </c>
    </row>
    <row r="147" spans="1:8" ht="12.75" customHeight="1">
      <c r="A147" s="53" t="s">
        <v>211</v>
      </c>
      <c r="B147" s="43" t="s">
        <v>212</v>
      </c>
      <c r="C147" s="30">
        <v>2</v>
      </c>
      <c r="D147" s="31" t="s">
        <v>112</v>
      </c>
      <c r="E147" s="44">
        <f t="shared" si="5"/>
        <v>6.87</v>
      </c>
      <c r="F147" s="44">
        <f t="shared" si="6"/>
        <v>6.87</v>
      </c>
      <c r="G147" s="45">
        <f t="shared" si="7"/>
        <v>13.74</v>
      </c>
      <c r="H147" s="40">
        <v>6.87</v>
      </c>
    </row>
    <row r="148" spans="1:8" ht="12.75" customHeight="1">
      <c r="A148" s="53" t="s">
        <v>213</v>
      </c>
      <c r="B148" s="43" t="s">
        <v>214</v>
      </c>
      <c r="C148" s="30">
        <v>6</v>
      </c>
      <c r="D148" s="31" t="s">
        <v>112</v>
      </c>
      <c r="E148" s="44">
        <f t="shared" si="5"/>
        <v>7.4</v>
      </c>
      <c r="F148" s="44">
        <f t="shared" si="6"/>
        <v>7.4</v>
      </c>
      <c r="G148" s="45">
        <f t="shared" si="7"/>
        <v>44.400000000000006</v>
      </c>
      <c r="H148" s="40">
        <v>7.4</v>
      </c>
    </row>
    <row r="149" spans="1:8" ht="12.75" customHeight="1">
      <c r="A149" s="53" t="s">
        <v>215</v>
      </c>
      <c r="B149" s="43" t="s">
        <v>216</v>
      </c>
      <c r="C149" s="30">
        <v>2</v>
      </c>
      <c r="D149" s="31" t="s">
        <v>112</v>
      </c>
      <c r="E149" s="44">
        <f t="shared" si="5"/>
        <v>19.56</v>
      </c>
      <c r="F149" s="44">
        <f t="shared" si="6"/>
        <v>19.56</v>
      </c>
      <c r="G149" s="45">
        <f t="shared" si="7"/>
        <v>39.12</v>
      </c>
      <c r="H149" s="40">
        <v>19.56</v>
      </c>
    </row>
    <row r="150" spans="1:8" ht="12.75" customHeight="1">
      <c r="A150" s="53" t="s">
        <v>217</v>
      </c>
      <c r="B150" s="43" t="s">
        <v>218</v>
      </c>
      <c r="C150" s="30">
        <v>12</v>
      </c>
      <c r="D150" s="31" t="s">
        <v>271</v>
      </c>
      <c r="E150" s="44">
        <f t="shared" si="5"/>
        <v>0.87</v>
      </c>
      <c r="F150" s="44">
        <f t="shared" si="6"/>
        <v>0.87</v>
      </c>
      <c r="G150" s="45">
        <f t="shared" si="7"/>
        <v>10.44</v>
      </c>
      <c r="H150" s="40">
        <v>0.87</v>
      </c>
    </row>
    <row r="151" spans="1:8" ht="12.75" customHeight="1">
      <c r="A151" s="53" t="s">
        <v>219</v>
      </c>
      <c r="B151" s="43" t="s">
        <v>220</v>
      </c>
      <c r="C151" s="30">
        <v>6</v>
      </c>
      <c r="D151" s="31" t="s">
        <v>271</v>
      </c>
      <c r="E151" s="44">
        <f t="shared" si="5"/>
        <v>1.1</v>
      </c>
      <c r="F151" s="44">
        <f t="shared" si="6"/>
        <v>1.1</v>
      </c>
      <c r="G151" s="45">
        <f t="shared" si="7"/>
        <v>6.6000000000000005</v>
      </c>
      <c r="H151" s="40">
        <v>1.1</v>
      </c>
    </row>
    <row r="152" spans="1:8" ht="12.75" customHeight="1">
      <c r="A152" s="53" t="s">
        <v>221</v>
      </c>
      <c r="B152" s="43" t="s">
        <v>222</v>
      </c>
      <c r="C152" s="30">
        <v>10</v>
      </c>
      <c r="D152" s="31" t="s">
        <v>271</v>
      </c>
      <c r="E152" s="44">
        <f t="shared" si="5"/>
        <v>1.36</v>
      </c>
      <c r="F152" s="44">
        <f t="shared" si="6"/>
        <v>1.36</v>
      </c>
      <c r="G152" s="45">
        <f t="shared" si="7"/>
        <v>13.600000000000001</v>
      </c>
      <c r="H152" s="40">
        <v>1.36</v>
      </c>
    </row>
    <row r="153" spans="1:8" ht="12.75" customHeight="1">
      <c r="A153" s="53" t="s">
        <v>223</v>
      </c>
      <c r="B153" s="43" t="s">
        <v>224</v>
      </c>
      <c r="C153" s="30">
        <v>12</v>
      </c>
      <c r="D153" s="31" t="s">
        <v>271</v>
      </c>
      <c r="E153" s="44">
        <f t="shared" si="5"/>
        <v>11.97</v>
      </c>
      <c r="F153" s="44">
        <f t="shared" si="6"/>
        <v>11.97</v>
      </c>
      <c r="G153" s="45">
        <f t="shared" si="7"/>
        <v>143.64000000000001</v>
      </c>
      <c r="H153" s="40">
        <v>11.97</v>
      </c>
    </row>
    <row r="154" spans="1:8" ht="12.75" customHeight="1">
      <c r="A154" s="53" t="s">
        <v>225</v>
      </c>
      <c r="B154" s="43" t="s">
        <v>226</v>
      </c>
      <c r="C154" s="30">
        <v>6</v>
      </c>
      <c r="D154" s="31" t="s">
        <v>271</v>
      </c>
      <c r="E154" s="44">
        <f t="shared" si="5"/>
        <v>1.49</v>
      </c>
      <c r="F154" s="44">
        <f t="shared" si="6"/>
        <v>1.49</v>
      </c>
      <c r="G154" s="45">
        <f t="shared" si="7"/>
        <v>8.94</v>
      </c>
      <c r="H154" s="40">
        <v>1.49</v>
      </c>
    </row>
    <row r="155" spans="1:8" ht="12.75" customHeight="1">
      <c r="A155" s="53" t="s">
        <v>227</v>
      </c>
      <c r="B155" s="43" t="s">
        <v>228</v>
      </c>
      <c r="C155" s="30">
        <v>6</v>
      </c>
      <c r="D155" s="31" t="s">
        <v>271</v>
      </c>
      <c r="E155" s="44">
        <f t="shared" si="5"/>
        <v>3.57</v>
      </c>
      <c r="F155" s="44">
        <f t="shared" si="6"/>
        <v>3.57</v>
      </c>
      <c r="G155" s="45">
        <f t="shared" si="7"/>
        <v>21.419999999999998</v>
      </c>
      <c r="H155" s="40">
        <v>3.57</v>
      </c>
    </row>
    <row r="156" spans="1:8" ht="12.75" customHeight="1">
      <c r="A156" s="53" t="s">
        <v>229</v>
      </c>
      <c r="B156" s="43" t="s">
        <v>230</v>
      </c>
      <c r="C156" s="30">
        <v>4</v>
      </c>
      <c r="D156" s="31" t="s">
        <v>271</v>
      </c>
      <c r="E156" s="44">
        <f t="shared" si="5"/>
        <v>7.16</v>
      </c>
      <c r="F156" s="44">
        <f t="shared" si="6"/>
        <v>7.16</v>
      </c>
      <c r="G156" s="45">
        <f t="shared" si="7"/>
        <v>28.64</v>
      </c>
      <c r="H156" s="40">
        <v>7.16</v>
      </c>
    </row>
    <row r="157" spans="1:8" ht="12.75" customHeight="1">
      <c r="A157" s="53" t="s">
        <v>231</v>
      </c>
      <c r="B157" s="43" t="s">
        <v>232</v>
      </c>
      <c r="C157" s="30">
        <v>6</v>
      </c>
      <c r="D157" s="31" t="s">
        <v>271</v>
      </c>
      <c r="E157" s="44">
        <f t="shared" si="5"/>
        <v>7.65</v>
      </c>
      <c r="F157" s="44">
        <f t="shared" si="6"/>
        <v>7.65</v>
      </c>
      <c r="G157" s="45">
        <f t="shared" si="7"/>
        <v>45.900000000000006</v>
      </c>
      <c r="H157" s="40">
        <v>7.65</v>
      </c>
    </row>
    <row r="158" spans="1:8" ht="12.75" customHeight="1">
      <c r="A158" s="53" t="s">
        <v>233</v>
      </c>
      <c r="B158" s="43" t="s">
        <v>234</v>
      </c>
      <c r="C158" s="30">
        <v>10</v>
      </c>
      <c r="D158" s="31" t="s">
        <v>271</v>
      </c>
      <c r="E158" s="44">
        <f t="shared" si="5"/>
        <v>14.71</v>
      </c>
      <c r="F158" s="44">
        <f t="shared" si="6"/>
        <v>14.71</v>
      </c>
      <c r="G158" s="45">
        <f t="shared" si="7"/>
        <v>147.10000000000002</v>
      </c>
      <c r="H158" s="40">
        <v>14.71</v>
      </c>
    </row>
    <row r="159" spans="1:8" ht="12.75" customHeight="1">
      <c r="A159" s="53" t="s">
        <v>235</v>
      </c>
      <c r="B159" s="43" t="s">
        <v>236</v>
      </c>
      <c r="C159" s="30">
        <v>4</v>
      </c>
      <c r="D159" s="31" t="s">
        <v>271</v>
      </c>
      <c r="E159" s="44">
        <f t="shared" si="5"/>
        <v>4.19</v>
      </c>
      <c r="F159" s="44">
        <f t="shared" si="6"/>
        <v>4.19</v>
      </c>
      <c r="G159" s="45">
        <f t="shared" si="7"/>
        <v>16.76</v>
      </c>
      <c r="H159" s="40">
        <v>4.19</v>
      </c>
    </row>
    <row r="160" spans="1:8" ht="12.75" customHeight="1">
      <c r="A160" s="53" t="s">
        <v>237</v>
      </c>
      <c r="B160" s="43" t="s">
        <v>238</v>
      </c>
      <c r="C160" s="30">
        <v>4</v>
      </c>
      <c r="D160" s="31" t="s">
        <v>271</v>
      </c>
      <c r="E160" s="44">
        <f t="shared" si="5"/>
        <v>1.36</v>
      </c>
      <c r="F160" s="44">
        <f t="shared" si="6"/>
        <v>1.36</v>
      </c>
      <c r="G160" s="45">
        <f t="shared" si="7"/>
        <v>5.44</v>
      </c>
      <c r="H160" s="40">
        <v>1.36</v>
      </c>
    </row>
    <row r="161" spans="1:8" ht="12.75" customHeight="1">
      <c r="A161" s="53" t="s">
        <v>239</v>
      </c>
      <c r="B161" s="43" t="s">
        <v>240</v>
      </c>
      <c r="C161" s="30">
        <v>4</v>
      </c>
      <c r="D161" s="31" t="s">
        <v>271</v>
      </c>
      <c r="E161" s="44">
        <f t="shared" si="5"/>
        <v>1.72</v>
      </c>
      <c r="F161" s="44">
        <f t="shared" si="6"/>
        <v>1.72</v>
      </c>
      <c r="G161" s="45">
        <f t="shared" si="7"/>
        <v>6.88</v>
      </c>
      <c r="H161" s="40">
        <v>1.72</v>
      </c>
    </row>
    <row r="162" spans="1:8" ht="12.75" customHeight="1">
      <c r="A162" s="53" t="s">
        <v>241</v>
      </c>
      <c r="B162" s="43" t="s">
        <v>242</v>
      </c>
      <c r="C162" s="30">
        <v>12</v>
      </c>
      <c r="D162" s="31" t="s">
        <v>271</v>
      </c>
      <c r="E162" s="44">
        <f t="shared" si="5"/>
        <v>1</v>
      </c>
      <c r="F162" s="44">
        <f t="shared" si="6"/>
        <v>1</v>
      </c>
      <c r="G162" s="45">
        <f t="shared" si="7"/>
        <v>12</v>
      </c>
      <c r="H162" s="40">
        <v>1</v>
      </c>
    </row>
    <row r="163" spans="1:8" ht="12.75" customHeight="1">
      <c r="A163" s="53" t="s">
        <v>243</v>
      </c>
      <c r="B163" s="43" t="s">
        <v>244</v>
      </c>
      <c r="C163" s="30">
        <v>2</v>
      </c>
      <c r="D163" s="31" t="s">
        <v>271</v>
      </c>
      <c r="E163" s="44">
        <f t="shared" si="5"/>
        <v>33.57</v>
      </c>
      <c r="F163" s="44">
        <f t="shared" si="6"/>
        <v>33.57</v>
      </c>
      <c r="G163" s="45">
        <f t="shared" si="7"/>
        <v>67.14</v>
      </c>
      <c r="H163" s="40">
        <v>33.57</v>
      </c>
    </row>
    <row r="164" spans="1:11" ht="12.75" customHeight="1">
      <c r="A164" s="53" t="s">
        <v>245</v>
      </c>
      <c r="B164" s="43" t="s">
        <v>303</v>
      </c>
      <c r="C164" s="30">
        <v>135</v>
      </c>
      <c r="D164" s="31" t="s">
        <v>274</v>
      </c>
      <c r="E164" s="44">
        <v>9.7</v>
      </c>
      <c r="F164" s="44">
        <f t="shared" si="6"/>
        <v>9.7</v>
      </c>
      <c r="G164" s="45">
        <f>F164*C164</f>
        <v>1309.5</v>
      </c>
      <c r="H164" s="42">
        <v>12.58</v>
      </c>
      <c r="J164" s="66"/>
      <c r="K164" s="66"/>
    </row>
    <row r="165" spans="1:11" ht="12.75" customHeight="1">
      <c r="A165" s="53" t="s">
        <v>246</v>
      </c>
      <c r="B165" s="43" t="s">
        <v>304</v>
      </c>
      <c r="C165" s="30">
        <v>135</v>
      </c>
      <c r="D165" s="31" t="s">
        <v>274</v>
      </c>
      <c r="E165" s="44">
        <v>5.7</v>
      </c>
      <c r="F165" s="44">
        <f t="shared" si="6"/>
        <v>5.7</v>
      </c>
      <c r="G165" s="45">
        <f>F165*C165</f>
        <v>769.5</v>
      </c>
      <c r="H165" s="42">
        <v>5.74</v>
      </c>
      <c r="J165" s="66"/>
      <c r="K165" s="66"/>
    </row>
    <row r="166" spans="1:12" ht="12.75" customHeight="1">
      <c r="A166" s="53"/>
      <c r="B166" s="43"/>
      <c r="C166" s="30"/>
      <c r="D166" s="31"/>
      <c r="E166" s="44"/>
      <c r="F166" s="44"/>
      <c r="G166" s="45"/>
      <c r="H166" s="40" t="s">
        <v>11</v>
      </c>
      <c r="J166" s="66"/>
      <c r="K166" s="66"/>
      <c r="L166" s="48"/>
    </row>
    <row r="167" spans="1:12" ht="12.75" customHeight="1">
      <c r="A167" s="28">
        <v>11</v>
      </c>
      <c r="B167" s="29" t="s">
        <v>247</v>
      </c>
      <c r="C167" s="30"/>
      <c r="D167" s="31"/>
      <c r="E167" s="44"/>
      <c r="F167" s="44"/>
      <c r="G167" s="47">
        <f>SUM(G168:G170)</f>
        <v>3269.0899999999997</v>
      </c>
      <c r="H167" s="40" t="s">
        <v>11</v>
      </c>
      <c r="L167" s="55"/>
    </row>
    <row r="168" spans="1:12" ht="26.25" customHeight="1">
      <c r="A168" s="34" t="s">
        <v>248</v>
      </c>
      <c r="B168" s="43" t="s">
        <v>305</v>
      </c>
      <c r="C168" s="30">
        <v>2</v>
      </c>
      <c r="D168" s="31" t="s">
        <v>271</v>
      </c>
      <c r="E168" s="44">
        <f>H168/(100%+$G$12)</f>
        <v>157.28</v>
      </c>
      <c r="F168" s="44">
        <f>E168*$G$12+E168</f>
        <v>157.28</v>
      </c>
      <c r="G168" s="45">
        <f>F168*C168</f>
        <v>314.56</v>
      </c>
      <c r="H168" s="40">
        <v>157.28</v>
      </c>
      <c r="K168" s="48"/>
      <c r="L168" s="67"/>
    </row>
    <row r="169" spans="1:8" ht="12.75" customHeight="1">
      <c r="A169" s="34" t="s">
        <v>249</v>
      </c>
      <c r="B169" s="43" t="s">
        <v>306</v>
      </c>
      <c r="C169" s="30">
        <v>1</v>
      </c>
      <c r="D169" s="31" t="s">
        <v>271</v>
      </c>
      <c r="E169" s="44">
        <f>H169/(100%+$G$12)</f>
        <v>42.5</v>
      </c>
      <c r="F169" s="44">
        <f>E169*$G$12+E169</f>
        <v>42.5</v>
      </c>
      <c r="G169" s="45">
        <f>F169*C169</f>
        <v>42.5</v>
      </c>
      <c r="H169" s="40">
        <v>42.5</v>
      </c>
    </row>
    <row r="170" spans="1:8" ht="25.5" customHeight="1">
      <c r="A170" s="34" t="s">
        <v>250</v>
      </c>
      <c r="B170" s="43" t="s">
        <v>307</v>
      </c>
      <c r="C170" s="30">
        <v>1</v>
      </c>
      <c r="D170" s="31" t="s">
        <v>273</v>
      </c>
      <c r="E170" s="44">
        <f>H170/(100%+$G$12)</f>
        <v>2912.0299999999997</v>
      </c>
      <c r="F170" s="44">
        <f>E170*$G$12+E170</f>
        <v>2912.0299999999997</v>
      </c>
      <c r="G170" s="45">
        <f>F170*C170</f>
        <v>2912.0299999999997</v>
      </c>
      <c r="H170" s="40">
        <f>2975.43-63.4</f>
        <v>2912.0299999999997</v>
      </c>
    </row>
    <row r="171" spans="1:8" ht="12.75" customHeight="1">
      <c r="A171" s="53"/>
      <c r="B171" s="43"/>
      <c r="C171" s="30"/>
      <c r="D171" s="31"/>
      <c r="E171" s="44"/>
      <c r="F171" s="44"/>
      <c r="G171" s="45"/>
      <c r="H171" s="40"/>
    </row>
    <row r="172" spans="1:8" ht="12.75" customHeight="1">
      <c r="A172" s="28">
        <v>12</v>
      </c>
      <c r="B172" s="29" t="s">
        <v>251</v>
      </c>
      <c r="C172" s="30"/>
      <c r="D172" s="31"/>
      <c r="E172" s="44"/>
      <c r="F172" s="44"/>
      <c r="G172" s="47">
        <f>SUM(G173:G174)</f>
        <v>1294</v>
      </c>
      <c r="H172" s="40" t="s">
        <v>11</v>
      </c>
    </row>
    <row r="173" spans="1:8" ht="12.75" customHeight="1">
      <c r="A173" s="53" t="s">
        <v>252</v>
      </c>
      <c r="B173" s="43" t="s">
        <v>308</v>
      </c>
      <c r="C173" s="30">
        <v>15</v>
      </c>
      <c r="D173" s="31" t="s">
        <v>112</v>
      </c>
      <c r="E173" s="44">
        <f>H173/(100%+$G$12)</f>
        <v>44.6</v>
      </c>
      <c r="F173" s="44">
        <f>E173*$G$12+E173</f>
        <v>44.6</v>
      </c>
      <c r="G173" s="45">
        <f>F173*C173</f>
        <v>669</v>
      </c>
      <c r="H173" s="40">
        <v>44.6</v>
      </c>
    </row>
    <row r="174" spans="1:8" ht="12.75" customHeight="1">
      <c r="A174" s="53" t="s">
        <v>253</v>
      </c>
      <c r="B174" s="43" t="s">
        <v>309</v>
      </c>
      <c r="C174" s="30">
        <v>25</v>
      </c>
      <c r="D174" s="31" t="s">
        <v>8</v>
      </c>
      <c r="E174" s="44">
        <v>25</v>
      </c>
      <c r="F174" s="44">
        <f>E174*$G$12+E174</f>
        <v>25</v>
      </c>
      <c r="G174" s="45">
        <f>F174*C174</f>
        <v>625</v>
      </c>
      <c r="H174" s="40">
        <v>87.31</v>
      </c>
    </row>
    <row r="175" spans="1:7" ht="12.75" customHeight="1">
      <c r="A175" s="53"/>
      <c r="B175" s="29" t="s">
        <v>254</v>
      </c>
      <c r="C175" s="68"/>
      <c r="D175" s="31"/>
      <c r="E175" s="44" t="s">
        <v>11</v>
      </c>
      <c r="F175" s="44"/>
      <c r="G175" s="47">
        <f>G172+G167+G98+G95+G90+G87+G82+G79+G75+G20+G15+G107</f>
        <v>51301.2246</v>
      </c>
    </row>
    <row r="176" spans="1:7" ht="12.75" customHeight="1">
      <c r="A176" s="89" t="s">
        <v>334</v>
      </c>
      <c r="B176" s="89"/>
      <c r="C176" s="89"/>
      <c r="D176" s="89"/>
      <c r="E176" s="89"/>
      <c r="F176" s="89"/>
      <c r="G176" s="89"/>
    </row>
    <row r="177" spans="1:7" ht="12.75" customHeight="1">
      <c r="A177" s="69"/>
      <c r="B177" s="69"/>
      <c r="C177" s="69"/>
      <c r="D177" s="69"/>
      <c r="E177" s="69"/>
      <c r="F177" s="69"/>
      <c r="G177" s="70"/>
    </row>
    <row r="178" spans="1:8" ht="12.75" customHeight="1">
      <c r="A178" s="71"/>
      <c r="E178" s="72"/>
      <c r="F178" s="72"/>
      <c r="G178" s="73"/>
      <c r="H178" s="74">
        <v>55600</v>
      </c>
    </row>
    <row r="179" spans="1:7" ht="12.75" customHeight="1">
      <c r="A179" s="81" t="s">
        <v>337</v>
      </c>
      <c r="B179" s="81"/>
      <c r="C179" s="81"/>
      <c r="D179" s="82" t="s">
        <v>335</v>
      </c>
      <c r="E179" s="81" t="s">
        <v>336</v>
      </c>
      <c r="F179" s="81"/>
      <c r="G179" s="3"/>
    </row>
    <row r="180" spans="1:7" ht="12.75" customHeight="1">
      <c r="A180" s="5"/>
      <c r="B180" s="1"/>
      <c r="C180" s="1"/>
      <c r="D180" s="1"/>
      <c r="E180" s="6"/>
      <c r="F180" s="6"/>
      <c r="G180" s="1"/>
    </row>
    <row r="181" spans="1:7" ht="12.75" customHeight="1">
      <c r="A181" s="81" t="s">
        <v>338</v>
      </c>
      <c r="B181" s="81"/>
      <c r="C181" s="81" t="s">
        <v>339</v>
      </c>
      <c r="D181" s="81"/>
      <c r="E181" s="81"/>
      <c r="F181" s="81"/>
      <c r="G181" s="81"/>
    </row>
    <row r="182" spans="5:7" ht="12.75">
      <c r="E182" s="72"/>
      <c r="F182" s="72"/>
      <c r="G182" s="48"/>
    </row>
    <row r="183" spans="5:6" ht="12.75">
      <c r="E183" s="72"/>
      <c r="F183" s="72"/>
    </row>
    <row r="184" spans="5:6" ht="12.75">
      <c r="E184" s="72"/>
      <c r="F184" s="72"/>
    </row>
    <row r="185" spans="5:6" ht="12.75">
      <c r="E185" s="72"/>
      <c r="F185" s="72"/>
    </row>
    <row r="186" spans="5:6" ht="12.75">
      <c r="E186" s="72"/>
      <c r="F186" s="72"/>
    </row>
    <row r="187" spans="5:6" ht="12.75">
      <c r="E187" s="72"/>
      <c r="F187" s="72"/>
    </row>
    <row r="188" spans="5:6" ht="12.75">
      <c r="E188" s="72"/>
      <c r="F188" s="72"/>
    </row>
    <row r="189" spans="5:6" ht="12.75">
      <c r="E189" s="72"/>
      <c r="F189" s="72"/>
    </row>
    <row r="190" spans="5:6" ht="12.75">
      <c r="E190" s="72"/>
      <c r="F190" s="72"/>
    </row>
    <row r="191" spans="5:6" ht="12.75">
      <c r="E191" s="72"/>
      <c r="F191" s="72"/>
    </row>
  </sheetData>
  <sheetProtection password="F551" sheet="1" objects="1" scenarios="1"/>
  <mergeCells count="10">
    <mergeCell ref="A176:G176"/>
    <mergeCell ref="A10:G10"/>
    <mergeCell ref="A11:E11"/>
    <mergeCell ref="A12:E12"/>
    <mergeCell ref="A13:A14"/>
    <mergeCell ref="B13:B14"/>
    <mergeCell ref="C13:C14"/>
    <mergeCell ref="D13:D14"/>
    <mergeCell ref="A8:G8"/>
    <mergeCell ref="A9:G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3">
      <selection activeCell="F43" sqref="F43"/>
    </sheetView>
  </sheetViews>
  <sheetFormatPr defaultColWidth="9.140625" defaultRowHeight="12.75"/>
  <cols>
    <col min="1" max="1" width="44.7109375" style="7" customWidth="1"/>
    <col min="2" max="3" width="14.140625" style="7" customWidth="1"/>
    <col min="4" max="6" width="12.7109375" style="7" customWidth="1"/>
    <col min="7" max="7" width="14.7109375" style="7" customWidth="1"/>
    <col min="8" max="16384" width="9.140625" style="7" customWidth="1"/>
  </cols>
  <sheetData>
    <row r="1" spans="1:7" ht="12.75">
      <c r="A1" s="94"/>
      <c r="B1" s="94"/>
      <c r="C1" s="94"/>
      <c r="D1" s="94"/>
      <c r="E1" s="4"/>
      <c r="F1" s="4"/>
      <c r="G1" s="4"/>
    </row>
    <row r="2" spans="1:7" ht="12.75">
      <c r="A2" s="95"/>
      <c r="B2" s="95"/>
      <c r="C2" s="95"/>
      <c r="D2" s="95"/>
      <c r="E2" s="4"/>
      <c r="F2" s="4"/>
      <c r="G2" s="4"/>
    </row>
    <row r="3" spans="1:7" ht="12.75">
      <c r="A3" s="75" t="s">
        <v>340</v>
      </c>
      <c r="B3" s="78"/>
      <c r="C3" s="78"/>
      <c r="D3" s="78"/>
      <c r="E3" s="4"/>
      <c r="F3" s="4"/>
      <c r="G3" s="4"/>
    </row>
    <row r="4" spans="1:7" ht="12.75">
      <c r="A4" s="78"/>
      <c r="B4" s="78"/>
      <c r="C4" s="78"/>
      <c r="D4" s="78"/>
      <c r="E4" s="4"/>
      <c r="F4" s="4"/>
      <c r="G4" s="4"/>
    </row>
    <row r="5" spans="1:7" ht="12.75">
      <c r="A5" s="78"/>
      <c r="B5" s="78"/>
      <c r="C5" s="78"/>
      <c r="D5" s="78"/>
      <c r="E5" s="4"/>
      <c r="F5" s="4"/>
      <c r="G5" s="4"/>
    </row>
    <row r="6" spans="1:7" ht="12.75">
      <c r="A6" s="78"/>
      <c r="B6" s="79"/>
      <c r="C6" s="79"/>
      <c r="D6" s="79"/>
      <c r="E6" s="4"/>
      <c r="F6" s="4"/>
      <c r="G6" s="4"/>
    </row>
    <row r="7" spans="1:7" s="63" customFormat="1" ht="15.75">
      <c r="A7" s="98" t="s">
        <v>313</v>
      </c>
      <c r="B7" s="99"/>
      <c r="C7" s="99"/>
      <c r="D7" s="99"/>
      <c r="E7" s="99"/>
      <c r="F7" s="99"/>
      <c r="G7" s="100"/>
    </row>
    <row r="8" spans="1:7" ht="4.5" customHeight="1">
      <c r="A8" s="101"/>
      <c r="B8" s="101"/>
      <c r="C8" s="101"/>
      <c r="D8" s="101"/>
      <c r="E8" s="101"/>
      <c r="F8" s="101"/>
      <c r="G8" s="101"/>
    </row>
    <row r="9" spans="1:7" ht="12.75" customHeight="1">
      <c r="A9" s="15" t="s">
        <v>324</v>
      </c>
      <c r="B9" s="16"/>
      <c r="C9" s="16"/>
      <c r="D9" s="16"/>
      <c r="E9" s="16"/>
      <c r="F9" s="16"/>
      <c r="G9" s="17"/>
    </row>
    <row r="10" spans="1:7" ht="12.75" customHeight="1">
      <c r="A10" s="15" t="s">
        <v>325</v>
      </c>
      <c r="B10" s="16"/>
      <c r="C10" s="16"/>
      <c r="D10" s="16"/>
      <c r="E10" s="16"/>
      <c r="F10" s="16"/>
      <c r="G10" s="17"/>
    </row>
    <row r="11" spans="1:7" ht="12.75" customHeight="1">
      <c r="A11" s="15" t="s">
        <v>326</v>
      </c>
      <c r="B11" s="16"/>
      <c r="C11" s="16"/>
      <c r="D11" s="16"/>
      <c r="E11" s="17"/>
      <c r="F11" s="18" t="s">
        <v>266</v>
      </c>
      <c r="G11" s="2"/>
    </row>
    <row r="12" spans="1:7" ht="38.25" customHeight="1">
      <c r="A12" s="102" t="s">
        <v>314</v>
      </c>
      <c r="B12" s="103" t="s">
        <v>329</v>
      </c>
      <c r="C12" s="103" t="s">
        <v>315</v>
      </c>
      <c r="D12" s="104" t="s">
        <v>316</v>
      </c>
      <c r="E12" s="104" t="s">
        <v>317</v>
      </c>
      <c r="F12" s="104" t="s">
        <v>318</v>
      </c>
      <c r="G12" s="104" t="s">
        <v>319</v>
      </c>
    </row>
    <row r="13" spans="1:7" ht="12.75">
      <c r="A13" s="105" t="s">
        <v>6</v>
      </c>
      <c r="B13" s="106">
        <f>'ORÇAMENTO EMPREITEIRA'!G15</f>
        <v>3400.8472</v>
      </c>
      <c r="C13" s="107" t="s">
        <v>320</v>
      </c>
      <c r="D13" s="108">
        <v>1</v>
      </c>
      <c r="E13" s="108"/>
      <c r="F13" s="108"/>
      <c r="G13" s="109">
        <f>SUM(D13:F13)</f>
        <v>1</v>
      </c>
    </row>
    <row r="14" spans="1:7" ht="12.75">
      <c r="A14" s="110"/>
      <c r="B14" s="111"/>
      <c r="C14" s="107" t="s">
        <v>321</v>
      </c>
      <c r="D14" s="112">
        <f>D13*B13</f>
        <v>3400.8472</v>
      </c>
      <c r="E14" s="112"/>
      <c r="F14" s="112"/>
      <c r="G14" s="113">
        <f>SUM(D14:F14)</f>
        <v>3400.8472</v>
      </c>
    </row>
    <row r="15" spans="1:7" ht="12.75">
      <c r="A15" s="114" t="s">
        <v>12</v>
      </c>
      <c r="B15" s="106">
        <f>'ORÇAMENTO EMPREITEIRA'!G20</f>
        <v>16188.970000000001</v>
      </c>
      <c r="C15" s="107" t="s">
        <v>320</v>
      </c>
      <c r="D15" s="108"/>
      <c r="E15" s="115">
        <v>0.6</v>
      </c>
      <c r="F15" s="108">
        <v>0.4</v>
      </c>
      <c r="G15" s="109">
        <f>SUM(D15:F15)</f>
        <v>1</v>
      </c>
    </row>
    <row r="16" spans="1:7" ht="12.75">
      <c r="A16" s="110"/>
      <c r="B16" s="111"/>
      <c r="C16" s="107" t="s">
        <v>321</v>
      </c>
      <c r="D16" s="112"/>
      <c r="E16" s="112">
        <f>E15*$B$15</f>
        <v>9713.382</v>
      </c>
      <c r="F16" s="112">
        <f>F15*$B$15</f>
        <v>6475.588000000001</v>
      </c>
      <c r="G16" s="113">
        <f>SUM(D16:F16)</f>
        <v>16188.970000000001</v>
      </c>
    </row>
    <row r="17" spans="1:7" ht="12.75">
      <c r="A17" s="114" t="s">
        <v>109</v>
      </c>
      <c r="B17" s="106">
        <f>'ORÇAMENTO EMPREITEIRA'!G75</f>
        <v>1634.3919999999998</v>
      </c>
      <c r="C17" s="107" t="s">
        <v>320</v>
      </c>
      <c r="D17" s="108">
        <v>1</v>
      </c>
      <c r="E17" s="108"/>
      <c r="F17" s="108"/>
      <c r="G17" s="109">
        <f>SUM(D17:F17)</f>
        <v>1</v>
      </c>
    </row>
    <row r="18" spans="1:7" ht="12.75">
      <c r="A18" s="110"/>
      <c r="B18" s="111"/>
      <c r="C18" s="107" t="s">
        <v>321</v>
      </c>
      <c r="D18" s="112">
        <f>D17*$B$17</f>
        <v>1634.3919999999998</v>
      </c>
      <c r="E18" s="112"/>
      <c r="F18" s="112"/>
      <c r="G18" s="113">
        <f>SUM(D18:F18)</f>
        <v>1634.3919999999998</v>
      </c>
    </row>
    <row r="19" spans="1:7" ht="12.75">
      <c r="A19" s="114" t="s">
        <v>113</v>
      </c>
      <c r="B19" s="106">
        <f>'ORÇAMENTO EMPREITEIRA'!G79</f>
        <v>301.62</v>
      </c>
      <c r="C19" s="107" t="s">
        <v>320</v>
      </c>
      <c r="D19" s="108">
        <v>1</v>
      </c>
      <c r="E19" s="108"/>
      <c r="F19" s="108"/>
      <c r="G19" s="109">
        <f>SUM(D19:F19)</f>
        <v>1</v>
      </c>
    </row>
    <row r="20" spans="1:7" ht="12.75">
      <c r="A20" s="110"/>
      <c r="B20" s="111"/>
      <c r="C20" s="107" t="s">
        <v>321</v>
      </c>
      <c r="D20" s="112">
        <f>D19*$B$19</f>
        <v>301.62</v>
      </c>
      <c r="E20" s="112"/>
      <c r="F20" s="112"/>
      <c r="G20" s="113">
        <f>SUM(D20:F20)</f>
        <v>301.62</v>
      </c>
    </row>
    <row r="21" spans="1:7" ht="12.75">
      <c r="A21" s="116" t="s">
        <v>115</v>
      </c>
      <c r="B21" s="106">
        <f>'ORÇAMENTO EMPREITEIRA'!G82</f>
        <v>4319.75</v>
      </c>
      <c r="C21" s="107" t="s">
        <v>320</v>
      </c>
      <c r="D21" s="108">
        <v>0.817905</v>
      </c>
      <c r="E21" s="115">
        <f>100%-D21</f>
        <v>0.182095</v>
      </c>
      <c r="F21" s="108"/>
      <c r="G21" s="109">
        <f>SUM(D21:F21)</f>
        <v>1</v>
      </c>
    </row>
    <row r="22" spans="1:7" ht="12.75">
      <c r="A22" s="117"/>
      <c r="B22" s="111"/>
      <c r="C22" s="107" t="s">
        <v>321</v>
      </c>
      <c r="D22" s="112">
        <f>D21*$B$21</f>
        <v>3533.14512375</v>
      </c>
      <c r="E22" s="112">
        <f>E21*$B$21</f>
        <v>786.6048762500001</v>
      </c>
      <c r="F22" s="112"/>
      <c r="G22" s="113">
        <f>SUM(D22:F22)</f>
        <v>4319.75</v>
      </c>
    </row>
    <row r="23" spans="1:7" ht="12.75">
      <c r="A23" s="114" t="s">
        <v>119</v>
      </c>
      <c r="B23" s="106">
        <f>'ORÇAMENTO EMPREITEIRA'!G87</f>
        <v>278.355</v>
      </c>
      <c r="C23" s="107" t="s">
        <v>320</v>
      </c>
      <c r="D23" s="108">
        <v>1</v>
      </c>
      <c r="E23" s="108"/>
      <c r="F23" s="108"/>
      <c r="G23" s="109">
        <f>SUM(D23:F23)</f>
        <v>1</v>
      </c>
    </row>
    <row r="24" spans="1:7" ht="12.75">
      <c r="A24" s="110"/>
      <c r="B24" s="111"/>
      <c r="C24" s="107" t="s">
        <v>321</v>
      </c>
      <c r="D24" s="112">
        <f>D23*$B$23</f>
        <v>278.355</v>
      </c>
      <c r="E24" s="112"/>
      <c r="F24" s="112"/>
      <c r="G24" s="113">
        <f>SUM(D24:F24)</f>
        <v>278.355</v>
      </c>
    </row>
    <row r="25" spans="1:7" ht="12.75">
      <c r="A25" s="114" t="s">
        <v>121</v>
      </c>
      <c r="B25" s="106">
        <f>'ORÇAMENTO EMPREITEIRA'!G90</f>
        <v>3348.3999999999996</v>
      </c>
      <c r="C25" s="107" t="s">
        <v>320</v>
      </c>
      <c r="D25" s="108"/>
      <c r="E25" s="108"/>
      <c r="F25" s="108">
        <v>1</v>
      </c>
      <c r="G25" s="109">
        <f>SUM(D25:F25)</f>
        <v>1</v>
      </c>
    </row>
    <row r="26" spans="1:7" ht="12.75">
      <c r="A26" s="110"/>
      <c r="B26" s="111"/>
      <c r="C26" s="107" t="s">
        <v>321</v>
      </c>
      <c r="D26" s="112"/>
      <c r="E26" s="112"/>
      <c r="F26" s="112">
        <f>F25*$B$25</f>
        <v>3348.3999999999996</v>
      </c>
      <c r="G26" s="113">
        <f>SUM(D26:F26)</f>
        <v>3348.3999999999996</v>
      </c>
    </row>
    <row r="27" spans="1:7" ht="12.75">
      <c r="A27" s="114" t="s">
        <v>125</v>
      </c>
      <c r="B27" s="106">
        <f>'ORÇAMENTO EMPREITEIRA'!G95</f>
        <v>185.955</v>
      </c>
      <c r="C27" s="107" t="s">
        <v>320</v>
      </c>
      <c r="D27" s="108"/>
      <c r="E27" s="108"/>
      <c r="F27" s="108">
        <v>1</v>
      </c>
      <c r="G27" s="109">
        <f>SUM(D27:F27)</f>
        <v>1</v>
      </c>
    </row>
    <row r="28" spans="1:7" ht="12.75">
      <c r="A28" s="110"/>
      <c r="B28" s="111"/>
      <c r="C28" s="107" t="s">
        <v>321</v>
      </c>
      <c r="D28" s="112"/>
      <c r="E28" s="112"/>
      <c r="F28" s="112">
        <f>F27*$B$27</f>
        <v>185.955</v>
      </c>
      <c r="G28" s="113">
        <f>SUM(D28:F28)</f>
        <v>185.955</v>
      </c>
    </row>
    <row r="29" spans="1:7" ht="12.75">
      <c r="A29" s="114" t="s">
        <v>127</v>
      </c>
      <c r="B29" s="106">
        <f>'ORÇAMENTO EMPREITEIRA'!G98</f>
        <v>10601.035399999999</v>
      </c>
      <c r="C29" s="107" t="s">
        <v>320</v>
      </c>
      <c r="D29" s="108"/>
      <c r="E29" s="108">
        <v>0.5</v>
      </c>
      <c r="F29" s="108">
        <v>0.5</v>
      </c>
      <c r="G29" s="109">
        <f>SUM(D29:F29)</f>
        <v>1</v>
      </c>
    </row>
    <row r="30" spans="1:7" ht="12.75">
      <c r="A30" s="110"/>
      <c r="B30" s="111"/>
      <c r="C30" s="107" t="s">
        <v>321</v>
      </c>
      <c r="D30" s="112"/>
      <c r="E30" s="112">
        <f>E29*$B$29</f>
        <v>5300.517699999999</v>
      </c>
      <c r="F30" s="112">
        <f>F29*$B$29</f>
        <v>5300.517699999999</v>
      </c>
      <c r="G30" s="113">
        <f>SUM(D30:F30)</f>
        <v>10601.035399999999</v>
      </c>
    </row>
    <row r="31" spans="1:7" ht="12.75">
      <c r="A31" s="114" t="s">
        <v>132</v>
      </c>
      <c r="B31" s="106">
        <f>'ORÇAMENTO EMPREITEIRA'!G107</f>
        <v>6478.8099999999995</v>
      </c>
      <c r="C31" s="107" t="s">
        <v>320</v>
      </c>
      <c r="D31" s="108">
        <v>1</v>
      </c>
      <c r="E31" s="115"/>
      <c r="F31" s="108"/>
      <c r="G31" s="109">
        <f>SUM(D31:F31)</f>
        <v>1</v>
      </c>
    </row>
    <row r="32" spans="1:7" ht="12.75">
      <c r="A32" s="110"/>
      <c r="B32" s="111"/>
      <c r="C32" s="107" t="s">
        <v>321</v>
      </c>
      <c r="D32" s="112">
        <f>D31*$B$31</f>
        <v>6478.8099999999995</v>
      </c>
      <c r="E32" s="112"/>
      <c r="F32" s="112"/>
      <c r="G32" s="113">
        <f>SUM(D32:F32)</f>
        <v>6478.8099999999995</v>
      </c>
    </row>
    <row r="33" spans="1:7" ht="12.75">
      <c r="A33" s="114" t="s">
        <v>247</v>
      </c>
      <c r="B33" s="106">
        <f>'ORÇAMENTO EMPREITEIRA'!G167</f>
        <v>3269.0899999999997</v>
      </c>
      <c r="C33" s="107" t="s">
        <v>320</v>
      </c>
      <c r="D33" s="108"/>
      <c r="E33" s="108">
        <v>0.365747</v>
      </c>
      <c r="F33" s="108">
        <f>100%-E33</f>
        <v>0.634253</v>
      </c>
      <c r="G33" s="109">
        <f>SUM(D33:F33)</f>
        <v>1</v>
      </c>
    </row>
    <row r="34" spans="1:7" ht="12.75">
      <c r="A34" s="110"/>
      <c r="B34" s="111"/>
      <c r="C34" s="107" t="s">
        <v>321</v>
      </c>
      <c r="D34" s="118"/>
      <c r="E34" s="118">
        <f>E33*$B$33</f>
        <v>1195.6598602299998</v>
      </c>
      <c r="F34" s="118">
        <f>F33*$B$33</f>
        <v>2073.4301397699996</v>
      </c>
      <c r="G34" s="113">
        <f>SUM(D34:F34)</f>
        <v>3269.0899999999992</v>
      </c>
    </row>
    <row r="35" spans="1:7" ht="12.75">
      <c r="A35" s="114" t="s">
        <v>251</v>
      </c>
      <c r="B35" s="106">
        <f>'ORÇAMENTO EMPREITEIRA'!G172</f>
        <v>1294</v>
      </c>
      <c r="C35" s="107" t="s">
        <v>320</v>
      </c>
      <c r="D35" s="108">
        <v>1</v>
      </c>
      <c r="E35" s="119"/>
      <c r="F35" s="119"/>
      <c r="G35" s="109">
        <f>SUM(D35:F35)</f>
        <v>1</v>
      </c>
    </row>
    <row r="36" spans="1:7" ht="12.75">
      <c r="A36" s="110"/>
      <c r="B36" s="111"/>
      <c r="C36" s="107" t="s">
        <v>321</v>
      </c>
      <c r="D36" s="112">
        <f>D35*$B$35</f>
        <v>1294</v>
      </c>
      <c r="E36" s="119"/>
      <c r="F36" s="119"/>
      <c r="G36" s="113">
        <f>SUM(D36:F36)</f>
        <v>1294</v>
      </c>
    </row>
    <row r="37" spans="1:7" ht="12.75">
      <c r="A37" s="120" t="s">
        <v>322</v>
      </c>
      <c r="B37" s="121">
        <f>SUM(B13:B36)</f>
        <v>51301.224599999994</v>
      </c>
      <c r="C37" s="104" t="s">
        <v>320</v>
      </c>
      <c r="D37" s="109">
        <f>D38/$B$37</f>
        <v>0.32983948152672365</v>
      </c>
      <c r="E37" s="109">
        <f>E38/$B$37</f>
        <v>0.3313013396658761</v>
      </c>
      <c r="F37" s="109">
        <f>F38/$B$37</f>
        <v>0.3388591788074003</v>
      </c>
      <c r="G37" s="122">
        <f>SUM(D37:F37)</f>
        <v>1</v>
      </c>
    </row>
    <row r="38" spans="1:7" ht="12.75">
      <c r="A38" s="123"/>
      <c r="B38" s="124"/>
      <c r="C38" s="104" t="s">
        <v>321</v>
      </c>
      <c r="D38" s="125">
        <f>D14+D16+D18+D20+D22+D24+D26+D28+D30+D32+D34+D36</f>
        <v>16921.16932375</v>
      </c>
      <c r="E38" s="125">
        <f>E14+E16+E18+E20+E22+E24+E26+E28+E30+E32+E34+E36</f>
        <v>16996.164436479998</v>
      </c>
      <c r="F38" s="125">
        <f>F14+F16+F18+F20+F22+F24+F26+F28+F30+F32+F34+F36</f>
        <v>17383.89083977</v>
      </c>
      <c r="G38" s="125">
        <f>SUM(D38:F38)</f>
        <v>51301.2246</v>
      </c>
    </row>
    <row r="39" spans="1:7" s="63" customFormat="1" ht="12.75">
      <c r="A39" s="89" t="s">
        <v>344</v>
      </c>
      <c r="B39" s="89"/>
      <c r="C39" s="89"/>
      <c r="D39" s="89"/>
      <c r="E39" s="89"/>
      <c r="F39" s="89"/>
      <c r="G39" s="89"/>
    </row>
    <row r="40" spans="1:7" s="63" customFormat="1" ht="12.75">
      <c r="A40" s="93"/>
      <c r="B40" s="93"/>
      <c r="C40" s="93"/>
      <c r="D40" s="93"/>
      <c r="E40" s="93"/>
      <c r="F40" s="93"/>
      <c r="G40" s="93"/>
    </row>
    <row r="41" spans="1:7" s="63" customFormat="1" ht="12.75">
      <c r="A41" s="93"/>
      <c r="B41" s="93"/>
      <c r="C41" s="93"/>
      <c r="D41" s="93"/>
      <c r="E41" s="93"/>
      <c r="F41" s="93"/>
      <c r="G41" s="93"/>
    </row>
    <row r="42" spans="1:7" ht="12.75">
      <c r="A42" s="69"/>
      <c r="B42" s="69"/>
      <c r="C42" s="69"/>
      <c r="D42" s="69"/>
      <c r="E42" s="69"/>
      <c r="F42" s="69"/>
      <c r="G42" s="69"/>
    </row>
    <row r="43" spans="1:7" ht="12.75">
      <c r="A43" s="90" t="s">
        <v>343</v>
      </c>
      <c r="B43" s="90"/>
      <c r="C43" s="81"/>
      <c r="D43" s="81"/>
      <c r="E43" s="81"/>
      <c r="F43" s="91" t="s">
        <v>341</v>
      </c>
      <c r="G43" s="81" t="s">
        <v>342</v>
      </c>
    </row>
    <row r="44" ht="14.25">
      <c r="A44" s="126"/>
    </row>
    <row r="45" spans="1:7" ht="12.75">
      <c r="A45" s="131" t="s">
        <v>345</v>
      </c>
      <c r="B45" s="129"/>
      <c r="C45" s="129"/>
      <c r="D45" s="129"/>
      <c r="E45" s="131"/>
      <c r="F45" s="131"/>
      <c r="G45" s="131"/>
    </row>
    <row r="46" spans="1:7" ht="12.75">
      <c r="A46" s="130"/>
      <c r="B46" s="130"/>
      <c r="C46" s="130"/>
      <c r="D46" s="130"/>
      <c r="E46" s="130"/>
      <c r="F46" s="130"/>
      <c r="G46" s="130"/>
    </row>
  </sheetData>
  <sheetProtection password="F551" sheet="1" objects="1" scenarios="1"/>
  <mergeCells count="34">
    <mergeCell ref="A39:G39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9:G9"/>
    <mergeCell ref="A10:G10"/>
    <mergeCell ref="A11:E11"/>
    <mergeCell ref="A13:A14"/>
    <mergeCell ref="B13:B14"/>
    <mergeCell ref="A1:D1"/>
    <mergeCell ref="A2:D2"/>
    <mergeCell ref="A7:G7"/>
    <mergeCell ref="A8:G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IGNES</dc:creator>
  <cp:keywords/>
  <dc:description/>
  <cp:lastModifiedBy>IGNES</cp:lastModifiedBy>
  <cp:lastPrinted>2010-10-06T18:37:15Z</cp:lastPrinted>
  <dcterms:created xsi:type="dcterms:W3CDTF">2010-10-01T15:35:14Z</dcterms:created>
  <dcterms:modified xsi:type="dcterms:W3CDTF">2010-10-06T18:45:53Z</dcterms:modified>
  <cp:category/>
  <cp:version/>
  <cp:contentType/>
  <cp:contentStatus/>
</cp:coreProperties>
</file>