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11355" windowHeight="8700" activeTab="1"/>
  </bookViews>
  <sheets>
    <sheet name="Planilha com Preço" sheetId="1" r:id="rId1"/>
    <sheet name="CFF" sheetId="2" r:id="rId2"/>
  </sheets>
  <definedNames>
    <definedName name="_xlnm.Print_Area" localSheetId="1">'CFF'!$A$1:$M$45</definedName>
    <definedName name="_xlnm.Print_Area" localSheetId="0">'Planilha com Preço'!$A$1:$K$1077</definedName>
    <definedName name="_xlnm.Print_Titles" localSheetId="1">'CFF'!$1:$10</definedName>
    <definedName name="_xlnm.Print_Titles" localSheetId="0">'Planilha com Preço'!$1:$11</definedName>
  </definedNames>
  <calcPr fullCalcOnLoad="1"/>
</workbook>
</file>

<file path=xl/sharedStrings.xml><?xml version="1.0" encoding="utf-8"?>
<sst xmlns="http://schemas.openxmlformats.org/spreadsheetml/2006/main" count="2031" uniqueCount="941">
  <si>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</si>
  <si>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</si>
  <si>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</si>
  <si>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</si>
  <si>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</si>
  <si>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</si>
  <si>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</si>
  <si>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</si>
  <si>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</si>
  <si>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</si>
  <si>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</si>
  <si>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</si>
  <si>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</si>
  <si>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</si>
  <si>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</si>
  <si>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</si>
  <si>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</si>
  <si>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</si>
  <si>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</si>
  <si>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</si>
  <si>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</si>
  <si>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</si>
  <si>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</si>
  <si>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</si>
  <si>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</si>
  <si>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</si>
  <si>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>AVENIDA BRASÍLIA  - BAIRRO NOSSA SENHORA APARECIDA</t>
  </si>
  <si>
    <t>AVENIDA BRASILIA - BAIRRO NOSSA SENHORA APARECIDA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</si>
  <si>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</si>
  <si>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</si>
  <si>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</si>
  <si>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</si>
  <si>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</si>
  <si>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</si>
  <si>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</si>
  <si>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</si>
  <si>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</si>
  <si>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</si>
  <si>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</si>
  <si>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</si>
  <si>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</si>
  <si>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</si>
  <si>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</si>
  <si>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</si>
  <si>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</si>
  <si>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</si>
  <si>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</si>
  <si>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</si>
  <si>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</si>
  <si>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</si>
  <si>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</si>
  <si>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</si>
  <si>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</si>
  <si>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</si>
  <si>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</si>
  <si>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</si>
  <si>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</si>
  <si>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</si>
  <si>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</si>
  <si>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</si>
  <si>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</si>
  <si>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</si>
  <si>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</si>
  <si>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</si>
  <si>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</si>
  <si>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</si>
  <si>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</si>
  <si>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</si>
  <si>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</si>
  <si>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</si>
  <si>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</si>
  <si>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</si>
  <si>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</si>
  <si>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</si>
  <si>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</si>
  <si>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</si>
  <si>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</si>
  <si>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</si>
  <si>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</si>
  <si>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</si>
  <si>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</si>
  <si>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</si>
  <si>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</si>
  <si>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</si>
  <si>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</si>
  <si>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</si>
  <si>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</si>
  <si>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</si>
  <si>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</si>
  <si>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</si>
  <si>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</si>
  <si>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</si>
  <si>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</si>
  <si>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</si>
  <si>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</si>
  <si>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</si>
  <si>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</si>
  <si>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</si>
  <si>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</si>
  <si>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</si>
  <si>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</si>
  <si>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</si>
  <si>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</si>
  <si>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</si>
  <si>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</si>
  <si>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</si>
  <si>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</si>
  <si>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</si>
  <si>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</si>
  <si>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</si>
  <si>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</si>
  <si>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</si>
  <si>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</si>
  <si>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</si>
  <si>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</si>
  <si>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</si>
  <si>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</si>
  <si>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</si>
  <si>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</si>
  <si>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</si>
  <si>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</si>
  <si>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</si>
  <si>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</si>
  <si>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</si>
  <si>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</si>
  <si>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</si>
  <si>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</si>
  <si>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</si>
  <si>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</si>
  <si>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</si>
  <si>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</si>
  <si>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</si>
  <si>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</si>
  <si>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</si>
  <si>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</si>
  <si>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</si>
  <si>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</si>
  <si>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</si>
  <si>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</si>
  <si>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</si>
  <si>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</si>
  <si>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</si>
  <si>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</si>
  <si>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</si>
  <si>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</si>
  <si>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</si>
  <si>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</si>
  <si>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</si>
  <si>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</si>
  <si>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</si>
  <si>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</si>
  <si>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</si>
  <si>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</si>
  <si>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</si>
  <si>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</si>
  <si>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</si>
  <si>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</si>
  <si>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</si>
  <si>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</si>
  <si>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</si>
  <si>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</si>
  <si>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</si>
  <si>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</si>
  <si>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</si>
  <si>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</si>
  <si>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</si>
  <si>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</si>
  <si>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</si>
  <si>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Apoio simples ("berço") para tubulação horizontal de exaustão ø 40 cm</t>
  </si>
  <si>
    <t>S/BDI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</si>
  <si>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</si>
  <si>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</si>
  <si>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</si>
  <si>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</si>
  <si>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</si>
  <si>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</si>
  <si>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</si>
  <si>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</si>
  <si>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</si>
  <si>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</si>
  <si>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</si>
  <si>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</si>
  <si>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</si>
  <si>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</si>
  <si>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</si>
  <si>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</si>
  <si>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</si>
  <si>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</si>
  <si>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</si>
  <si>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</si>
  <si>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</si>
  <si>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</si>
  <si>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</si>
  <si>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</si>
  <si>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</si>
  <si>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</si>
  <si>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</si>
  <si>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</si>
  <si>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</si>
  <si>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</si>
  <si>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</si>
  <si>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</si>
  <si>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</si>
  <si>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</si>
  <si>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</si>
  <si>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</si>
  <si>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</si>
  <si>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</si>
  <si>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</si>
  <si>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</si>
  <si>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</si>
  <si>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</si>
  <si>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</si>
  <si>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</si>
  <si>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</si>
  <si>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</si>
  <si>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</si>
  <si>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</si>
  <si>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</si>
  <si>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</si>
  <si>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</si>
  <si>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</si>
  <si>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</si>
  <si>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</si>
  <si>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</si>
  <si>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</si>
  <si>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</si>
  <si>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</si>
  <si>
    <t>Suporte tipo L para extintor</t>
  </si>
  <si>
    <t>Suporte tipo bandeja para bloco autônomo de emergência (2x55W)</t>
  </si>
  <si>
    <t>Bloco autônomo 2x7W para iluminação de emergência nos ambientes</t>
  </si>
  <si>
    <t>Bloco autônomo 2x7W para saída de emergência, com indicação "SAÍDA"</t>
  </si>
  <si>
    <t>BDI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</si>
  <si>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</si>
  <si>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</si>
  <si>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</si>
  <si>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</si>
  <si>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</si>
  <si>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</si>
  <si>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</si>
  <si>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</si>
  <si>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</si>
  <si>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</si>
  <si>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</si>
  <si>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</si>
  <si>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</si>
  <si>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</si>
  <si>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>CRONOGRAMA FÍSICO FINANCEIRO</t>
  </si>
  <si>
    <t>CONSTRUÇÃO DO CENTRO DE EDUCAÇÃO INFANTIL - PRÓ INFÂNCIA</t>
  </si>
  <si>
    <t>PESO</t>
  </si>
  <si>
    <t>SERVIÇOS A EXECUTAR</t>
  </si>
  <si>
    <t>01.00.000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</si>
  <si>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</si>
  <si>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</si>
  <si>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</si>
  <si>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</si>
  <si>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</si>
  <si>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</si>
  <si>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</si>
  <si>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</si>
  <si>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</si>
  <si>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</si>
  <si>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</si>
  <si>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</si>
  <si>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</si>
  <si>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</si>
  <si>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</si>
  <si>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</si>
  <si>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</si>
  <si>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</si>
  <si>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</si>
  <si>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</si>
  <si>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</si>
  <si>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</si>
  <si>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</si>
  <si>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</si>
  <si>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</si>
  <si>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</si>
  <si>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</si>
  <si>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</si>
  <si>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</si>
  <si>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</si>
  <si>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</si>
  <si>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</si>
  <si>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</si>
  <si>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</si>
  <si>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</si>
  <si>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</si>
  <si>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</si>
  <si>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</si>
  <si>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</si>
  <si>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</si>
  <si>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</si>
  <si>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</si>
  <si>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</si>
  <si>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</si>
  <si>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</si>
  <si>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</si>
  <si>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</si>
  <si>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</si>
  <si>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</si>
  <si>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</si>
  <si>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</si>
  <si>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</si>
  <si>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</si>
  <si>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</si>
  <si>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</si>
  <si>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</si>
  <si>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</si>
  <si>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</si>
  <si>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</si>
  <si>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</si>
  <si>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</si>
  <si>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</si>
  <si>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</si>
  <si>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</si>
  <si>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</si>
  <si>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</si>
  <si>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</si>
  <si>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</si>
  <si>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</si>
  <si>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</si>
  <si>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</si>
  <si>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</si>
  <si>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</si>
  <si>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</si>
  <si>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</si>
  <si>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</si>
  <si>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</si>
  <si>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</si>
  <si>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</si>
  <si>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</si>
  <si>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</si>
  <si>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</si>
  <si>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</si>
  <si>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</si>
  <si>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</si>
  <si>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</si>
  <si>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</si>
  <si>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</si>
  <si>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</si>
  <si>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</si>
  <si>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</si>
  <si>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</si>
  <si>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</si>
  <si>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</si>
  <si>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</si>
  <si>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</si>
  <si>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</si>
  <si>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</si>
  <si>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</si>
  <si>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</si>
  <si>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</si>
  <si>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</si>
  <si>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</si>
  <si>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</si>
  <si>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</si>
  <si>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</si>
  <si>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</si>
  <si>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</si>
  <si>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</si>
  <si>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</si>
  <si>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</si>
  <si>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</si>
  <si>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</si>
  <si>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</si>
  <si>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</si>
  <si>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</si>
  <si>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</si>
  <si>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</si>
  <si>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</si>
  <si>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</si>
  <si>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</si>
  <si>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</si>
  <si>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</si>
  <si>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</si>
  <si>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</si>
  <si>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</si>
  <si>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</si>
  <si>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</si>
  <si>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</si>
  <si>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</si>
  <si>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</si>
  <si>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</si>
  <si>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</si>
  <si>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</si>
  <si>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</si>
  <si>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</si>
  <si>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</si>
  <si>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</si>
  <si>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</si>
  <si>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</si>
  <si>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</si>
  <si>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</si>
  <si>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</si>
  <si>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</si>
  <si>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</si>
  <si>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</si>
  <si>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</si>
  <si>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</si>
  <si>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</si>
  <si>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</si>
  <si>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</si>
  <si>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</si>
  <si>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</si>
  <si>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</si>
  <si>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</si>
  <si>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</si>
  <si>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</si>
  <si>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</si>
  <si>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</si>
  <si>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</si>
  <si>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</si>
  <si>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</si>
  <si>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</si>
  <si>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</si>
  <si>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</si>
  <si>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</si>
  <si>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</si>
  <si>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</si>
  <si>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</si>
  <si>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</si>
  <si>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</si>
  <si>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</si>
  <si>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</si>
  <si>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</si>
  <si>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</si>
  <si>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</si>
  <si>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</si>
  <si>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</si>
  <si>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</si>
  <si>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</si>
  <si>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</si>
  <si>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</si>
  <si>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</si>
  <si>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</si>
  <si>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</si>
  <si>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</si>
  <si>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</si>
  <si>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</si>
  <si>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</si>
  <si>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</si>
  <si>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</si>
  <si>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</si>
  <si>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</si>
  <si>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</si>
  <si>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</si>
  <si>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</si>
  <si>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</si>
  <si>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</si>
  <si>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</si>
  <si>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</si>
  <si>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</si>
  <si>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</si>
  <si>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</si>
  <si>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</si>
  <si>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</si>
  <si>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</si>
  <si>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</si>
  <si>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</si>
  <si>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</si>
  <si>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</si>
  <si>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</si>
  <si>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</si>
  <si>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</si>
  <si>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</si>
  <si>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</si>
  <si>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</si>
  <si>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</si>
  <si>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</si>
  <si>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</si>
  <si>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</si>
  <si>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</si>
  <si>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</si>
  <si>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</si>
  <si>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</si>
  <si>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</si>
  <si>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</si>
  <si>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</si>
  <si>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</si>
  <si>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</si>
  <si>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</si>
  <si>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</si>
  <si>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</si>
  <si>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</si>
  <si>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</si>
  <si>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</si>
  <si>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</si>
  <si>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</si>
  <si>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</si>
  <si>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</si>
  <si>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</si>
  <si>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</si>
  <si>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</si>
  <si>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</si>
  <si>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</si>
  <si>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</si>
  <si>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</si>
  <si>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</si>
  <si>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</si>
  <si>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</si>
  <si>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</si>
  <si>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</si>
  <si>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</si>
  <si>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</si>
  <si>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</si>
  <si>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</si>
  <si>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</si>
  <si>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VALOR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</si>
  <si>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</si>
  <si>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</si>
  <si>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</si>
  <si>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</si>
  <si>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</si>
  <si>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</si>
  <si>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</si>
  <si>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</si>
  <si>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ESQUADRIAS DE MADEIRA</t>
  </si>
  <si>
    <t>ESQUADRIAS METÁLICAS</t>
  </si>
  <si>
    <t>REVESTIMENTO INTERNO</t>
  </si>
  <si>
    <t>REVESTIMENTO EXTERNO</t>
  </si>
  <si>
    <t>TOTAL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</si>
  <si>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</si>
  <si>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</si>
  <si>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</si>
  <si>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</si>
  <si>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</si>
  <si>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ITEM 15</t>
  </si>
  <si>
    <t>ITEM 14.2</t>
  </si>
  <si>
    <t>ITEM 16.1</t>
  </si>
  <si>
    <t>ITEM 20</t>
  </si>
  <si>
    <t>ITEM 13.2</t>
  </si>
  <si>
    <t>ITEM 19</t>
  </si>
  <si>
    <t>ITEM 19.3</t>
  </si>
  <si>
    <t>ITEM 17.1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</si>
  <si>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</si>
  <si>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</si>
  <si>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</si>
  <si>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</si>
  <si>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</si>
  <si>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</si>
  <si>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</si>
  <si>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</si>
  <si>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</si>
  <si>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</si>
  <si>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</si>
  <si>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</si>
  <si>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</si>
  <si>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</si>
  <si>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</si>
  <si>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</si>
  <si>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</si>
  <si>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</si>
  <si>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</si>
  <si>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</si>
  <si>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</si>
  <si>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</si>
  <si>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</si>
  <si>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</si>
  <si>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</si>
  <si>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</si>
  <si>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</si>
  <si>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</si>
  <si>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</si>
  <si>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</si>
  <si>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</si>
  <si>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</si>
  <si>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</si>
  <si>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</si>
  <si>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</si>
  <si>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</si>
  <si>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</si>
  <si>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</si>
  <si>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</si>
  <si>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</si>
  <si>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</si>
  <si>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</si>
  <si>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</si>
  <si>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</si>
  <si>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</si>
  <si>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</si>
  <si>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</si>
  <si>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</si>
  <si>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</si>
  <si>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</si>
  <si>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</si>
  <si>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</si>
  <si>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</si>
  <si>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</si>
  <si>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</si>
  <si>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</si>
  <si>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</si>
  <si>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</si>
  <si>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</si>
  <si>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</si>
  <si>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</si>
  <si>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</si>
  <si>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</si>
  <si>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</si>
  <si>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</si>
  <si>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</si>
  <si>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</si>
  <si>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</si>
  <si>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</si>
  <si>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</si>
  <si>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</si>
  <si>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</si>
  <si>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</si>
  <si>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</si>
  <si>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</si>
  <si>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</si>
  <si>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</si>
  <si>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</si>
  <si>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</si>
  <si>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</si>
  <si>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</si>
  <si>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</si>
  <si>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</si>
  <si>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</si>
  <si>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</si>
  <si>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</si>
  <si>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</si>
  <si>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</si>
  <si>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</si>
  <si>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</si>
  <si>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</si>
  <si>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</si>
  <si>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</si>
  <si>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</si>
  <si>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</si>
  <si>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</si>
  <si>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</si>
  <si>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</si>
  <si>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</si>
  <si>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</si>
  <si>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</si>
  <si>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</si>
  <si>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</si>
  <si>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</si>
  <si>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</si>
  <si>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</si>
  <si>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</si>
  <si>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</si>
  <si>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</si>
  <si>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</si>
  <si>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</si>
  <si>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PREÇO SEM BDI</t>
  </si>
  <si>
    <t>UNITÁRIO</t>
  </si>
  <si>
    <t>PREÇO COM BDI</t>
  </si>
  <si>
    <t>UNITARIO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</si>
  <si>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</si>
  <si>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</si>
  <si>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</si>
  <si>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</si>
  <si>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</si>
  <si>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</si>
  <si>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</si>
  <si>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</si>
  <si>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</si>
  <si>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</si>
  <si>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</si>
  <si>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</si>
  <si>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</si>
  <si>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</si>
  <si>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</si>
  <si>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</si>
  <si>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</si>
  <si>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</si>
  <si>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</si>
  <si>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</si>
  <si>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</si>
  <si>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</si>
  <si>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</si>
  <si>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</si>
  <si>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</si>
  <si>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</si>
  <si>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</si>
  <si>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</si>
  <si>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</si>
  <si>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</si>
  <si>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</si>
  <si>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</si>
  <si>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</si>
  <si>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</si>
  <si>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</si>
  <si>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</si>
  <si>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</si>
  <si>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</si>
  <si>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</si>
  <si>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</si>
  <si>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</si>
  <si>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</si>
  <si>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</si>
  <si>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</si>
  <si>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</si>
  <si>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</si>
  <si>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</si>
  <si>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</si>
  <si>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</si>
  <si>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</si>
  <si>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</si>
  <si>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</si>
  <si>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</si>
  <si>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</si>
  <si>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</si>
  <si>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</si>
  <si>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</si>
  <si>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</si>
  <si>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</si>
  <si>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</si>
  <si>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</si>
  <si>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</si>
  <si>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</si>
  <si>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</si>
  <si>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</si>
  <si>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</si>
  <si>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</si>
  <si>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</si>
  <si>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</si>
  <si>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</si>
  <si>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</si>
  <si>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</si>
  <si>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</si>
  <si>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</si>
  <si>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</si>
  <si>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</si>
  <si>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</si>
  <si>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</si>
  <si>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</si>
  <si>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</si>
  <si>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</si>
  <si>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</si>
  <si>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</si>
  <si>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</si>
  <si>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</si>
  <si>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INDICE</t>
  </si>
  <si>
    <t>UTILIZADO</t>
  </si>
  <si>
    <t>C/BDI</t>
  </si>
  <si>
    <t>A UTILIZAR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</si>
  <si>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</si>
  <si>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</si>
  <si>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</si>
  <si>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</si>
  <si>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</si>
  <si>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</si>
  <si>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</si>
  <si>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</si>
  <si>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</si>
  <si>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</si>
  <si>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</si>
  <si>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</si>
  <si>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</si>
  <si>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</si>
  <si>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</si>
  <si>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</si>
  <si>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</si>
  <si>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</si>
  <si>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</si>
  <si>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</si>
  <si>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</si>
  <si>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</si>
  <si>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</si>
  <si>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</si>
  <si>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</si>
  <si>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</si>
  <si>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</si>
  <si>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</si>
  <si>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</si>
  <si>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</si>
  <si>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</si>
  <si>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</si>
  <si>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</si>
  <si>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</si>
  <si>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</si>
  <si>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</si>
  <si>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</si>
  <si>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</si>
  <si>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</si>
  <si>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</si>
  <si>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</si>
  <si>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</si>
  <si>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</si>
  <si>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</si>
  <si>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</si>
  <si>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</si>
  <si>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</si>
  <si>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</si>
  <si>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</si>
  <si>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</si>
  <si>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</si>
  <si>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</si>
  <si>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</si>
  <si>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</si>
  <si>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</si>
  <si>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</si>
  <si>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</si>
  <si>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</si>
  <si>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</si>
  <si>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</si>
  <si>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</si>
  <si>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</si>
  <si>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</si>
  <si>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</si>
  <si>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</si>
  <si>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</si>
  <si>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</si>
  <si>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</si>
  <si>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</si>
  <si>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</si>
  <si>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</si>
  <si>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 xml:space="preserve">Engenheiro Civil  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</si>
  <si>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</si>
  <si>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</si>
  <si>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</si>
  <si>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</si>
  <si>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</si>
  <si>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</si>
  <si>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</si>
  <si>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</si>
  <si>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</si>
  <si>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</si>
  <si>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</si>
  <si>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</si>
  <si>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</si>
  <si>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ITEM 18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</si>
  <si>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</si>
  <si>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</si>
  <si>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</si>
  <si>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</si>
  <si>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</si>
  <si>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</si>
  <si>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</si>
  <si>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</si>
  <si>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</si>
  <si>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</si>
  <si>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</si>
  <si>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</si>
  <si>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</si>
  <si>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 xml:space="preserve">Quadro de comando de embutir completo com porta e trinco, com 4 barramentos de cobre de 1/2"x1/8" para as fases e o neutro e 1/2"x1/16" para proteção. 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</si>
  <si>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</si>
  <si>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</si>
  <si>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</si>
  <si>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</si>
  <si>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</si>
  <si>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</si>
  <si>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</si>
  <si>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</si>
  <si>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</si>
  <si>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</si>
  <si>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</si>
  <si>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</si>
  <si>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</si>
  <si>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</si>
  <si>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</si>
  <si>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</si>
  <si>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</si>
  <si>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</si>
  <si>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</si>
  <si>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</si>
  <si>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</si>
  <si>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</si>
  <si>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</si>
  <si>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</si>
  <si>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</si>
  <si>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</si>
  <si>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</si>
  <si>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</si>
  <si>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</si>
  <si>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</si>
  <si>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</si>
  <si>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</si>
  <si>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</si>
  <si>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</si>
  <si>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</si>
  <si>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</si>
  <si>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</si>
  <si>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</si>
  <si>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</si>
  <si>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</si>
  <si>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</si>
  <si>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</si>
  <si>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</si>
  <si>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</si>
  <si>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</si>
  <si>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</si>
  <si>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</si>
  <si>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</si>
  <si>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</si>
  <si>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</si>
  <si>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</si>
  <si>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</si>
  <si>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</si>
  <si>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</si>
  <si>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</si>
  <si>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</si>
  <si>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</si>
  <si>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</si>
  <si>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</si>
  <si>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</si>
  <si>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</si>
  <si>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</si>
  <si>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</si>
  <si>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</si>
  <si>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</si>
  <si>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</si>
  <si>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>EMERSON ROSA DE MAGALHÃES  - CREA: 78.901/D-MG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</si>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</sst>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  <numFmt numFmtId="165" formatCode="mmmm\-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#,##0.0000_);\(#,##0.0000\)"/>
    <numFmt numFmtId="171" formatCode="#,##0.0000000_);\(#,##0.0000000\)"/>
    <numFmt numFmtId="172" formatCode="#,##0.0000000000_);\(#,##0.0000000000\)"/>
    <numFmt numFmtId="173" formatCode="#,##0.00000000000_);\(#,##0.00000000000\)"/>
    <numFmt numFmtId="174" formatCode="#,##0.000000000000_);\(#,##0.000000000000\)"/>
    <numFmt numFmtId="175" formatCode="#,##0.0000000000000_);\(#,##0.0000000000000\)"/>
    <numFmt numFmtId="176" formatCode="#,##0.00000000000000_);\(#,##0.00000000000000\)"/>
    <numFmt numFmtId="177" formatCode="#,##0.000000000000000_);\(#,##0.000000000000000\)"/>
    <numFmt numFmtId="178" formatCode="#,##0.0000000000000000_);\(#,##0.0000000000000000\)"/>
    <numFmt numFmtId="179" formatCode="#,##0.00000000000000000_);\(#,##0.00000000000000000\)"/>
    <numFmt numFmtId="180" formatCode="#,##0.000_);\(#,##0.000\)"/>
    <numFmt numFmtId="181" formatCode="0.0000"/>
    <numFmt numFmtId="182" formatCode="#,##0.000000_);\(#,##0.000000\)"/>
    <numFmt numFmtId="183" formatCode="0.0000000000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(* #,##0.00000000000000_);_(* \(#,##0.00000000000000\);_(* &quot;-&quot;??_);_(@_)"/>
    <numFmt numFmtId="198" formatCode="_(* #,##0.000000000000000_);_(* \(#,##0.000000000000000\);_(* &quot;-&quot;??_);_(@_)"/>
  </numFmts>
  <fonts count="15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7" fillId="2" borderId="2" xfId="0" applyNumberFormat="1" applyFont="1" applyFill="1" applyBorder="1" applyAlignment="1" applyProtection="1">
      <alignment vertical="center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3" xfId="0" applyNumberFormat="1" applyFont="1" applyFill="1" applyBorder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wrapText="1"/>
      <protection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wrapText="1"/>
      <protection/>
    </xf>
    <xf numFmtId="4" fontId="7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7" fillId="0" borderId="2" xfId="0" applyFont="1" applyFill="1" applyBorder="1" applyAlignment="1" applyProtection="1">
      <alignment horizontal="right" wrapText="1"/>
      <protection/>
    </xf>
    <xf numFmtId="0" fontId="7" fillId="0" borderId="2" xfId="0" applyFont="1" applyFill="1" applyBorder="1" applyAlignment="1" applyProtection="1">
      <alignment vertical="justify" wrapText="1"/>
      <protection/>
    </xf>
    <xf numFmtId="4" fontId="7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7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2" fontId="7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wrapText="1"/>
      <protection/>
    </xf>
    <xf numFmtId="0" fontId="7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7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7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7" fillId="3" borderId="2" xfId="0" applyNumberFormat="1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 wrapText="1"/>
      <protection/>
    </xf>
    <xf numFmtId="0" fontId="7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1" fillId="2" borderId="0" xfId="0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7" xfId="0" applyBorder="1" applyAlignment="1">
      <alignment/>
    </xf>
    <xf numFmtId="9" fontId="0" fillId="0" borderId="2" xfId="17" applyBorder="1" applyAlignment="1">
      <alignment horizontal="center"/>
    </xf>
    <xf numFmtId="9" fontId="0" fillId="0" borderId="2" xfId="17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9" fontId="0" fillId="0" borderId="2" xfId="17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9" fontId="0" fillId="2" borderId="2" xfId="17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43" fontId="0" fillId="0" borderId="2" xfId="18" applyBorder="1" applyAlignment="1">
      <alignment/>
    </xf>
    <xf numFmtId="4" fontId="0" fillId="0" borderId="2" xfId="0" applyNumberFormat="1" applyFill="1" applyBorder="1" applyAlignment="1">
      <alignment/>
    </xf>
    <xf numFmtId="10" fontId="0" fillId="0" borderId="2" xfId="17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top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/>
    </xf>
    <xf numFmtId="2" fontId="13" fillId="2" borderId="0" xfId="0" applyNumberFormat="1" applyFont="1" applyFill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3" fillId="2" borderId="0" xfId="0" applyNumberFormat="1" applyFont="1" applyFill="1" applyAlignment="1" applyProtection="1">
      <alignment horizontal="center" vertical="top"/>
      <protection/>
    </xf>
    <xf numFmtId="2" fontId="0" fillId="0" borderId="2" xfId="0" applyNumberFormat="1" applyFill="1" applyBorder="1" applyAlignment="1">
      <alignment horizontal="right"/>
    </xf>
    <xf numFmtId="43" fontId="0" fillId="0" borderId="2" xfId="18" applyFill="1" applyBorder="1" applyAlignment="1">
      <alignment/>
    </xf>
    <xf numFmtId="43" fontId="7" fillId="0" borderId="2" xfId="18" applyFont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2" fontId="3" fillId="2" borderId="0" xfId="18" applyNumberFormat="1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center" vertical="center"/>
      <protection/>
    </xf>
    <xf numFmtId="2" fontId="6" fillId="2" borderId="0" xfId="0" applyNumberFormat="1" applyFont="1" applyFill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/>
      <protection/>
    </xf>
    <xf numFmtId="4" fontId="7" fillId="0" borderId="2" xfId="0" applyNumberFormat="1" applyFont="1" applyFill="1" applyBorder="1" applyAlignment="1" applyProtection="1">
      <alignment/>
      <protection/>
    </xf>
    <xf numFmtId="4" fontId="7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7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2" fontId="0" fillId="3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43" fontId="7" fillId="0" borderId="2" xfId="18" applyFont="1" applyFill="1" applyBorder="1" applyAlignment="1" applyProtection="1">
      <alignment horizontal="right" wrapText="1"/>
      <protection/>
    </xf>
    <xf numFmtId="4" fontId="14" fillId="0" borderId="2" xfId="0" applyNumberFormat="1" applyFont="1" applyFill="1" applyBorder="1" applyAlignment="1" applyProtection="1">
      <alignment wrapText="1"/>
      <protection/>
    </xf>
    <xf numFmtId="43" fontId="0" fillId="0" borderId="0" xfId="18" applyFont="1" applyFill="1" applyBorder="1" applyAlignment="1" applyProtection="1">
      <alignment horizontal="center"/>
      <protection/>
    </xf>
    <xf numFmtId="43" fontId="3" fillId="2" borderId="0" xfId="18" applyFont="1" applyFill="1" applyAlignment="1" applyProtection="1">
      <alignment horizontal="center"/>
      <protection/>
    </xf>
    <xf numFmtId="43" fontId="4" fillId="2" borderId="0" xfId="18" applyFont="1" applyFill="1" applyAlignment="1" applyProtection="1">
      <alignment horizontal="center" vertical="center"/>
      <protection/>
    </xf>
    <xf numFmtId="43" fontId="6" fillId="2" borderId="0" xfId="18" applyFont="1" applyFill="1" applyAlignment="1" applyProtection="1">
      <alignment horizontal="center"/>
      <protection/>
    </xf>
    <xf numFmtId="43" fontId="0" fillId="2" borderId="0" xfId="18" applyFont="1" applyFill="1" applyBorder="1" applyAlignment="1" applyProtection="1">
      <alignment horizontal="center"/>
      <protection/>
    </xf>
    <xf numFmtId="43" fontId="7" fillId="0" borderId="4" xfId="18" applyFont="1" applyFill="1" applyBorder="1" applyAlignment="1" applyProtection="1">
      <alignment horizontal="center" vertical="center"/>
      <protection/>
    </xf>
    <xf numFmtId="43" fontId="7" fillId="0" borderId="2" xfId="18" applyFont="1" applyFill="1" applyBorder="1" applyAlignment="1" applyProtection="1">
      <alignment horizontal="center" vertical="center" wrapText="1"/>
      <protection/>
    </xf>
    <xf numFmtId="43" fontId="0" fillId="0" borderId="2" xfId="18" applyFont="1" applyFill="1" applyBorder="1" applyAlignment="1" applyProtection="1">
      <alignment/>
      <protection/>
    </xf>
    <xf numFmtId="43" fontId="7" fillId="0" borderId="2" xfId="18" applyFont="1" applyFill="1" applyBorder="1" applyAlignment="1" applyProtection="1">
      <alignment wrapText="1"/>
      <protection/>
    </xf>
    <xf numFmtId="43" fontId="0" fillId="0" borderId="0" xfId="18" applyFont="1" applyFill="1" applyBorder="1" applyAlignment="1" applyProtection="1">
      <alignment wrapText="1"/>
      <protection/>
    </xf>
    <xf numFmtId="43" fontId="0" fillId="0" borderId="0" xfId="18" applyFont="1" applyFill="1" applyBorder="1" applyAlignment="1" applyProtection="1">
      <alignment/>
      <protection/>
    </xf>
    <xf numFmtId="43" fontId="7" fillId="0" borderId="0" xfId="18" applyFont="1" applyFill="1" applyBorder="1" applyAlignment="1" applyProtection="1">
      <alignment horizontal="center" vertical="center" wrapText="1"/>
      <protection/>
    </xf>
    <xf numFmtId="43" fontId="7" fillId="0" borderId="0" xfId="18" applyFont="1" applyFill="1" applyBorder="1" applyAlignment="1" applyProtection="1">
      <alignment wrapText="1"/>
      <protection/>
    </xf>
    <xf numFmtId="43" fontId="7" fillId="0" borderId="0" xfId="18" applyFont="1" applyFill="1" applyBorder="1" applyAlignment="1" applyProtection="1">
      <alignment horizontal="right" wrapText="1"/>
      <protection/>
    </xf>
    <xf numFmtId="2" fontId="7" fillId="3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 horizontal="center" vertical="top"/>
      <protection/>
    </xf>
    <xf numFmtId="43" fontId="3" fillId="0" borderId="0" xfId="18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43" fontId="4" fillId="0" borderId="0" xfId="1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43" fontId="6" fillId="0" borderId="0" xfId="1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" fontId="7" fillId="0" borderId="4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" fontId="7" fillId="0" borderId="7" xfId="0" applyNumberFormat="1" applyFont="1" applyFill="1" applyBorder="1" applyAlignment="1" applyProtection="1">
      <alignment horizontal="center" wrapText="1"/>
      <protection/>
    </xf>
    <xf numFmtId="10" fontId="7" fillId="0" borderId="2" xfId="18" applyNumberFormat="1" applyFont="1" applyFill="1" applyBorder="1" applyAlignment="1" applyProtection="1">
      <alignment vertical="center"/>
      <protection/>
    </xf>
    <xf numFmtId="4" fontId="12" fillId="2" borderId="0" xfId="0" applyNumberFormat="1" applyFont="1" applyFill="1" applyAlignment="1" applyProtection="1">
      <alignment horizontal="center" vertical="top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49" fontId="7" fillId="0" borderId="7" xfId="0" applyNumberFormat="1" applyFont="1" applyFill="1" applyBorder="1" applyAlignment="1" applyProtection="1">
      <alignment horizontal="left" wrapText="1"/>
      <protection/>
    </xf>
    <xf numFmtId="49" fontId="7" fillId="0" borderId="3" xfId="0" applyNumberFormat="1" applyFont="1" applyFill="1" applyBorder="1" applyAlignment="1" applyProtection="1">
      <alignment horizontal="center" wrapText="1"/>
      <protection/>
    </xf>
    <xf numFmtId="49" fontId="7" fillId="0" borderId="6" xfId="0" applyNumberFormat="1" applyFont="1" applyFill="1" applyBorder="1" applyAlignment="1" applyProtection="1">
      <alignment horizontal="center" wrapText="1"/>
      <protection/>
    </xf>
    <xf numFmtId="49" fontId="7" fillId="0" borderId="7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 wrapText="1"/>
      <protection/>
    </xf>
    <xf numFmtId="4" fontId="7" fillId="0" borderId="7" xfId="0" applyNumberFormat="1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0" fontId="7" fillId="0" borderId="2" xfId="0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7" fillId="0" borderId="2" xfId="0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7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7" fillId="3" borderId="2" xfId="0" applyFont="1" applyFill="1" applyBorder="1" applyAlignment="1" applyProtection="1">
      <alignment horizontal="right" wrapText="1"/>
      <protection/>
    </xf>
    <xf numFmtId="0" fontId="7" fillId="0" borderId="3" xfId="0" applyFont="1" applyFill="1" applyBorder="1" applyAlignment="1" applyProtection="1">
      <alignment horizontal="right" wrapText="1"/>
      <protection/>
    </xf>
    <xf numFmtId="0" fontId="7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horizontal="right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right" wrapText="1"/>
      <protection/>
    </xf>
    <xf numFmtId="49" fontId="7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2"/>
  <sheetViews>
    <sheetView view="pageBreakPreview" zoomScale="75" zoomScaleNormal="85" zoomScaleSheetLayoutView="75" workbookViewId="0" topLeftCell="A968">
      <selection activeCell="J977" sqref="J977"/>
    </sheetView>
  </sheetViews>
  <sheetFormatPr defaultColWidth="9.140625" defaultRowHeight="12.75"/>
  <cols>
    <col min="1" max="1" width="11.7109375" style="1" customWidth="1"/>
    <col min="2" max="2" width="61.421875" style="139" customWidth="1"/>
    <col min="3" max="3" width="7.8515625" style="1" customWidth="1"/>
    <col min="4" max="4" width="10.7109375" style="178" customWidth="1"/>
    <col min="5" max="5" width="15.7109375" style="177" hidden="1" customWidth="1"/>
    <col min="6" max="6" width="14.7109375" style="176" hidden="1" customWidth="1"/>
    <col min="7" max="9" width="12.57421875" style="180" customWidth="1"/>
    <col min="10" max="10" width="16.140625" style="197" bestFit="1" customWidth="1"/>
    <col min="11" max="11" width="13.140625" style="197" customWidth="1"/>
    <col min="12" max="12" width="14.28125" style="197" bestFit="1" customWidth="1"/>
    <col min="13" max="13" width="18.140625" style="180" bestFit="1" customWidth="1"/>
    <col min="14" max="14" width="7.28125" style="138" bestFit="1" customWidth="1"/>
    <col min="15" max="15" width="18.140625" style="180" bestFit="1" customWidth="1"/>
    <col min="16" max="16" width="9.140625" style="139" customWidth="1"/>
    <col min="17" max="17" width="16.8515625" style="139" bestFit="1" customWidth="1"/>
    <col min="18" max="16384" width="9.140625" style="139" customWidth="1"/>
  </cols>
  <sheetData>
    <row r="1" spans="2:15" ht="12.75">
      <c r="B1" s="1"/>
      <c r="D1" s="128"/>
      <c r="E1" s="128"/>
      <c r="F1" s="128"/>
      <c r="G1" s="137"/>
      <c r="H1" s="137"/>
      <c r="I1" s="137"/>
      <c r="J1" s="187"/>
      <c r="K1" s="187"/>
      <c r="L1" s="187"/>
      <c r="M1" s="137"/>
      <c r="N1" s="137"/>
      <c r="O1" s="137"/>
    </row>
    <row r="2" spans="1:15" s="140" customFormat="1" ht="30" customHeight="1">
      <c r="A2" s="229" t="s">
        <v>260</v>
      </c>
      <c r="B2" s="229"/>
      <c r="C2" s="229"/>
      <c r="D2" s="229"/>
      <c r="E2" s="229"/>
      <c r="F2" s="229"/>
      <c r="G2" s="229"/>
      <c r="H2" s="229"/>
      <c r="I2" s="229"/>
      <c r="J2" s="229"/>
      <c r="K2" s="179"/>
      <c r="L2" s="202"/>
      <c r="M2" s="179"/>
      <c r="N2" s="179"/>
      <c r="O2" s="179"/>
    </row>
    <row r="3" spans="1:15" s="140" customFormat="1" ht="12.75" customHeight="1">
      <c r="A3" s="3"/>
      <c r="B3" s="129"/>
      <c r="C3" s="4"/>
      <c r="D3" s="4"/>
      <c r="E3" s="4"/>
      <c r="F3" s="4"/>
      <c r="G3" s="181"/>
      <c r="H3" s="181"/>
      <c r="I3" s="181"/>
      <c r="J3" s="188"/>
      <c r="K3" s="188"/>
      <c r="L3" s="203"/>
      <c r="M3" s="181"/>
      <c r="N3" s="141"/>
      <c r="O3" s="181"/>
    </row>
    <row r="4" spans="1:15" s="140" customFormat="1" ht="24.75" customHeight="1">
      <c r="A4" s="230" t="s">
        <v>261</v>
      </c>
      <c r="B4" s="230"/>
      <c r="C4" s="230"/>
      <c r="D4" s="230"/>
      <c r="E4" s="230"/>
      <c r="F4" s="230"/>
      <c r="G4" s="230"/>
      <c r="H4" s="230"/>
      <c r="I4" s="230"/>
      <c r="J4" s="230"/>
      <c r="K4" s="84"/>
      <c r="L4" s="204"/>
      <c r="M4" s="84"/>
      <c r="N4" s="84"/>
      <c r="O4" s="84"/>
    </row>
    <row r="5" spans="1:15" s="140" customFormat="1" ht="4.5" customHeight="1">
      <c r="A5" s="84"/>
      <c r="B5" s="84"/>
      <c r="C5" s="84"/>
      <c r="D5" s="84"/>
      <c r="E5" s="84"/>
      <c r="F5" s="84"/>
      <c r="G5" s="182"/>
      <c r="H5" s="182"/>
      <c r="I5" s="182"/>
      <c r="J5" s="189"/>
      <c r="K5" s="189"/>
      <c r="L5" s="205"/>
      <c r="M5" s="182"/>
      <c r="N5" s="142"/>
      <c r="O5" s="182"/>
    </row>
    <row r="6" spans="1:15" s="140" customFormat="1" ht="24.75" customHeight="1">
      <c r="A6" s="231" t="s">
        <v>262</v>
      </c>
      <c r="B6" s="231"/>
      <c r="C6" s="231"/>
      <c r="D6" s="231"/>
      <c r="E6" s="231"/>
      <c r="F6" s="231"/>
      <c r="G6" s="231"/>
      <c r="H6" s="231"/>
      <c r="I6" s="231"/>
      <c r="J6" s="231"/>
      <c r="K6" s="6"/>
      <c r="L6" s="206"/>
      <c r="M6" s="6"/>
      <c r="N6" s="6"/>
      <c r="O6" s="6"/>
    </row>
    <row r="7" spans="1:15" s="140" customFormat="1" ht="4.5" customHeight="1">
      <c r="A7" s="6"/>
      <c r="B7" s="6"/>
      <c r="C7" s="6"/>
      <c r="D7" s="6"/>
      <c r="E7" s="6"/>
      <c r="F7" s="6"/>
      <c r="G7" s="183"/>
      <c r="H7" s="183"/>
      <c r="I7" s="183"/>
      <c r="J7" s="190"/>
      <c r="K7" s="190"/>
      <c r="L7" s="207"/>
      <c r="M7" s="183"/>
      <c r="N7" s="143"/>
      <c r="O7" s="183"/>
    </row>
    <row r="8" spans="1:15" s="140" customFormat="1" ht="24.75" customHeight="1">
      <c r="A8" s="232" t="s">
        <v>26</v>
      </c>
      <c r="B8" s="232"/>
      <c r="C8" s="232"/>
      <c r="D8" s="232"/>
      <c r="E8" s="232"/>
      <c r="F8" s="232"/>
      <c r="G8" s="232"/>
      <c r="H8" s="232"/>
      <c r="I8" s="232"/>
      <c r="J8" s="232"/>
      <c r="K8" s="120"/>
      <c r="L8" s="208"/>
      <c r="M8" s="120"/>
      <c r="N8" s="120"/>
      <c r="O8" s="120"/>
    </row>
    <row r="9" spans="1:15" s="140" customFormat="1" ht="12" customHeight="1">
      <c r="A9" s="9"/>
      <c r="B9" s="133"/>
      <c r="C9" s="133"/>
      <c r="D9" s="133"/>
      <c r="E9" s="133"/>
      <c r="F9" s="133"/>
      <c r="G9" s="184"/>
      <c r="H9" s="184"/>
      <c r="I9" s="184"/>
      <c r="J9" s="120"/>
      <c r="K9" s="120"/>
      <c r="L9" s="206"/>
      <c r="M9" s="201" t="s">
        <v>736</v>
      </c>
      <c r="N9" s="144"/>
      <c r="O9" s="201" t="s">
        <v>738</v>
      </c>
    </row>
    <row r="10" spans="1:15" s="140" customFormat="1" ht="12" customHeight="1">
      <c r="A10" s="7"/>
      <c r="B10" s="134"/>
      <c r="C10" s="133"/>
      <c r="D10" s="133"/>
      <c r="E10" s="8" t="s">
        <v>263</v>
      </c>
      <c r="F10" s="9"/>
      <c r="G10" s="133"/>
      <c r="H10" s="133"/>
      <c r="I10" s="133"/>
      <c r="J10" s="191"/>
      <c r="K10" s="191"/>
      <c r="L10" s="207"/>
      <c r="M10" s="133"/>
      <c r="N10" s="145"/>
      <c r="O10" s="133"/>
    </row>
    <row r="11" spans="1:15" s="140" customFormat="1" ht="26.25" customHeight="1">
      <c r="A11" s="10" t="s">
        <v>264</v>
      </c>
      <c r="B11" s="11" t="s">
        <v>265</v>
      </c>
      <c r="C11" s="12" t="s">
        <v>266</v>
      </c>
      <c r="D11" s="13" t="s">
        <v>267</v>
      </c>
      <c r="E11" s="14" t="s">
        <v>268</v>
      </c>
      <c r="F11" s="15" t="s">
        <v>269</v>
      </c>
      <c r="G11" s="233" t="s">
        <v>646</v>
      </c>
      <c r="H11" s="234"/>
      <c r="I11" s="233" t="s">
        <v>648</v>
      </c>
      <c r="J11" s="234"/>
      <c r="K11" s="211" t="s">
        <v>232</v>
      </c>
      <c r="L11" s="208"/>
      <c r="M11" s="18" t="s">
        <v>268</v>
      </c>
      <c r="N11" s="18" t="s">
        <v>735</v>
      </c>
      <c r="O11" s="18" t="s">
        <v>268</v>
      </c>
    </row>
    <row r="12" spans="1:15" s="140" customFormat="1" ht="18">
      <c r="A12" s="10"/>
      <c r="B12" s="11"/>
      <c r="C12" s="12"/>
      <c r="D12" s="13"/>
      <c r="E12" s="14"/>
      <c r="F12" s="15"/>
      <c r="G12" s="18" t="s">
        <v>647</v>
      </c>
      <c r="H12" s="209" t="s">
        <v>521</v>
      </c>
      <c r="I12" s="209" t="s">
        <v>649</v>
      </c>
      <c r="J12" s="192" t="s">
        <v>521</v>
      </c>
      <c r="K12" s="212">
        <v>0.22</v>
      </c>
      <c r="L12" s="208"/>
      <c r="M12" s="18"/>
      <c r="N12" s="18"/>
      <c r="O12" s="18"/>
    </row>
    <row r="13" spans="1:15" s="147" customFormat="1" ht="12.75">
      <c r="A13" s="16" t="s">
        <v>270</v>
      </c>
      <c r="B13" s="17" t="s">
        <v>271</v>
      </c>
      <c r="C13" s="16"/>
      <c r="D13" s="18"/>
      <c r="E13" s="18"/>
      <c r="F13" s="19"/>
      <c r="G13" s="18"/>
      <c r="H13" s="18"/>
      <c r="I13" s="18"/>
      <c r="J13" s="193"/>
      <c r="K13" s="198"/>
      <c r="L13" s="198"/>
      <c r="M13" s="18" t="s">
        <v>737</v>
      </c>
      <c r="N13" s="186">
        <v>1.22</v>
      </c>
      <c r="O13" s="18" t="s">
        <v>169</v>
      </c>
    </row>
    <row r="14" spans="1:15" s="147" customFormat="1" ht="12.75">
      <c r="A14" s="20" t="s">
        <v>272</v>
      </c>
      <c r="B14" s="21" t="s">
        <v>273</v>
      </c>
      <c r="C14" s="21"/>
      <c r="D14" s="18"/>
      <c r="E14" s="22"/>
      <c r="F14" s="23"/>
      <c r="G14" s="18"/>
      <c r="H14" s="18"/>
      <c r="I14" s="18"/>
      <c r="J14" s="194"/>
      <c r="K14" s="197"/>
      <c r="L14" s="197"/>
      <c r="M14" s="18"/>
      <c r="N14" s="138"/>
      <c r="O14" s="18"/>
    </row>
    <row r="15" spans="1:15" s="147" customFormat="1" ht="12.75">
      <c r="A15" s="24"/>
      <c r="B15" s="25" t="s">
        <v>274</v>
      </c>
      <c r="C15" s="26" t="s">
        <v>275</v>
      </c>
      <c r="D15" s="29">
        <v>25.41</v>
      </c>
      <c r="E15" s="28">
        <v>105.12</v>
      </c>
      <c r="F15" s="23">
        <f>D15*E15</f>
        <v>2671.0992</v>
      </c>
      <c r="G15" s="27">
        <f>O15</f>
        <v>97.71311475409836</v>
      </c>
      <c r="H15" s="27">
        <f>D15*G15</f>
        <v>2482.8902459016394</v>
      </c>
      <c r="I15" s="27">
        <f>G15+G15*$K$12</f>
        <v>119.21</v>
      </c>
      <c r="J15" s="194">
        <f>D15*I15</f>
        <v>3029.1261</v>
      </c>
      <c r="K15" s="197"/>
      <c r="L15" s="197"/>
      <c r="M15" s="186">
        <v>119.21</v>
      </c>
      <c r="N15" s="138"/>
      <c r="O15" s="186">
        <f>M15/$N$13</f>
        <v>97.71311475409836</v>
      </c>
    </row>
    <row r="16" spans="1:17" s="147" customFormat="1" ht="25.5">
      <c r="A16" s="24"/>
      <c r="B16" s="25" t="s">
        <v>276</v>
      </c>
      <c r="C16" s="26" t="s">
        <v>275</v>
      </c>
      <c r="D16" s="29">
        <v>3</v>
      </c>
      <c r="E16" s="30">
        <v>421.03</v>
      </c>
      <c r="F16" s="23">
        <f>D16*E16</f>
        <v>1263.09</v>
      </c>
      <c r="G16" s="27">
        <f aca="true" t="shared" si="0" ref="G16:G78">O16</f>
        <v>391.3688524590164</v>
      </c>
      <c r="H16" s="27">
        <f>D16*G16</f>
        <v>1174.1065573770493</v>
      </c>
      <c r="I16" s="27">
        <f>G16+G16*$K$12</f>
        <v>477.47</v>
      </c>
      <c r="J16" s="194">
        <f>D16*I16</f>
        <v>1432.41</v>
      </c>
      <c r="K16" s="197"/>
      <c r="L16" s="197"/>
      <c r="M16" s="186">
        <v>477.47</v>
      </c>
      <c r="N16" s="138"/>
      <c r="O16" s="186">
        <f aca="true" t="shared" si="1" ref="O16:O79">M16/$N$13</f>
        <v>391.3688524590164</v>
      </c>
      <c r="Q16" s="185" t="e">
        <f>#REF!</f>
        <v>#REF!</v>
      </c>
    </row>
    <row r="17" spans="1:15" s="147" customFormat="1" ht="12.75">
      <c r="A17" s="24"/>
      <c r="B17" s="31" t="s">
        <v>277</v>
      </c>
      <c r="C17" s="26" t="s">
        <v>275</v>
      </c>
      <c r="D17" s="27">
        <v>1211.92</v>
      </c>
      <c r="E17" s="28">
        <v>1.97</v>
      </c>
      <c r="F17" s="23">
        <f>D17*E17</f>
        <v>2387.4824000000003</v>
      </c>
      <c r="G17" s="27">
        <f t="shared" si="0"/>
        <v>1.8278688524590163</v>
      </c>
      <c r="H17" s="27">
        <f>D17*G17</f>
        <v>2215.230819672131</v>
      </c>
      <c r="I17" s="27">
        <f>G17+G17*$K$12</f>
        <v>2.23</v>
      </c>
      <c r="J17" s="194">
        <f>D17*I17</f>
        <v>2702.5816</v>
      </c>
      <c r="K17" s="197"/>
      <c r="L17" s="197"/>
      <c r="M17" s="186">
        <v>2.23</v>
      </c>
      <c r="N17" s="138"/>
      <c r="O17" s="186">
        <f t="shared" si="1"/>
        <v>1.8278688524590163</v>
      </c>
    </row>
    <row r="18" spans="1:15" s="147" customFormat="1" ht="12.75">
      <c r="A18" s="239" t="s">
        <v>278</v>
      </c>
      <c r="B18" s="239"/>
      <c r="C18" s="239"/>
      <c r="D18" s="239"/>
      <c r="E18" s="239"/>
      <c r="F18" s="18">
        <f>SUM(F15:F17)</f>
        <v>6321.6716</v>
      </c>
      <c r="G18" s="27">
        <f t="shared" si="0"/>
        <v>0</v>
      </c>
      <c r="H18" s="195">
        <f>SUM(H15:H17)</f>
        <v>5872.22762295082</v>
      </c>
      <c r="I18" s="27">
        <f>G18+G18*$K$12</f>
        <v>0</v>
      </c>
      <c r="J18" s="195">
        <f>SUM(J15:J17)</f>
        <v>7164.117700000001</v>
      </c>
      <c r="K18" s="199"/>
      <c r="L18" s="199"/>
      <c r="M18" s="186"/>
      <c r="N18" s="148"/>
      <c r="O18" s="186">
        <f t="shared" si="1"/>
        <v>0</v>
      </c>
    </row>
    <row r="19" spans="1:15" s="147" customFormat="1" ht="6" customHeight="1">
      <c r="A19" s="236"/>
      <c r="B19" s="236"/>
      <c r="C19" s="236"/>
      <c r="D19" s="236"/>
      <c r="E19" s="236"/>
      <c r="F19" s="236"/>
      <c r="G19" s="27">
        <f t="shared" si="0"/>
        <v>0</v>
      </c>
      <c r="H19" s="27">
        <f>D19*G19</f>
        <v>0</v>
      </c>
      <c r="I19" s="27">
        <f>G19+G19*$K$12</f>
        <v>0</v>
      </c>
      <c r="J19" s="194"/>
      <c r="K19" s="197"/>
      <c r="L19" s="197"/>
      <c r="M19" s="186"/>
      <c r="N19" s="138"/>
      <c r="O19" s="186">
        <f t="shared" si="1"/>
        <v>0</v>
      </c>
    </row>
    <row r="20" spans="1:15" s="147" customFormat="1" ht="12.75">
      <c r="A20" s="20" t="s">
        <v>279</v>
      </c>
      <c r="B20" s="21" t="s">
        <v>280</v>
      </c>
      <c r="C20" s="21"/>
      <c r="D20" s="18"/>
      <c r="E20" s="22"/>
      <c r="F20" s="18"/>
      <c r="G20" s="27">
        <f t="shared" si="0"/>
        <v>0</v>
      </c>
      <c r="H20" s="27"/>
      <c r="I20" s="27"/>
      <c r="J20" s="194"/>
      <c r="K20" s="197"/>
      <c r="L20" s="197"/>
      <c r="M20" s="186"/>
      <c r="N20" s="138"/>
      <c r="O20" s="186">
        <f t="shared" si="1"/>
        <v>0</v>
      </c>
    </row>
    <row r="21" spans="1:15" s="147" customFormat="1" ht="12.75">
      <c r="A21" s="20" t="s">
        <v>281</v>
      </c>
      <c r="B21" s="21" t="s">
        <v>282</v>
      </c>
      <c r="C21" s="21"/>
      <c r="D21" s="18"/>
      <c r="E21" s="22"/>
      <c r="F21" s="18"/>
      <c r="G21" s="27">
        <f t="shared" si="0"/>
        <v>0</v>
      </c>
      <c r="H21" s="27"/>
      <c r="I21" s="27"/>
      <c r="J21" s="194"/>
      <c r="K21" s="197"/>
      <c r="L21" s="197"/>
      <c r="M21" s="186"/>
      <c r="N21" s="138"/>
      <c r="O21" s="186">
        <f t="shared" si="1"/>
        <v>0</v>
      </c>
    </row>
    <row r="22" spans="1:15" s="149" customFormat="1" ht="12.75">
      <c r="A22" s="20" t="s">
        <v>283</v>
      </c>
      <c r="B22" s="33" t="s">
        <v>284</v>
      </c>
      <c r="C22" s="33"/>
      <c r="D22" s="18"/>
      <c r="E22" s="34"/>
      <c r="F22" s="18"/>
      <c r="G22" s="27">
        <f t="shared" si="0"/>
        <v>0</v>
      </c>
      <c r="H22" s="27"/>
      <c r="I22" s="27"/>
      <c r="J22" s="194"/>
      <c r="K22" s="197"/>
      <c r="L22" s="197"/>
      <c r="M22" s="186"/>
      <c r="N22" s="138"/>
      <c r="O22" s="186">
        <f t="shared" si="1"/>
        <v>0</v>
      </c>
    </row>
    <row r="23" spans="1:15" s="147" customFormat="1" ht="14.25">
      <c r="A23" s="24"/>
      <c r="B23" s="31" t="s">
        <v>285</v>
      </c>
      <c r="C23" s="35" t="s">
        <v>286</v>
      </c>
      <c r="D23" s="27">
        <v>125</v>
      </c>
      <c r="E23" s="28">
        <v>318.3</v>
      </c>
      <c r="F23" s="27">
        <f>E23*D23</f>
        <v>39787.5</v>
      </c>
      <c r="G23" s="27">
        <f t="shared" si="0"/>
        <v>295.8770491803279</v>
      </c>
      <c r="H23" s="27">
        <f aca="true" t="shared" si="2" ref="H23:H29">D23*G23</f>
        <v>36984.63114754099</v>
      </c>
      <c r="I23" s="27">
        <f aca="true" t="shared" si="3" ref="I23:I29">G23+G23*$K$12</f>
        <v>360.97</v>
      </c>
      <c r="J23" s="194">
        <f>D23*I23</f>
        <v>45121.25</v>
      </c>
      <c r="K23" s="197"/>
      <c r="L23" s="197"/>
      <c r="M23" s="186">
        <v>360.97</v>
      </c>
      <c r="N23" s="138"/>
      <c r="O23" s="186">
        <f t="shared" si="1"/>
        <v>295.8770491803279</v>
      </c>
    </row>
    <row r="24" spans="1:15" s="147" customFormat="1" ht="12.75">
      <c r="A24" s="24"/>
      <c r="B24" s="31" t="s">
        <v>287</v>
      </c>
      <c r="C24" s="24" t="s">
        <v>288</v>
      </c>
      <c r="D24" s="27">
        <v>6013</v>
      </c>
      <c r="E24" s="28">
        <v>6.78</v>
      </c>
      <c r="F24" s="27">
        <f>E24*D24</f>
        <v>40768.14</v>
      </c>
      <c r="G24" s="27">
        <f t="shared" si="0"/>
        <v>6.303278688524591</v>
      </c>
      <c r="H24" s="27">
        <f t="shared" si="2"/>
        <v>37901.614754098366</v>
      </c>
      <c r="I24" s="27">
        <f t="shared" si="3"/>
        <v>7.690000000000001</v>
      </c>
      <c r="J24" s="194">
        <f>D24*I24</f>
        <v>46239.97000000001</v>
      </c>
      <c r="K24" s="197"/>
      <c r="L24" s="197"/>
      <c r="M24" s="186">
        <v>7.69</v>
      </c>
      <c r="N24" s="138"/>
      <c r="O24" s="186">
        <f t="shared" si="1"/>
        <v>6.303278688524591</v>
      </c>
    </row>
    <row r="25" spans="1:15" s="147" customFormat="1" ht="12.75">
      <c r="A25" s="24"/>
      <c r="B25" s="31" t="s">
        <v>289</v>
      </c>
      <c r="C25" s="35" t="s">
        <v>290</v>
      </c>
      <c r="D25" s="27">
        <v>1771</v>
      </c>
      <c r="E25" s="28">
        <v>9.803921568627452</v>
      </c>
      <c r="F25" s="27">
        <f>E25*D25</f>
        <v>17362.745098039217</v>
      </c>
      <c r="G25" s="27">
        <f t="shared" si="0"/>
        <v>9.114754098360656</v>
      </c>
      <c r="H25" s="27">
        <f t="shared" si="2"/>
        <v>16142.229508196722</v>
      </c>
      <c r="I25" s="27">
        <f t="shared" si="3"/>
        <v>11.120000000000001</v>
      </c>
      <c r="J25" s="194">
        <f>D25*I25</f>
        <v>19693.52</v>
      </c>
      <c r="K25" s="197"/>
      <c r="L25" s="197"/>
      <c r="M25" s="186">
        <v>11.12</v>
      </c>
      <c r="N25" s="138"/>
      <c r="O25" s="186">
        <f t="shared" si="1"/>
        <v>9.114754098360656</v>
      </c>
    </row>
    <row r="26" spans="1:15" s="149" customFormat="1" ht="12.75">
      <c r="A26" s="20" t="s">
        <v>283</v>
      </c>
      <c r="B26" s="33" t="s">
        <v>291</v>
      </c>
      <c r="C26" s="33"/>
      <c r="D26" s="18"/>
      <c r="E26" s="28">
        <v>0</v>
      </c>
      <c r="F26" s="18"/>
      <c r="G26" s="27">
        <f t="shared" si="0"/>
        <v>0</v>
      </c>
      <c r="H26" s="27">
        <f t="shared" si="2"/>
        <v>0</v>
      </c>
      <c r="I26" s="27">
        <f t="shared" si="3"/>
        <v>0</v>
      </c>
      <c r="J26" s="194">
        <f>D26*G26</f>
        <v>0</v>
      </c>
      <c r="K26" s="197"/>
      <c r="L26" s="197"/>
      <c r="M26" s="186"/>
      <c r="N26" s="138"/>
      <c r="O26" s="186">
        <f t="shared" si="1"/>
        <v>0</v>
      </c>
    </row>
    <row r="27" spans="1:15" s="147" customFormat="1" ht="12.75">
      <c r="A27" s="24"/>
      <c r="B27" s="25" t="s">
        <v>292</v>
      </c>
      <c r="C27" s="24" t="s">
        <v>275</v>
      </c>
      <c r="D27" s="27">
        <v>164.7</v>
      </c>
      <c r="E27" s="28">
        <v>24.872549019607845</v>
      </c>
      <c r="F27" s="27">
        <f>E27*D27</f>
        <v>4096.5088235294115</v>
      </c>
      <c r="G27" s="27">
        <f t="shared" si="0"/>
        <v>21.48360655737705</v>
      </c>
      <c r="H27" s="27">
        <f t="shared" si="2"/>
        <v>3538.35</v>
      </c>
      <c r="I27" s="27">
        <f t="shared" si="3"/>
        <v>26.21</v>
      </c>
      <c r="J27" s="194">
        <f>D27*I27</f>
        <v>4316.787</v>
      </c>
      <c r="K27" s="197"/>
      <c r="L27" s="197"/>
      <c r="M27" s="186">
        <v>26.21</v>
      </c>
      <c r="N27" s="138"/>
      <c r="O27" s="186">
        <f t="shared" si="1"/>
        <v>21.48360655737705</v>
      </c>
    </row>
    <row r="28" spans="1:15" s="147" customFormat="1" ht="12.75">
      <c r="A28" s="24"/>
      <c r="B28" s="25" t="s">
        <v>293</v>
      </c>
      <c r="C28" s="24" t="s">
        <v>288</v>
      </c>
      <c r="D28" s="27">
        <v>539.4</v>
      </c>
      <c r="E28" s="28">
        <v>6.78</v>
      </c>
      <c r="F28" s="27">
        <f>E28*D28</f>
        <v>3657.132</v>
      </c>
      <c r="G28" s="27">
        <f t="shared" si="0"/>
        <v>6.303278688524591</v>
      </c>
      <c r="H28" s="27">
        <f t="shared" si="2"/>
        <v>3399.988524590164</v>
      </c>
      <c r="I28" s="27">
        <f t="shared" si="3"/>
        <v>7.690000000000001</v>
      </c>
      <c r="J28" s="194">
        <f>D28*I28</f>
        <v>4147.986000000001</v>
      </c>
      <c r="K28" s="197"/>
      <c r="L28" s="197"/>
      <c r="M28" s="186">
        <v>7.69</v>
      </c>
      <c r="N28" s="138"/>
      <c r="O28" s="186">
        <f t="shared" si="1"/>
        <v>6.303278688524591</v>
      </c>
    </row>
    <row r="29" spans="1:15" s="147" customFormat="1" ht="12.75">
      <c r="A29" s="24"/>
      <c r="B29" s="25" t="s">
        <v>294</v>
      </c>
      <c r="C29" s="24" t="s">
        <v>295</v>
      </c>
      <c r="D29" s="27">
        <v>29.7</v>
      </c>
      <c r="E29" s="28">
        <v>355.21</v>
      </c>
      <c r="F29" s="27">
        <f>E29*D29</f>
        <v>10549.737</v>
      </c>
      <c r="G29" s="27">
        <f t="shared" si="0"/>
        <v>330.1803278688525</v>
      </c>
      <c r="H29" s="27">
        <f t="shared" si="2"/>
        <v>9806.355737704918</v>
      </c>
      <c r="I29" s="27">
        <f t="shared" si="3"/>
        <v>402.82000000000005</v>
      </c>
      <c r="J29" s="194">
        <f>D29*I29</f>
        <v>11963.754</v>
      </c>
      <c r="K29" s="197"/>
      <c r="L29" s="197"/>
      <c r="M29" s="186">
        <v>402.82</v>
      </c>
      <c r="N29" s="138"/>
      <c r="O29" s="186">
        <f t="shared" si="1"/>
        <v>330.1803278688525</v>
      </c>
    </row>
    <row r="30" spans="1:15" s="147" customFormat="1" ht="12.75">
      <c r="A30" s="239" t="s">
        <v>296</v>
      </c>
      <c r="B30" s="239"/>
      <c r="C30" s="239"/>
      <c r="D30" s="239"/>
      <c r="E30" s="239"/>
      <c r="F30" s="18">
        <f>SUM(F23:F29)</f>
        <v>116221.76292156862</v>
      </c>
      <c r="G30" s="27">
        <f t="shared" si="0"/>
        <v>0</v>
      </c>
      <c r="H30" s="195">
        <f>SUM(H23:H29)</f>
        <v>107773.16967213116</v>
      </c>
      <c r="I30" s="27"/>
      <c r="J30" s="195">
        <f>SUM(J23:J29)</f>
        <v>131483.267</v>
      </c>
      <c r="K30" s="199"/>
      <c r="L30" s="199"/>
      <c r="M30" s="186"/>
      <c r="N30" s="148"/>
      <c r="O30" s="186">
        <f t="shared" si="1"/>
        <v>0</v>
      </c>
    </row>
    <row r="31" spans="1:15" s="147" customFormat="1" ht="6" customHeight="1">
      <c r="A31" s="256"/>
      <c r="B31" s="257"/>
      <c r="C31" s="257"/>
      <c r="D31" s="257"/>
      <c r="E31" s="257"/>
      <c r="F31" s="258"/>
      <c r="G31" s="27">
        <f t="shared" si="0"/>
        <v>0</v>
      </c>
      <c r="H31" s="27"/>
      <c r="I31" s="27"/>
      <c r="J31" s="194"/>
      <c r="K31" s="197"/>
      <c r="L31" s="197"/>
      <c r="M31" s="186"/>
      <c r="N31" s="138"/>
      <c r="O31" s="186">
        <f t="shared" si="1"/>
        <v>0</v>
      </c>
    </row>
    <row r="32" spans="1:15" s="147" customFormat="1" ht="12.75">
      <c r="A32" s="20" t="s">
        <v>297</v>
      </c>
      <c r="B32" s="36" t="s">
        <v>298</v>
      </c>
      <c r="C32" s="21"/>
      <c r="D32" s="27"/>
      <c r="E32" s="28"/>
      <c r="F32" s="27"/>
      <c r="G32" s="27">
        <f t="shared" si="0"/>
        <v>0</v>
      </c>
      <c r="H32" s="27"/>
      <c r="I32" s="27"/>
      <c r="J32" s="194"/>
      <c r="K32" s="197"/>
      <c r="L32" s="197"/>
      <c r="M32" s="186"/>
      <c r="N32" s="138"/>
      <c r="O32" s="186">
        <f t="shared" si="1"/>
        <v>0</v>
      </c>
    </row>
    <row r="33" spans="1:15" s="149" customFormat="1" ht="12.75">
      <c r="A33" s="20" t="s">
        <v>299</v>
      </c>
      <c r="B33" s="36" t="s">
        <v>300</v>
      </c>
      <c r="C33" s="21"/>
      <c r="D33" s="18"/>
      <c r="E33" s="22"/>
      <c r="F33" s="18"/>
      <c r="G33" s="27">
        <f t="shared" si="0"/>
        <v>0</v>
      </c>
      <c r="H33" s="27"/>
      <c r="I33" s="27"/>
      <c r="J33" s="194"/>
      <c r="K33" s="197"/>
      <c r="L33" s="197"/>
      <c r="M33" s="186"/>
      <c r="N33" s="138"/>
      <c r="O33" s="186">
        <f t="shared" si="1"/>
        <v>0</v>
      </c>
    </row>
    <row r="34" spans="1:15" s="147" customFormat="1" ht="12.75">
      <c r="A34" s="20" t="s">
        <v>301</v>
      </c>
      <c r="B34" s="36" t="s">
        <v>302</v>
      </c>
      <c r="C34" s="21"/>
      <c r="D34" s="18"/>
      <c r="E34" s="22"/>
      <c r="F34" s="18"/>
      <c r="G34" s="27">
        <f t="shared" si="0"/>
        <v>0</v>
      </c>
      <c r="H34" s="27"/>
      <c r="I34" s="27"/>
      <c r="J34" s="194"/>
      <c r="K34" s="197"/>
      <c r="L34" s="197"/>
      <c r="M34" s="186"/>
      <c r="N34" s="138"/>
      <c r="O34" s="186">
        <f t="shared" si="1"/>
        <v>0</v>
      </c>
    </row>
    <row r="35" spans="1:15" s="147" customFormat="1" ht="12.75">
      <c r="A35" s="24"/>
      <c r="B35" s="37" t="s">
        <v>292</v>
      </c>
      <c r="C35" s="24" t="s">
        <v>275</v>
      </c>
      <c r="D35" s="27">
        <v>631.7</v>
      </c>
      <c r="E35" s="28">
        <v>30.74</v>
      </c>
      <c r="F35" s="27">
        <f aca="true" t="shared" si="4" ref="F35:F49">E35*D35</f>
        <v>19418.458</v>
      </c>
      <c r="G35" s="27">
        <f t="shared" si="0"/>
        <v>28.57377049180328</v>
      </c>
      <c r="H35" s="27">
        <f>D35*G35</f>
        <v>18050.050819672135</v>
      </c>
      <c r="I35" s="27">
        <f>G35+G35*$K$12</f>
        <v>34.86</v>
      </c>
      <c r="J35" s="194">
        <f>D35*I35</f>
        <v>22021.062</v>
      </c>
      <c r="K35" s="197"/>
      <c r="L35" s="197"/>
      <c r="M35" s="186">
        <v>34.86</v>
      </c>
      <c r="N35" s="138"/>
      <c r="O35" s="186">
        <f t="shared" si="1"/>
        <v>28.57377049180328</v>
      </c>
    </row>
    <row r="36" spans="1:15" s="147" customFormat="1" ht="12.75">
      <c r="A36" s="24"/>
      <c r="B36" s="37" t="s">
        <v>293</v>
      </c>
      <c r="C36" s="24" t="s">
        <v>288</v>
      </c>
      <c r="D36" s="27">
        <v>3917.1</v>
      </c>
      <c r="E36" s="28">
        <v>6.78</v>
      </c>
      <c r="F36" s="27">
        <f t="shared" si="4"/>
        <v>26557.938000000002</v>
      </c>
      <c r="G36" s="27">
        <f t="shared" si="0"/>
        <v>6.303278688524591</v>
      </c>
      <c r="H36" s="27">
        <f>D36*G36</f>
        <v>24690.572950819675</v>
      </c>
      <c r="I36" s="27">
        <f>G36+G36*$K$12</f>
        <v>7.690000000000001</v>
      </c>
      <c r="J36" s="194">
        <f>D36*I36</f>
        <v>30122.499000000003</v>
      </c>
      <c r="K36" s="197"/>
      <c r="L36" s="197"/>
      <c r="M36" s="186">
        <v>7.69</v>
      </c>
      <c r="N36" s="138"/>
      <c r="O36" s="186">
        <f t="shared" si="1"/>
        <v>6.303278688524591</v>
      </c>
    </row>
    <row r="37" spans="1:15" s="147" customFormat="1" ht="12.75">
      <c r="A37" s="24"/>
      <c r="B37" s="37" t="s">
        <v>294</v>
      </c>
      <c r="C37" s="24" t="s">
        <v>295</v>
      </c>
      <c r="D37" s="27">
        <v>36</v>
      </c>
      <c r="E37" s="28">
        <v>355.21</v>
      </c>
      <c r="F37" s="27">
        <f t="shared" si="4"/>
        <v>12787.56</v>
      </c>
      <c r="G37" s="27">
        <f t="shared" si="0"/>
        <v>330.1803278688525</v>
      </c>
      <c r="H37" s="27">
        <f>D37*G37</f>
        <v>11886.49180327869</v>
      </c>
      <c r="I37" s="27">
        <f>G37+G37*$K$12</f>
        <v>402.82000000000005</v>
      </c>
      <c r="J37" s="194">
        <f>D37*I37</f>
        <v>14501.520000000002</v>
      </c>
      <c r="K37" s="197"/>
      <c r="L37" s="197"/>
      <c r="M37" s="186">
        <v>402.82</v>
      </c>
      <c r="N37" s="138"/>
      <c r="O37" s="186">
        <f t="shared" si="1"/>
        <v>330.1803278688525</v>
      </c>
    </row>
    <row r="38" spans="1:15" s="149" customFormat="1" ht="12.75">
      <c r="A38" s="20" t="s">
        <v>303</v>
      </c>
      <c r="B38" s="21" t="s">
        <v>304</v>
      </c>
      <c r="C38" s="21"/>
      <c r="D38" s="18"/>
      <c r="E38" s="28">
        <v>0</v>
      </c>
      <c r="F38" s="18"/>
      <c r="G38" s="27">
        <f t="shared" si="0"/>
        <v>0</v>
      </c>
      <c r="H38" s="27"/>
      <c r="I38" s="27"/>
      <c r="J38" s="194">
        <f>D38*G38</f>
        <v>0</v>
      </c>
      <c r="K38" s="197"/>
      <c r="L38" s="197"/>
      <c r="M38" s="186"/>
      <c r="N38" s="138"/>
      <c r="O38" s="186">
        <f t="shared" si="1"/>
        <v>0</v>
      </c>
    </row>
    <row r="39" spans="1:15" s="147" customFormat="1" ht="12.75">
      <c r="A39" s="24"/>
      <c r="B39" s="37" t="s">
        <v>292</v>
      </c>
      <c r="C39" s="24" t="s">
        <v>275</v>
      </c>
      <c r="D39" s="27">
        <v>1803.2</v>
      </c>
      <c r="E39" s="28">
        <v>30.74</v>
      </c>
      <c r="F39" s="27">
        <f t="shared" si="4"/>
        <v>55430.368</v>
      </c>
      <c r="G39" s="27">
        <f t="shared" si="0"/>
        <v>28.57377049180328</v>
      </c>
      <c r="H39" s="27">
        <f>D39*G39</f>
        <v>51524.222950819676</v>
      </c>
      <c r="I39" s="27">
        <f>G39+G39*$K$12</f>
        <v>34.86</v>
      </c>
      <c r="J39" s="194">
        <f>D39*I39</f>
        <v>62859.552</v>
      </c>
      <c r="K39" s="197"/>
      <c r="L39" s="197"/>
      <c r="M39" s="186">
        <v>34.86</v>
      </c>
      <c r="N39" s="138"/>
      <c r="O39" s="186">
        <f t="shared" si="1"/>
        <v>28.57377049180328</v>
      </c>
    </row>
    <row r="40" spans="1:15" s="147" customFormat="1" ht="12.75">
      <c r="A40" s="24"/>
      <c r="B40" s="37" t="s">
        <v>293</v>
      </c>
      <c r="C40" s="24" t="s">
        <v>288</v>
      </c>
      <c r="D40" s="27">
        <v>6098.63</v>
      </c>
      <c r="E40" s="28">
        <v>6.78</v>
      </c>
      <c r="F40" s="27">
        <f t="shared" si="4"/>
        <v>41348.7114</v>
      </c>
      <c r="G40" s="27">
        <f t="shared" si="0"/>
        <v>6.303278688524591</v>
      </c>
      <c r="H40" s="27">
        <f>D40*G40</f>
        <v>38441.364508196726</v>
      </c>
      <c r="I40" s="27">
        <f>G40+G40*$K$12</f>
        <v>7.690000000000001</v>
      </c>
      <c r="J40" s="194">
        <f>D40*I40</f>
        <v>46898.46470000001</v>
      </c>
      <c r="K40" s="197"/>
      <c r="L40" s="197"/>
      <c r="M40" s="186">
        <v>7.69</v>
      </c>
      <c r="N40" s="138"/>
      <c r="O40" s="186">
        <f t="shared" si="1"/>
        <v>6.303278688524591</v>
      </c>
    </row>
    <row r="41" spans="1:15" s="147" customFormat="1" ht="12.75">
      <c r="A41" s="24"/>
      <c r="B41" s="37" t="s">
        <v>294</v>
      </c>
      <c r="C41" s="24" t="s">
        <v>295</v>
      </c>
      <c r="D41" s="27">
        <v>112.67</v>
      </c>
      <c r="E41" s="28">
        <v>355.21</v>
      </c>
      <c r="F41" s="27">
        <f t="shared" si="4"/>
        <v>40021.5107</v>
      </c>
      <c r="G41" s="27">
        <f t="shared" si="0"/>
        <v>330.1803278688525</v>
      </c>
      <c r="H41" s="27">
        <f>D41*G41</f>
        <v>37201.41754098361</v>
      </c>
      <c r="I41" s="27">
        <f>G41+G41*$K$12</f>
        <v>402.82000000000005</v>
      </c>
      <c r="J41" s="194">
        <f>D41*I41</f>
        <v>45385.729400000004</v>
      </c>
      <c r="K41" s="197"/>
      <c r="L41" s="197"/>
      <c r="M41" s="186">
        <v>402.82</v>
      </c>
      <c r="N41" s="138"/>
      <c r="O41" s="186">
        <f t="shared" si="1"/>
        <v>330.1803278688525</v>
      </c>
    </row>
    <row r="42" spans="1:15" s="149" customFormat="1" ht="12.75">
      <c r="A42" s="20" t="s">
        <v>305</v>
      </c>
      <c r="B42" s="21" t="s">
        <v>306</v>
      </c>
      <c r="C42" s="20"/>
      <c r="D42" s="18"/>
      <c r="E42" s="28">
        <v>0</v>
      </c>
      <c r="F42" s="18"/>
      <c r="G42" s="27">
        <f t="shared" si="0"/>
        <v>0</v>
      </c>
      <c r="H42" s="27"/>
      <c r="I42" s="27"/>
      <c r="J42" s="194">
        <f>D42*G42</f>
        <v>0</v>
      </c>
      <c r="K42" s="197"/>
      <c r="L42" s="197"/>
      <c r="M42" s="186"/>
      <c r="N42" s="138"/>
      <c r="O42" s="186">
        <f t="shared" si="1"/>
        <v>0</v>
      </c>
    </row>
    <row r="43" spans="1:15" s="147" customFormat="1" ht="12.75">
      <c r="A43" s="24"/>
      <c r="B43" s="37" t="s">
        <v>307</v>
      </c>
      <c r="C43" s="24" t="s">
        <v>275</v>
      </c>
      <c r="D43" s="27">
        <v>1036</v>
      </c>
      <c r="E43" s="28">
        <v>30.74</v>
      </c>
      <c r="F43" s="27">
        <f t="shared" si="4"/>
        <v>31846.64</v>
      </c>
      <c r="G43" s="27">
        <f t="shared" si="0"/>
        <v>28.57377049180328</v>
      </c>
      <c r="H43" s="27">
        <f>D43*G43</f>
        <v>29602.426229508197</v>
      </c>
      <c r="I43" s="27">
        <f>G43+G43*$K$12</f>
        <v>34.86</v>
      </c>
      <c r="J43" s="194">
        <f>D43*I43</f>
        <v>36114.96</v>
      </c>
      <c r="K43" s="197"/>
      <c r="L43" s="197"/>
      <c r="M43" s="186">
        <v>34.86</v>
      </c>
      <c r="N43" s="138"/>
      <c r="O43" s="186">
        <f t="shared" si="1"/>
        <v>28.57377049180328</v>
      </c>
    </row>
    <row r="44" spans="1:15" s="147" customFormat="1" ht="12.75">
      <c r="A44" s="24"/>
      <c r="B44" s="37" t="s">
        <v>308</v>
      </c>
      <c r="C44" s="24" t="s">
        <v>288</v>
      </c>
      <c r="D44" s="27">
        <v>3423</v>
      </c>
      <c r="E44" s="28">
        <v>6.78</v>
      </c>
      <c r="F44" s="27">
        <f t="shared" si="4"/>
        <v>23207.940000000002</v>
      </c>
      <c r="G44" s="27">
        <f t="shared" si="0"/>
        <v>6.303278688524591</v>
      </c>
      <c r="H44" s="27">
        <f>D44*G44</f>
        <v>21576.122950819674</v>
      </c>
      <c r="I44" s="27">
        <f>G44+G44*$K$12</f>
        <v>7.690000000000001</v>
      </c>
      <c r="J44" s="194">
        <f>D44*I44</f>
        <v>26322.870000000003</v>
      </c>
      <c r="K44" s="197"/>
      <c r="L44" s="197"/>
      <c r="M44" s="186">
        <v>7.69</v>
      </c>
      <c r="N44" s="138"/>
      <c r="O44" s="186">
        <f t="shared" si="1"/>
        <v>6.303278688524591</v>
      </c>
    </row>
    <row r="45" spans="1:15" s="147" customFormat="1" ht="12.75">
      <c r="A45" s="24"/>
      <c r="B45" s="37" t="s">
        <v>294</v>
      </c>
      <c r="C45" s="24" t="s">
        <v>295</v>
      </c>
      <c r="D45" s="27">
        <v>47.9</v>
      </c>
      <c r="E45" s="28">
        <v>355.21</v>
      </c>
      <c r="F45" s="27">
        <f t="shared" si="4"/>
        <v>17014.558999999997</v>
      </c>
      <c r="G45" s="27">
        <f t="shared" si="0"/>
        <v>330.1803278688525</v>
      </c>
      <c r="H45" s="27">
        <f>D45*G45</f>
        <v>15815.637704918034</v>
      </c>
      <c r="I45" s="27">
        <f>G45+G45*$K$12</f>
        <v>402.82000000000005</v>
      </c>
      <c r="J45" s="194">
        <f>D45*I45</f>
        <v>19295.078</v>
      </c>
      <c r="K45" s="197"/>
      <c r="L45" s="197"/>
      <c r="M45" s="186">
        <v>402.82</v>
      </c>
      <c r="N45" s="138"/>
      <c r="O45" s="186">
        <f t="shared" si="1"/>
        <v>330.1803278688525</v>
      </c>
    </row>
    <row r="46" spans="1:15" s="149" customFormat="1" ht="12.75">
      <c r="A46" s="20" t="s">
        <v>309</v>
      </c>
      <c r="B46" s="21" t="s">
        <v>310</v>
      </c>
      <c r="C46" s="21"/>
      <c r="D46" s="18"/>
      <c r="E46" s="28">
        <v>0</v>
      </c>
      <c r="F46" s="18"/>
      <c r="G46" s="27">
        <f t="shared" si="0"/>
        <v>0</v>
      </c>
      <c r="H46" s="27"/>
      <c r="I46" s="27"/>
      <c r="J46" s="194">
        <f>D46*G46</f>
        <v>0</v>
      </c>
      <c r="K46" s="197"/>
      <c r="L46" s="197"/>
      <c r="M46" s="186"/>
      <c r="N46" s="138"/>
      <c r="O46" s="186">
        <f t="shared" si="1"/>
        <v>0</v>
      </c>
    </row>
    <row r="47" spans="1:15" s="147" customFormat="1" ht="12.75">
      <c r="A47" s="24"/>
      <c r="B47" s="37" t="s">
        <v>292</v>
      </c>
      <c r="C47" s="24" t="s">
        <v>275</v>
      </c>
      <c r="D47" s="27">
        <v>370.9</v>
      </c>
      <c r="E47" s="28">
        <v>30.74</v>
      </c>
      <c r="F47" s="27">
        <f t="shared" si="4"/>
        <v>11401.465999999999</v>
      </c>
      <c r="G47" s="27">
        <f t="shared" si="0"/>
        <v>28.57377049180328</v>
      </c>
      <c r="H47" s="27">
        <f>D47*G47</f>
        <v>10598.011475409836</v>
      </c>
      <c r="I47" s="27">
        <f>G47+G47*$K$12</f>
        <v>34.86</v>
      </c>
      <c r="J47" s="194">
        <f>D47*I47</f>
        <v>12929.573999999999</v>
      </c>
      <c r="K47" s="197"/>
      <c r="L47" s="197"/>
      <c r="M47" s="186">
        <v>34.86</v>
      </c>
      <c r="N47" s="138"/>
      <c r="O47" s="186">
        <f t="shared" si="1"/>
        <v>28.57377049180328</v>
      </c>
    </row>
    <row r="48" spans="1:15" s="147" customFormat="1" ht="12.75">
      <c r="A48" s="24"/>
      <c r="B48" s="37" t="s">
        <v>293</v>
      </c>
      <c r="C48" s="24" t="s">
        <v>288</v>
      </c>
      <c r="D48" s="27">
        <v>6724.2</v>
      </c>
      <c r="E48" s="28">
        <v>6.78</v>
      </c>
      <c r="F48" s="27">
        <f t="shared" si="4"/>
        <v>45590.076</v>
      </c>
      <c r="G48" s="27">
        <f t="shared" si="0"/>
        <v>6.303278688524591</v>
      </c>
      <c r="H48" s="27">
        <f>D48*G48</f>
        <v>42384.506557377055</v>
      </c>
      <c r="I48" s="27">
        <f>G48+G48*$K$12</f>
        <v>7.690000000000001</v>
      </c>
      <c r="J48" s="194">
        <f>D48*I48</f>
        <v>51709.098000000005</v>
      </c>
      <c r="K48" s="197"/>
      <c r="L48" s="197"/>
      <c r="M48" s="186">
        <v>7.69</v>
      </c>
      <c r="N48" s="138"/>
      <c r="O48" s="186">
        <f t="shared" si="1"/>
        <v>6.303278688524591</v>
      </c>
    </row>
    <row r="49" spans="1:15" s="147" customFormat="1" ht="12.75">
      <c r="A49" s="24"/>
      <c r="B49" s="37" t="s">
        <v>294</v>
      </c>
      <c r="C49" s="24" t="s">
        <v>295</v>
      </c>
      <c r="D49" s="27">
        <v>35.9</v>
      </c>
      <c r="E49" s="28">
        <v>355.21</v>
      </c>
      <c r="F49" s="27">
        <f t="shared" si="4"/>
        <v>12752.038999999999</v>
      </c>
      <c r="G49" s="27">
        <f t="shared" si="0"/>
        <v>330.1803278688525</v>
      </c>
      <c r="H49" s="27">
        <f>D49*G49</f>
        <v>11853.473770491804</v>
      </c>
      <c r="I49" s="27">
        <f>G49+G49*$K$12</f>
        <v>402.82000000000005</v>
      </c>
      <c r="J49" s="194">
        <f>D49*I49</f>
        <v>14461.238000000001</v>
      </c>
      <c r="K49" s="197"/>
      <c r="L49" s="197"/>
      <c r="M49" s="186">
        <v>402.82</v>
      </c>
      <c r="N49" s="138"/>
      <c r="O49" s="186">
        <f t="shared" si="1"/>
        <v>330.1803278688525</v>
      </c>
    </row>
    <row r="50" spans="1:15" s="147" customFormat="1" ht="12.75">
      <c r="A50" s="239" t="s">
        <v>311</v>
      </c>
      <c r="B50" s="239"/>
      <c r="C50" s="239"/>
      <c r="D50" s="239"/>
      <c r="E50" s="239"/>
      <c r="F50" s="18">
        <f>SUM(F35:F49)</f>
        <v>337377.2661</v>
      </c>
      <c r="G50" s="27">
        <f t="shared" si="0"/>
        <v>0</v>
      </c>
      <c r="H50" s="195">
        <f>SUM(H35:H49)</f>
        <v>313624.2992622951</v>
      </c>
      <c r="I50" s="27"/>
      <c r="J50" s="195">
        <f>SUM(J35:J49)</f>
        <v>382621.6451</v>
      </c>
      <c r="K50" s="199"/>
      <c r="L50" s="199"/>
      <c r="M50" s="186"/>
      <c r="N50" s="148"/>
      <c r="O50" s="186">
        <f t="shared" si="1"/>
        <v>0</v>
      </c>
    </row>
    <row r="51" spans="1:15" s="150" customFormat="1" ht="6" customHeight="1">
      <c r="A51" s="244"/>
      <c r="B51" s="245"/>
      <c r="C51" s="245"/>
      <c r="D51" s="245"/>
      <c r="E51" s="245"/>
      <c r="F51" s="246"/>
      <c r="G51" s="27">
        <f t="shared" si="0"/>
        <v>0</v>
      </c>
      <c r="H51" s="27"/>
      <c r="I51" s="27"/>
      <c r="J51" s="194"/>
      <c r="K51" s="197"/>
      <c r="L51" s="197"/>
      <c r="M51" s="18"/>
      <c r="N51" s="138"/>
      <c r="O51" s="186">
        <f t="shared" si="1"/>
        <v>0</v>
      </c>
    </row>
    <row r="52" spans="1:15" ht="12.75">
      <c r="A52" s="39" t="s">
        <v>312</v>
      </c>
      <c r="B52" s="247" t="s">
        <v>313</v>
      </c>
      <c r="C52" s="240"/>
      <c r="D52" s="240"/>
      <c r="E52" s="240"/>
      <c r="F52" s="240"/>
      <c r="G52" s="27">
        <f t="shared" si="0"/>
        <v>0</v>
      </c>
      <c r="H52" s="27"/>
      <c r="I52" s="27"/>
      <c r="J52" s="194"/>
      <c r="M52" s="18"/>
      <c r="O52" s="186">
        <f t="shared" si="1"/>
        <v>0</v>
      </c>
    </row>
    <row r="53" spans="1:15" s="150" customFormat="1" ht="12.75">
      <c r="A53" s="39" t="s">
        <v>314</v>
      </c>
      <c r="B53" s="40" t="s">
        <v>315</v>
      </c>
      <c r="C53" s="25"/>
      <c r="D53" s="25"/>
      <c r="E53" s="25"/>
      <c r="F53" s="25"/>
      <c r="G53" s="27">
        <f t="shared" si="0"/>
        <v>0</v>
      </c>
      <c r="H53" s="27"/>
      <c r="I53" s="27"/>
      <c r="J53" s="194"/>
      <c r="K53" s="197"/>
      <c r="L53" s="197"/>
      <c r="M53" s="18"/>
      <c r="N53" s="138"/>
      <c r="O53" s="186">
        <f t="shared" si="1"/>
        <v>0</v>
      </c>
    </row>
    <row r="54" spans="1:15" s="150" customFormat="1" ht="12.75">
      <c r="A54" s="39" t="s">
        <v>316</v>
      </c>
      <c r="B54" s="247" t="s">
        <v>317</v>
      </c>
      <c r="C54" s="240"/>
      <c r="D54" s="240"/>
      <c r="E54" s="240"/>
      <c r="F54" s="240"/>
      <c r="G54" s="27">
        <f t="shared" si="0"/>
        <v>0</v>
      </c>
      <c r="H54" s="27"/>
      <c r="I54" s="27"/>
      <c r="J54" s="194"/>
      <c r="K54" s="197"/>
      <c r="L54" s="197"/>
      <c r="M54" s="18"/>
      <c r="N54" s="138"/>
      <c r="O54" s="186">
        <f t="shared" si="1"/>
        <v>0</v>
      </c>
    </row>
    <row r="55" spans="1:15" s="150" customFormat="1" ht="12.75">
      <c r="A55" s="26"/>
      <c r="B55" s="41" t="s">
        <v>318</v>
      </c>
      <c r="C55" s="25"/>
      <c r="D55" s="27"/>
      <c r="E55" s="25"/>
      <c r="F55" s="25"/>
      <c r="G55" s="27">
        <f t="shared" si="0"/>
        <v>0</v>
      </c>
      <c r="H55" s="27"/>
      <c r="I55" s="27"/>
      <c r="J55" s="194"/>
      <c r="K55" s="197"/>
      <c r="L55" s="197"/>
      <c r="M55" s="18"/>
      <c r="N55" s="138"/>
      <c r="O55" s="186">
        <f t="shared" si="1"/>
        <v>0</v>
      </c>
    </row>
    <row r="56" spans="1:15" s="150" customFormat="1" ht="12.75">
      <c r="A56" s="26"/>
      <c r="B56" s="41" t="s">
        <v>319</v>
      </c>
      <c r="C56" s="24" t="s">
        <v>290</v>
      </c>
      <c r="D56" s="27">
        <v>608.15</v>
      </c>
      <c r="E56" s="27">
        <v>3.58</v>
      </c>
      <c r="F56" s="27">
        <f aca="true" t="shared" si="5" ref="F56:F63">D56*E56</f>
        <v>2177.177</v>
      </c>
      <c r="G56" s="27">
        <f aca="true" t="shared" si="6" ref="G56:G63">O56</f>
        <v>3.3278688524590163</v>
      </c>
      <c r="H56" s="27">
        <f aca="true" t="shared" si="7" ref="H56:H63">D56*G56</f>
        <v>2023.8434426229508</v>
      </c>
      <c r="I56" s="27">
        <f aca="true" t="shared" si="8" ref="I56:I63">G56+G56*$K$12</f>
        <v>4.06</v>
      </c>
      <c r="J56" s="194">
        <f aca="true" t="shared" si="9" ref="J56:J63">D56*I56</f>
        <v>2469.0889999999995</v>
      </c>
      <c r="K56" s="197"/>
      <c r="L56" s="197"/>
      <c r="M56" s="186">
        <v>4.06</v>
      </c>
      <c r="N56" s="138"/>
      <c r="O56" s="186">
        <f t="shared" si="1"/>
        <v>3.3278688524590163</v>
      </c>
    </row>
    <row r="57" spans="1:15" s="150" customFormat="1" ht="12.75">
      <c r="A57" s="26"/>
      <c r="B57" s="41" t="s">
        <v>320</v>
      </c>
      <c r="C57" s="26" t="s">
        <v>275</v>
      </c>
      <c r="D57" s="27">
        <v>1534.66</v>
      </c>
      <c r="E57" s="27">
        <v>24.66</v>
      </c>
      <c r="F57" s="27">
        <f t="shared" si="5"/>
        <v>37844.7156</v>
      </c>
      <c r="G57" s="27">
        <f t="shared" si="6"/>
        <v>22.92622950819672</v>
      </c>
      <c r="H57" s="27">
        <f t="shared" si="7"/>
        <v>35183.96737704918</v>
      </c>
      <c r="I57" s="27">
        <f t="shared" si="8"/>
        <v>27.97</v>
      </c>
      <c r="J57" s="194">
        <f t="shared" si="9"/>
        <v>42924.4402</v>
      </c>
      <c r="K57" s="197"/>
      <c r="L57" s="197"/>
      <c r="M57" s="186">
        <v>27.97</v>
      </c>
      <c r="N57" s="138"/>
      <c r="O57" s="186">
        <f t="shared" si="1"/>
        <v>22.92622950819672</v>
      </c>
    </row>
    <row r="58" spans="1:15" s="150" customFormat="1" ht="12.75">
      <c r="A58" s="26"/>
      <c r="B58" s="41" t="s">
        <v>321</v>
      </c>
      <c r="C58" s="26" t="s">
        <v>290</v>
      </c>
      <c r="D58" s="27">
        <v>650</v>
      </c>
      <c r="E58" s="27">
        <v>5.08</v>
      </c>
      <c r="F58" s="27">
        <f t="shared" si="5"/>
        <v>3302</v>
      </c>
      <c r="G58" s="27">
        <f t="shared" si="6"/>
        <v>4.721311475409836</v>
      </c>
      <c r="H58" s="27">
        <f t="shared" si="7"/>
        <v>3068.8524590163934</v>
      </c>
      <c r="I58" s="27">
        <f t="shared" si="8"/>
        <v>5.76</v>
      </c>
      <c r="J58" s="194">
        <f t="shared" si="9"/>
        <v>3744</v>
      </c>
      <c r="K58" s="197"/>
      <c r="L58" s="197"/>
      <c r="M58" s="186">
        <v>5.76</v>
      </c>
      <c r="N58" s="138"/>
      <c r="O58" s="186">
        <f t="shared" si="1"/>
        <v>4.721311475409836</v>
      </c>
    </row>
    <row r="59" spans="1:15" s="150" customFormat="1" ht="12.75">
      <c r="A59" s="26"/>
      <c r="B59" s="41" t="s">
        <v>322</v>
      </c>
      <c r="C59" s="26" t="s">
        <v>275</v>
      </c>
      <c r="D59" s="27">
        <f>((4.42*1.1)*3+(2.42*1.1)*2+(3.62*2))</f>
        <v>27.15</v>
      </c>
      <c r="E59" s="27">
        <v>53.96</v>
      </c>
      <c r="F59" s="27">
        <f t="shared" si="5"/>
        <v>1465.014</v>
      </c>
      <c r="G59" s="27">
        <f t="shared" si="6"/>
        <v>50.15573770491803</v>
      </c>
      <c r="H59" s="27">
        <f t="shared" si="7"/>
        <v>1361.7282786885246</v>
      </c>
      <c r="I59" s="27">
        <f t="shared" si="8"/>
        <v>61.19</v>
      </c>
      <c r="J59" s="194">
        <f t="shared" si="9"/>
        <v>1661.3084999999999</v>
      </c>
      <c r="K59" s="197"/>
      <c r="L59" s="197"/>
      <c r="M59" s="186">
        <v>61.19</v>
      </c>
      <c r="N59" s="138"/>
      <c r="O59" s="186">
        <f t="shared" si="1"/>
        <v>50.15573770491803</v>
      </c>
    </row>
    <row r="60" spans="1:15" s="150" customFormat="1" ht="12.75">
      <c r="A60" s="26"/>
      <c r="B60" s="41" t="s">
        <v>323</v>
      </c>
      <c r="C60" s="26" t="s">
        <v>275</v>
      </c>
      <c r="D60" s="27">
        <f>((2.85*2.1)*2)+((4.05*2.1)*4)</f>
        <v>45.99</v>
      </c>
      <c r="E60" s="27">
        <v>47.88</v>
      </c>
      <c r="F60" s="27">
        <f t="shared" si="5"/>
        <v>2202.0012</v>
      </c>
      <c r="G60" s="27">
        <f t="shared" si="6"/>
        <v>44.50819672131147</v>
      </c>
      <c r="H60" s="27">
        <f t="shared" si="7"/>
        <v>2046.9319672131146</v>
      </c>
      <c r="I60" s="27">
        <f t="shared" si="8"/>
        <v>54.3</v>
      </c>
      <c r="J60" s="194">
        <f t="shared" si="9"/>
        <v>2497.257</v>
      </c>
      <c r="K60" s="197"/>
      <c r="L60" s="197"/>
      <c r="M60" s="186">
        <v>54.3</v>
      </c>
      <c r="N60" s="138"/>
      <c r="O60" s="186">
        <f t="shared" si="1"/>
        <v>44.50819672131147</v>
      </c>
    </row>
    <row r="61" spans="1:15" s="150" customFormat="1" ht="12.75">
      <c r="A61" s="26"/>
      <c r="B61" s="41" t="s">
        <v>324</v>
      </c>
      <c r="C61" s="26" t="s">
        <v>275</v>
      </c>
      <c r="D61" s="27">
        <f>1.8*((2*(0.8+0.8)+(8*0.8)+(2*(1.1+0.25+0.8))+(1.2*3)+(1.3+0.25+0.2)+(0.85*6)+(1.15+1.3+0.9+0.9+0.35+0.35)))</f>
        <v>52.74</v>
      </c>
      <c r="E61" s="27">
        <v>149.32</v>
      </c>
      <c r="F61" s="27">
        <f t="shared" si="5"/>
        <v>7875.1368</v>
      </c>
      <c r="G61" s="27">
        <f t="shared" si="6"/>
        <v>138.80327868852459</v>
      </c>
      <c r="H61" s="27">
        <f t="shared" si="7"/>
        <v>7320.4849180327865</v>
      </c>
      <c r="I61" s="27">
        <f t="shared" si="8"/>
        <v>169.34</v>
      </c>
      <c r="J61" s="194">
        <f t="shared" si="9"/>
        <v>8930.991600000001</v>
      </c>
      <c r="K61" s="197"/>
      <c r="L61" s="197"/>
      <c r="M61" s="186">
        <v>169.34</v>
      </c>
      <c r="N61" s="138"/>
      <c r="O61" s="186">
        <f t="shared" si="1"/>
        <v>138.80327868852459</v>
      </c>
    </row>
    <row r="62" spans="1:15" s="150" customFormat="1" ht="12.75">
      <c r="A62" s="26"/>
      <c r="B62" s="41" t="s">
        <v>325</v>
      </c>
      <c r="C62" s="26" t="s">
        <v>290</v>
      </c>
      <c r="D62" s="27">
        <v>228</v>
      </c>
      <c r="E62" s="27">
        <v>13.86</v>
      </c>
      <c r="F62" s="27">
        <f t="shared" si="5"/>
        <v>3160.08</v>
      </c>
      <c r="G62" s="27">
        <f t="shared" si="6"/>
        <v>12.885245901639346</v>
      </c>
      <c r="H62" s="27">
        <f t="shared" si="7"/>
        <v>2937.8360655737706</v>
      </c>
      <c r="I62" s="27">
        <f t="shared" si="8"/>
        <v>15.720000000000002</v>
      </c>
      <c r="J62" s="194">
        <f t="shared" si="9"/>
        <v>3584.1600000000008</v>
      </c>
      <c r="K62" s="197"/>
      <c r="L62" s="197"/>
      <c r="M62" s="186">
        <v>15.72</v>
      </c>
      <c r="N62" s="138"/>
      <c r="O62" s="186">
        <f t="shared" si="1"/>
        <v>12.885245901639346</v>
      </c>
    </row>
    <row r="63" spans="1:15" s="150" customFormat="1" ht="12.75">
      <c r="A63" s="26"/>
      <c r="B63" s="41" t="s">
        <v>326</v>
      </c>
      <c r="C63" s="26" t="s">
        <v>290</v>
      </c>
      <c r="D63" s="27">
        <f>8*1.8+15*2.5+1.4*2+2.7*18+3*2+3.6*4+14*(0.5+0.6)+2.1+2.4+3*3+5.2*2+5*3.2+4*4.2+2.6+55</f>
        <v>253.4</v>
      </c>
      <c r="E63" s="27">
        <v>13.86</v>
      </c>
      <c r="F63" s="27">
        <f t="shared" si="5"/>
        <v>3512.124</v>
      </c>
      <c r="G63" s="27">
        <f t="shared" si="6"/>
        <v>12.885245901639346</v>
      </c>
      <c r="H63" s="27">
        <f t="shared" si="7"/>
        <v>3265.1213114754105</v>
      </c>
      <c r="I63" s="27">
        <f t="shared" si="8"/>
        <v>15.720000000000002</v>
      </c>
      <c r="J63" s="194">
        <f t="shared" si="9"/>
        <v>3983.448000000001</v>
      </c>
      <c r="K63" s="197"/>
      <c r="L63" s="197"/>
      <c r="M63" s="186">
        <v>15.72</v>
      </c>
      <c r="N63" s="138"/>
      <c r="O63" s="186">
        <f t="shared" si="1"/>
        <v>12.885245901639346</v>
      </c>
    </row>
    <row r="64" spans="1:15" s="150" customFormat="1" ht="12.75">
      <c r="A64" s="263" t="s">
        <v>327</v>
      </c>
      <c r="B64" s="264"/>
      <c r="C64" s="264"/>
      <c r="D64" s="264"/>
      <c r="E64" s="265"/>
      <c r="F64" s="18">
        <f>SUM(F56:F63)</f>
        <v>61538.248600000006</v>
      </c>
      <c r="G64" s="27">
        <f t="shared" si="0"/>
        <v>0</v>
      </c>
      <c r="H64" s="195">
        <f>SUM(H56:H63)</f>
        <v>57208.76581967214</v>
      </c>
      <c r="I64" s="27"/>
      <c r="J64" s="195">
        <f>SUM(J56:J63)</f>
        <v>69794.6943</v>
      </c>
      <c r="K64" s="199"/>
      <c r="L64" s="199"/>
      <c r="M64" s="186"/>
      <c r="N64" s="148"/>
      <c r="O64" s="186">
        <f t="shared" si="1"/>
        <v>0</v>
      </c>
    </row>
    <row r="65" spans="1:15" s="150" customFormat="1" ht="6" customHeight="1">
      <c r="A65" s="244"/>
      <c r="B65" s="245"/>
      <c r="C65" s="245"/>
      <c r="D65" s="245"/>
      <c r="E65" s="245"/>
      <c r="F65" s="246"/>
      <c r="G65" s="27">
        <f t="shared" si="0"/>
        <v>0</v>
      </c>
      <c r="H65" s="27"/>
      <c r="I65" s="27"/>
      <c r="J65" s="194"/>
      <c r="K65" s="197"/>
      <c r="L65" s="197"/>
      <c r="M65" s="186"/>
      <c r="N65" s="138"/>
      <c r="O65" s="186">
        <f t="shared" si="1"/>
        <v>0</v>
      </c>
    </row>
    <row r="66" spans="1:15" s="151" customFormat="1" ht="12.75">
      <c r="A66" s="39" t="s">
        <v>328</v>
      </c>
      <c r="B66" s="247" t="s">
        <v>329</v>
      </c>
      <c r="C66" s="240"/>
      <c r="D66" s="240"/>
      <c r="E66" s="240"/>
      <c r="F66" s="240"/>
      <c r="G66" s="27">
        <f t="shared" si="0"/>
        <v>0</v>
      </c>
      <c r="H66" s="27"/>
      <c r="I66" s="27"/>
      <c r="J66" s="194"/>
      <c r="K66" s="197"/>
      <c r="L66" s="197"/>
      <c r="M66" s="186"/>
      <c r="N66" s="138"/>
      <c r="O66" s="186">
        <f t="shared" si="1"/>
        <v>0</v>
      </c>
    </row>
    <row r="67" spans="1:15" s="151" customFormat="1" ht="12.75">
      <c r="A67" s="39" t="s">
        <v>330</v>
      </c>
      <c r="B67" s="42" t="s">
        <v>331</v>
      </c>
      <c r="C67" s="25"/>
      <c r="D67" s="25"/>
      <c r="E67" s="25"/>
      <c r="F67" s="25"/>
      <c r="G67" s="27">
        <f t="shared" si="0"/>
        <v>0</v>
      </c>
      <c r="H67" s="27"/>
      <c r="I67" s="27"/>
      <c r="J67" s="194"/>
      <c r="K67" s="197"/>
      <c r="L67" s="197"/>
      <c r="M67" s="186"/>
      <c r="N67" s="138"/>
      <c r="O67" s="186">
        <f t="shared" si="1"/>
        <v>0</v>
      </c>
    </row>
    <row r="68" spans="1:15" s="151" customFormat="1" ht="12.75">
      <c r="A68" s="43"/>
      <c r="B68" s="44" t="s">
        <v>332</v>
      </c>
      <c r="C68" s="43"/>
      <c r="D68" s="43"/>
      <c r="E68" s="25"/>
      <c r="F68" s="45"/>
      <c r="G68" s="27">
        <f t="shared" si="0"/>
        <v>0</v>
      </c>
      <c r="H68" s="27"/>
      <c r="I68" s="27"/>
      <c r="J68" s="194"/>
      <c r="K68" s="197"/>
      <c r="L68" s="197"/>
      <c r="M68" s="186"/>
      <c r="N68" s="138"/>
      <c r="O68" s="186">
        <f t="shared" si="1"/>
        <v>0</v>
      </c>
    </row>
    <row r="69" spans="1:15" s="151" customFormat="1" ht="12.75">
      <c r="A69" s="43"/>
      <c r="B69" s="41" t="s">
        <v>333</v>
      </c>
      <c r="C69" s="135" t="s">
        <v>334</v>
      </c>
      <c r="D69" s="27">
        <v>14</v>
      </c>
      <c r="E69" s="27">
        <v>175.98</v>
      </c>
      <c r="F69" s="27">
        <f aca="true" t="shared" si="10" ref="F69:F75">D69*E69</f>
        <v>2463.72</v>
      </c>
      <c r="G69" s="27">
        <f aca="true" t="shared" si="11" ref="G69:G75">O69</f>
        <v>163.58196721311475</v>
      </c>
      <c r="H69" s="27">
        <f aca="true" t="shared" si="12" ref="H69:H75">D69*G69</f>
        <v>2290.1475409836066</v>
      </c>
      <c r="I69" s="27">
        <f aca="true" t="shared" si="13" ref="I69:I75">G69+G69*$K$12</f>
        <v>199.57</v>
      </c>
      <c r="J69" s="194">
        <f aca="true" t="shared" si="14" ref="J69:J75">D69*I69</f>
        <v>2793.98</v>
      </c>
      <c r="K69" s="197"/>
      <c r="L69" s="197"/>
      <c r="M69" s="186">
        <v>199.57</v>
      </c>
      <c r="N69" s="138"/>
      <c r="O69" s="186">
        <f t="shared" si="1"/>
        <v>163.58196721311475</v>
      </c>
    </row>
    <row r="70" spans="1:15" s="151" customFormat="1" ht="12.75">
      <c r="A70" s="43"/>
      <c r="B70" s="41" t="s">
        <v>335</v>
      </c>
      <c r="C70" s="135" t="s">
        <v>334</v>
      </c>
      <c r="D70" s="27">
        <v>4</v>
      </c>
      <c r="E70" s="27">
        <v>195.68</v>
      </c>
      <c r="F70" s="27">
        <f t="shared" si="10"/>
        <v>782.72</v>
      </c>
      <c r="G70" s="27">
        <f t="shared" si="11"/>
        <v>181.89344262295083</v>
      </c>
      <c r="H70" s="27">
        <f t="shared" si="12"/>
        <v>727.5737704918033</v>
      </c>
      <c r="I70" s="27">
        <f t="shared" si="13"/>
        <v>221.91000000000003</v>
      </c>
      <c r="J70" s="194">
        <f t="shared" si="14"/>
        <v>887.6400000000001</v>
      </c>
      <c r="K70" s="197"/>
      <c r="L70" s="197"/>
      <c r="M70" s="186">
        <v>221.91</v>
      </c>
      <c r="N70" s="138"/>
      <c r="O70" s="186">
        <f t="shared" si="1"/>
        <v>181.89344262295083</v>
      </c>
    </row>
    <row r="71" spans="1:15" s="151" customFormat="1" ht="12.75">
      <c r="A71" s="43"/>
      <c r="B71" s="41" t="s">
        <v>336</v>
      </c>
      <c r="C71" s="135" t="s">
        <v>334</v>
      </c>
      <c r="D71" s="27">
        <v>14</v>
      </c>
      <c r="E71" s="27">
        <v>175.69</v>
      </c>
      <c r="F71" s="27">
        <f t="shared" si="10"/>
        <v>2459.66</v>
      </c>
      <c r="G71" s="27">
        <f t="shared" si="11"/>
        <v>163.31147540983608</v>
      </c>
      <c r="H71" s="27">
        <f t="shared" si="12"/>
        <v>2286.360655737705</v>
      </c>
      <c r="I71" s="27">
        <f t="shared" si="13"/>
        <v>199.24</v>
      </c>
      <c r="J71" s="194">
        <f t="shared" si="14"/>
        <v>2789.36</v>
      </c>
      <c r="K71" s="197"/>
      <c r="L71" s="197"/>
      <c r="M71" s="186">
        <v>199.24</v>
      </c>
      <c r="N71" s="138"/>
      <c r="O71" s="186">
        <f t="shared" si="1"/>
        <v>163.31147540983608</v>
      </c>
    </row>
    <row r="72" spans="1:15" s="151" customFormat="1" ht="12.75">
      <c r="A72" s="43"/>
      <c r="B72" s="41" t="s">
        <v>337</v>
      </c>
      <c r="C72" s="135" t="s">
        <v>334</v>
      </c>
      <c r="D72" s="27">
        <v>6</v>
      </c>
      <c r="E72" s="27">
        <v>166</v>
      </c>
      <c r="F72" s="27">
        <f t="shared" si="10"/>
        <v>996</v>
      </c>
      <c r="G72" s="27">
        <f t="shared" si="11"/>
        <v>154.30327868852459</v>
      </c>
      <c r="H72" s="27">
        <f t="shared" si="12"/>
        <v>925.8196721311475</v>
      </c>
      <c r="I72" s="27">
        <f t="shared" si="13"/>
        <v>188.25</v>
      </c>
      <c r="J72" s="194">
        <f t="shared" si="14"/>
        <v>1129.5</v>
      </c>
      <c r="K72" s="197"/>
      <c r="L72" s="197"/>
      <c r="M72" s="186">
        <v>188.25</v>
      </c>
      <c r="N72" s="138"/>
      <c r="O72" s="186">
        <f t="shared" si="1"/>
        <v>154.30327868852459</v>
      </c>
    </row>
    <row r="73" spans="1:15" s="151" customFormat="1" ht="12.75">
      <c r="A73" s="43"/>
      <c r="B73" s="41" t="s">
        <v>338</v>
      </c>
      <c r="C73" s="135" t="s">
        <v>334</v>
      </c>
      <c r="D73" s="27">
        <v>4</v>
      </c>
      <c r="E73" s="27">
        <v>159</v>
      </c>
      <c r="F73" s="27">
        <f t="shared" si="10"/>
        <v>636</v>
      </c>
      <c r="G73" s="27">
        <f t="shared" si="11"/>
        <v>147.79508196721312</v>
      </c>
      <c r="H73" s="27">
        <f t="shared" si="12"/>
        <v>591.1803278688525</v>
      </c>
      <c r="I73" s="27">
        <f t="shared" si="13"/>
        <v>180.31</v>
      </c>
      <c r="J73" s="194">
        <f t="shared" si="14"/>
        <v>721.24</v>
      </c>
      <c r="K73" s="197"/>
      <c r="L73" s="197"/>
      <c r="M73" s="186">
        <v>180.31</v>
      </c>
      <c r="N73" s="138"/>
      <c r="O73" s="186">
        <f t="shared" si="1"/>
        <v>147.79508196721312</v>
      </c>
    </row>
    <row r="74" spans="1:15" s="151" customFormat="1" ht="12.75">
      <c r="A74" s="43"/>
      <c r="B74" s="41" t="s">
        <v>339</v>
      </c>
      <c r="C74" s="135" t="s">
        <v>334</v>
      </c>
      <c r="D74" s="27">
        <v>18</v>
      </c>
      <c r="E74" s="27">
        <v>159.69</v>
      </c>
      <c r="F74" s="27">
        <f t="shared" si="10"/>
        <v>2874.42</v>
      </c>
      <c r="G74" s="27">
        <f t="shared" si="11"/>
        <v>148.44262295081967</v>
      </c>
      <c r="H74" s="27">
        <f t="shared" si="12"/>
        <v>2671.967213114754</v>
      </c>
      <c r="I74" s="27">
        <f t="shared" si="13"/>
        <v>181.1</v>
      </c>
      <c r="J74" s="194">
        <f t="shared" si="14"/>
        <v>3259.7999999999997</v>
      </c>
      <c r="K74" s="197"/>
      <c r="L74" s="197"/>
      <c r="M74" s="186">
        <v>181.1</v>
      </c>
      <c r="N74" s="138"/>
      <c r="O74" s="186">
        <f t="shared" si="1"/>
        <v>148.44262295081967</v>
      </c>
    </row>
    <row r="75" spans="1:15" s="150" customFormat="1" ht="12.75">
      <c r="A75" s="43"/>
      <c r="B75" s="41" t="s">
        <v>340</v>
      </c>
      <c r="C75" s="135" t="s">
        <v>334</v>
      </c>
      <c r="D75" s="27">
        <v>6</v>
      </c>
      <c r="E75" s="27">
        <v>172</v>
      </c>
      <c r="F75" s="27">
        <f t="shared" si="10"/>
        <v>1032</v>
      </c>
      <c r="G75" s="27">
        <f t="shared" si="11"/>
        <v>159.88524590163934</v>
      </c>
      <c r="H75" s="27">
        <f t="shared" si="12"/>
        <v>959.311475409836</v>
      </c>
      <c r="I75" s="27">
        <f t="shared" si="13"/>
        <v>195.06</v>
      </c>
      <c r="J75" s="194">
        <f t="shared" si="14"/>
        <v>1170.3600000000001</v>
      </c>
      <c r="K75" s="197"/>
      <c r="L75" s="197"/>
      <c r="M75" s="186">
        <v>195.06</v>
      </c>
      <c r="N75" s="138"/>
      <c r="O75" s="186">
        <f t="shared" si="1"/>
        <v>159.88524590163934</v>
      </c>
    </row>
    <row r="76" spans="1:15" s="150" customFormat="1" ht="12.75">
      <c r="A76" s="263" t="s">
        <v>341</v>
      </c>
      <c r="B76" s="264"/>
      <c r="C76" s="264"/>
      <c r="D76" s="264"/>
      <c r="E76" s="265"/>
      <c r="F76" s="18">
        <f>SUM(F69:F75)</f>
        <v>11244.52</v>
      </c>
      <c r="G76" s="27">
        <f t="shared" si="0"/>
        <v>0</v>
      </c>
      <c r="H76" s="195">
        <f>SUM(H69:H75)</f>
        <v>10452.360655737706</v>
      </c>
      <c r="I76" s="27"/>
      <c r="J76" s="195">
        <f>SUM(J69:J75)</f>
        <v>12751.88</v>
      </c>
      <c r="K76" s="199"/>
      <c r="L76" s="199"/>
      <c r="M76" s="186"/>
      <c r="N76" s="148"/>
      <c r="O76" s="186">
        <f t="shared" si="1"/>
        <v>0</v>
      </c>
    </row>
    <row r="77" spans="1:15" s="150" customFormat="1" ht="12.75">
      <c r="A77" s="39" t="s">
        <v>342</v>
      </c>
      <c r="B77" s="247" t="s">
        <v>343</v>
      </c>
      <c r="C77" s="240"/>
      <c r="D77" s="240"/>
      <c r="E77" s="240"/>
      <c r="F77" s="240"/>
      <c r="G77" s="27">
        <f t="shared" si="0"/>
        <v>0</v>
      </c>
      <c r="H77" s="27"/>
      <c r="I77" s="27"/>
      <c r="J77" s="194"/>
      <c r="K77" s="197"/>
      <c r="L77" s="197"/>
      <c r="M77" s="186"/>
      <c r="N77" s="138"/>
      <c r="O77" s="186">
        <f t="shared" si="1"/>
        <v>0</v>
      </c>
    </row>
    <row r="78" spans="1:15" s="150" customFormat="1" ht="12.75">
      <c r="A78" s="26"/>
      <c r="B78" s="42" t="s">
        <v>332</v>
      </c>
      <c r="C78" s="38"/>
      <c r="D78" s="46"/>
      <c r="E78" s="46"/>
      <c r="F78" s="47"/>
      <c r="G78" s="27">
        <f t="shared" si="0"/>
        <v>0</v>
      </c>
      <c r="H78" s="27"/>
      <c r="I78" s="27"/>
      <c r="J78" s="194"/>
      <c r="K78" s="197"/>
      <c r="L78" s="197"/>
      <c r="M78" s="186"/>
      <c r="N78" s="138"/>
      <c r="O78" s="186">
        <f t="shared" si="1"/>
        <v>0</v>
      </c>
    </row>
    <row r="79" spans="1:15" s="150" customFormat="1" ht="12.75">
      <c r="A79" s="26"/>
      <c r="B79" s="48" t="s">
        <v>344</v>
      </c>
      <c r="C79" s="135" t="s">
        <v>334</v>
      </c>
      <c r="D79" s="27">
        <v>2</v>
      </c>
      <c r="E79" s="27">
        <v>80.26</v>
      </c>
      <c r="F79" s="27">
        <f>D79*E79</f>
        <v>160.52</v>
      </c>
      <c r="G79" s="27">
        <f>O79</f>
        <v>74.60655737704919</v>
      </c>
      <c r="H79" s="27">
        <f>D79*G79</f>
        <v>149.21311475409837</v>
      </c>
      <c r="I79" s="27">
        <f>G79+G79*$K$12</f>
        <v>91.02000000000001</v>
      </c>
      <c r="J79" s="194">
        <f>D79*I79</f>
        <v>182.04000000000002</v>
      </c>
      <c r="K79" s="197"/>
      <c r="L79" s="197"/>
      <c r="M79" s="186">
        <v>91.02</v>
      </c>
      <c r="N79" s="138"/>
      <c r="O79" s="186">
        <f t="shared" si="1"/>
        <v>74.60655737704919</v>
      </c>
    </row>
    <row r="80" spans="1:15" s="150" customFormat="1" ht="12.75">
      <c r="A80" s="26"/>
      <c r="B80" s="42" t="s">
        <v>345</v>
      </c>
      <c r="C80" s="136"/>
      <c r="D80" s="46"/>
      <c r="E80" s="46"/>
      <c r="F80" s="47"/>
      <c r="G80" s="27">
        <f aca="true" t="shared" si="15" ref="G80:G142">O80</f>
        <v>0</v>
      </c>
      <c r="H80" s="27"/>
      <c r="I80" s="27"/>
      <c r="J80" s="194">
        <f>D80*G80</f>
        <v>0</v>
      </c>
      <c r="K80" s="197"/>
      <c r="L80" s="197"/>
      <c r="M80" s="18"/>
      <c r="N80" s="138"/>
      <c r="O80" s="186">
        <f aca="true" t="shared" si="16" ref="O80:O143">M80/$N$13</f>
        <v>0</v>
      </c>
    </row>
    <row r="81" spans="1:15" s="151" customFormat="1" ht="12.75">
      <c r="A81" s="43"/>
      <c r="B81" s="49" t="s">
        <v>346</v>
      </c>
      <c r="C81" s="135" t="s">
        <v>334</v>
      </c>
      <c r="D81" s="27">
        <v>6</v>
      </c>
      <c r="E81" s="27">
        <v>135</v>
      </c>
      <c r="F81" s="27">
        <f aca="true" t="shared" si="17" ref="F81:F101">D81*E81</f>
        <v>810</v>
      </c>
      <c r="G81" s="27">
        <f t="shared" si="15"/>
        <v>125.49180327868852</v>
      </c>
      <c r="H81" s="27">
        <f aca="true" t="shared" si="18" ref="H81:H101">D81*G81</f>
        <v>752.9508196721312</v>
      </c>
      <c r="I81" s="27">
        <f aca="true" t="shared" si="19" ref="I81:I101">G81+G81*$K$12</f>
        <v>153.1</v>
      </c>
      <c r="J81" s="194">
        <f aca="true" t="shared" si="20" ref="J81:J101">D81*I81</f>
        <v>918.5999999999999</v>
      </c>
      <c r="K81" s="197"/>
      <c r="L81" s="197"/>
      <c r="M81" s="186">
        <v>153.1</v>
      </c>
      <c r="N81" s="138"/>
      <c r="O81" s="186">
        <f t="shared" si="16"/>
        <v>125.49180327868852</v>
      </c>
    </row>
    <row r="82" spans="1:15" s="151" customFormat="1" ht="12.75">
      <c r="A82" s="43"/>
      <c r="B82" s="49" t="s">
        <v>347</v>
      </c>
      <c r="C82" s="135" t="s">
        <v>334</v>
      </c>
      <c r="D82" s="27">
        <v>15</v>
      </c>
      <c r="E82" s="27">
        <v>135.69</v>
      </c>
      <c r="F82" s="27">
        <f t="shared" si="17"/>
        <v>2035.35</v>
      </c>
      <c r="G82" s="27">
        <f t="shared" si="15"/>
        <v>126.1311475409836</v>
      </c>
      <c r="H82" s="27">
        <f t="shared" si="18"/>
        <v>1891.967213114754</v>
      </c>
      <c r="I82" s="27">
        <f t="shared" si="19"/>
        <v>153.88</v>
      </c>
      <c r="J82" s="194">
        <f t="shared" si="20"/>
        <v>2308.2</v>
      </c>
      <c r="K82" s="197"/>
      <c r="L82" s="197"/>
      <c r="M82" s="186">
        <v>153.88</v>
      </c>
      <c r="N82" s="138"/>
      <c r="O82" s="186">
        <f t="shared" si="16"/>
        <v>126.1311475409836</v>
      </c>
    </row>
    <row r="83" spans="1:15" s="151" customFormat="1" ht="12.75">
      <c r="A83" s="43"/>
      <c r="B83" s="49" t="s">
        <v>348</v>
      </c>
      <c r="C83" s="135" t="s">
        <v>334</v>
      </c>
      <c r="D83" s="27">
        <v>2</v>
      </c>
      <c r="E83" s="27">
        <v>101.23</v>
      </c>
      <c r="F83" s="27">
        <f t="shared" si="17"/>
        <v>202.46</v>
      </c>
      <c r="G83" s="27">
        <f t="shared" si="15"/>
        <v>94.09836065573771</v>
      </c>
      <c r="H83" s="27">
        <f t="shared" si="18"/>
        <v>188.19672131147541</v>
      </c>
      <c r="I83" s="27">
        <f t="shared" si="19"/>
        <v>114.80000000000001</v>
      </c>
      <c r="J83" s="194">
        <f t="shared" si="20"/>
        <v>229.60000000000002</v>
      </c>
      <c r="K83" s="197"/>
      <c r="L83" s="197"/>
      <c r="M83" s="186">
        <v>114.8</v>
      </c>
      <c r="N83" s="138"/>
      <c r="O83" s="186">
        <f t="shared" si="16"/>
        <v>94.09836065573771</v>
      </c>
    </row>
    <row r="84" spans="1:15" s="151" customFormat="1" ht="12.75">
      <c r="A84" s="43"/>
      <c r="B84" s="49" t="s">
        <v>349</v>
      </c>
      <c r="C84" s="135" t="s">
        <v>334</v>
      </c>
      <c r="D84" s="27">
        <v>10</v>
      </c>
      <c r="E84" s="27">
        <v>115.69</v>
      </c>
      <c r="F84" s="27">
        <f t="shared" si="17"/>
        <v>1156.9</v>
      </c>
      <c r="G84" s="27">
        <f t="shared" si="15"/>
        <v>107.54098360655738</v>
      </c>
      <c r="H84" s="27">
        <f t="shared" si="18"/>
        <v>1075.4098360655737</v>
      </c>
      <c r="I84" s="27">
        <f t="shared" si="19"/>
        <v>131.2</v>
      </c>
      <c r="J84" s="194">
        <f t="shared" si="20"/>
        <v>1312</v>
      </c>
      <c r="K84" s="197"/>
      <c r="L84" s="197"/>
      <c r="M84" s="186">
        <v>131.2</v>
      </c>
      <c r="N84" s="138"/>
      <c r="O84" s="186">
        <f t="shared" si="16"/>
        <v>107.54098360655738</v>
      </c>
    </row>
    <row r="85" spans="1:15" s="151" customFormat="1" ht="12.75">
      <c r="A85" s="43"/>
      <c r="B85" s="49" t="s">
        <v>350</v>
      </c>
      <c r="C85" s="135" t="s">
        <v>334</v>
      </c>
      <c r="D85" s="27">
        <v>8</v>
      </c>
      <c r="E85" s="27">
        <v>129.65</v>
      </c>
      <c r="F85" s="27">
        <f t="shared" si="17"/>
        <v>1037.2</v>
      </c>
      <c r="G85" s="27">
        <f t="shared" si="15"/>
        <v>120.51639344262296</v>
      </c>
      <c r="H85" s="27">
        <f t="shared" si="18"/>
        <v>964.1311475409836</v>
      </c>
      <c r="I85" s="27">
        <f t="shared" si="19"/>
        <v>147.03</v>
      </c>
      <c r="J85" s="194">
        <f t="shared" si="20"/>
        <v>1176.24</v>
      </c>
      <c r="K85" s="197"/>
      <c r="L85" s="197"/>
      <c r="M85" s="186">
        <v>147.03</v>
      </c>
      <c r="N85" s="138"/>
      <c r="O85" s="186">
        <f t="shared" si="16"/>
        <v>120.51639344262296</v>
      </c>
    </row>
    <row r="86" spans="1:15" s="151" customFormat="1" ht="12.75">
      <c r="A86" s="43"/>
      <c r="B86" s="49" t="s">
        <v>351</v>
      </c>
      <c r="C86" s="135" t="s">
        <v>334</v>
      </c>
      <c r="D86" s="27">
        <v>2</v>
      </c>
      <c r="E86" s="27">
        <v>168.95</v>
      </c>
      <c r="F86" s="27">
        <f t="shared" si="17"/>
        <v>337.9</v>
      </c>
      <c r="G86" s="27">
        <f t="shared" si="15"/>
        <v>157.04918032786884</v>
      </c>
      <c r="H86" s="27">
        <f t="shared" si="18"/>
        <v>314.0983606557377</v>
      </c>
      <c r="I86" s="27">
        <f t="shared" si="19"/>
        <v>191.6</v>
      </c>
      <c r="J86" s="194">
        <f t="shared" si="20"/>
        <v>383.2</v>
      </c>
      <c r="K86" s="197"/>
      <c r="L86" s="197"/>
      <c r="M86" s="186">
        <v>191.6</v>
      </c>
      <c r="N86" s="138"/>
      <c r="O86" s="186">
        <f t="shared" si="16"/>
        <v>157.04918032786884</v>
      </c>
    </row>
    <row r="87" spans="1:15" s="151" customFormat="1" ht="12.75">
      <c r="A87" s="43"/>
      <c r="B87" s="49" t="s">
        <v>352</v>
      </c>
      <c r="C87" s="135" t="s">
        <v>334</v>
      </c>
      <c r="D87" s="27">
        <v>2</v>
      </c>
      <c r="E87" s="27">
        <v>198.3</v>
      </c>
      <c r="F87" s="27">
        <f t="shared" si="17"/>
        <v>396.6</v>
      </c>
      <c r="G87" s="27">
        <f t="shared" si="15"/>
        <v>184.327868852459</v>
      </c>
      <c r="H87" s="27">
        <f t="shared" si="18"/>
        <v>368.655737704918</v>
      </c>
      <c r="I87" s="27">
        <f t="shared" si="19"/>
        <v>224.88</v>
      </c>
      <c r="J87" s="194">
        <f t="shared" si="20"/>
        <v>449.76</v>
      </c>
      <c r="K87" s="197"/>
      <c r="L87" s="197"/>
      <c r="M87" s="186">
        <v>224.88</v>
      </c>
      <c r="N87" s="138"/>
      <c r="O87" s="186">
        <f t="shared" si="16"/>
        <v>184.327868852459</v>
      </c>
    </row>
    <row r="88" spans="1:15" s="151" customFormat="1" ht="12.75">
      <c r="A88" s="43"/>
      <c r="B88" s="49" t="s">
        <v>353</v>
      </c>
      <c r="C88" s="135" t="s">
        <v>334</v>
      </c>
      <c r="D88" s="27">
        <v>14</v>
      </c>
      <c r="E88" s="27">
        <v>158</v>
      </c>
      <c r="F88" s="27">
        <f t="shared" si="17"/>
        <v>2212</v>
      </c>
      <c r="G88" s="27">
        <f t="shared" si="15"/>
        <v>146.8688524590164</v>
      </c>
      <c r="H88" s="27">
        <f t="shared" si="18"/>
        <v>2056.16393442623</v>
      </c>
      <c r="I88" s="27">
        <f t="shared" si="19"/>
        <v>179.18</v>
      </c>
      <c r="J88" s="194">
        <f t="shared" si="20"/>
        <v>2508.52</v>
      </c>
      <c r="K88" s="197"/>
      <c r="L88" s="197"/>
      <c r="M88" s="186">
        <v>179.18</v>
      </c>
      <c r="N88" s="138"/>
      <c r="O88" s="186">
        <f t="shared" si="16"/>
        <v>146.8688524590164</v>
      </c>
    </row>
    <row r="89" spans="1:15" s="151" customFormat="1" ht="12.75">
      <c r="A89" s="43"/>
      <c r="B89" s="49" t="s">
        <v>354</v>
      </c>
      <c r="C89" s="135" t="s">
        <v>334</v>
      </c>
      <c r="D89" s="27">
        <v>1</v>
      </c>
      <c r="E89" s="27">
        <v>169.38</v>
      </c>
      <c r="F89" s="27">
        <f t="shared" si="17"/>
        <v>169.38</v>
      </c>
      <c r="G89" s="27">
        <f t="shared" si="15"/>
        <v>157.4426229508197</v>
      </c>
      <c r="H89" s="27">
        <f t="shared" si="18"/>
        <v>157.4426229508197</v>
      </c>
      <c r="I89" s="27">
        <f t="shared" si="19"/>
        <v>192.08000000000004</v>
      </c>
      <c r="J89" s="194">
        <f t="shared" si="20"/>
        <v>192.08000000000004</v>
      </c>
      <c r="K89" s="197"/>
      <c r="L89" s="197"/>
      <c r="M89" s="186">
        <v>192.08</v>
      </c>
      <c r="N89" s="138"/>
      <c r="O89" s="186">
        <f t="shared" si="16"/>
        <v>157.4426229508197</v>
      </c>
    </row>
    <row r="90" spans="1:15" s="151" customFormat="1" ht="12.75">
      <c r="A90" s="43"/>
      <c r="B90" s="49" t="s">
        <v>355</v>
      </c>
      <c r="C90" s="135" t="s">
        <v>334</v>
      </c>
      <c r="D90" s="27">
        <v>1</v>
      </c>
      <c r="E90" s="27">
        <v>135.69</v>
      </c>
      <c r="F90" s="27">
        <f t="shared" si="17"/>
        <v>135.69</v>
      </c>
      <c r="G90" s="27">
        <f t="shared" si="15"/>
        <v>126.1311475409836</v>
      </c>
      <c r="H90" s="27">
        <f t="shared" si="18"/>
        <v>126.1311475409836</v>
      </c>
      <c r="I90" s="27">
        <f t="shared" si="19"/>
        <v>153.88</v>
      </c>
      <c r="J90" s="194">
        <f t="shared" si="20"/>
        <v>153.88</v>
      </c>
      <c r="K90" s="197"/>
      <c r="L90" s="197"/>
      <c r="M90" s="186">
        <v>153.88</v>
      </c>
      <c r="N90" s="138"/>
      <c r="O90" s="186">
        <f t="shared" si="16"/>
        <v>126.1311475409836</v>
      </c>
    </row>
    <row r="91" spans="1:15" s="151" customFormat="1" ht="12.75">
      <c r="A91" s="43"/>
      <c r="B91" s="49" t="s">
        <v>356</v>
      </c>
      <c r="C91" s="135" t="s">
        <v>334</v>
      </c>
      <c r="D91" s="27">
        <v>2</v>
      </c>
      <c r="E91" s="27">
        <v>139.89</v>
      </c>
      <c r="F91" s="27">
        <f t="shared" si="17"/>
        <v>279.78</v>
      </c>
      <c r="G91" s="27">
        <f t="shared" si="15"/>
        <v>130.03278688524588</v>
      </c>
      <c r="H91" s="27">
        <f t="shared" si="18"/>
        <v>260.06557377049177</v>
      </c>
      <c r="I91" s="27">
        <f t="shared" si="19"/>
        <v>158.64</v>
      </c>
      <c r="J91" s="194">
        <f t="shared" si="20"/>
        <v>317.28</v>
      </c>
      <c r="K91" s="197"/>
      <c r="L91" s="197"/>
      <c r="M91" s="186">
        <v>158.64</v>
      </c>
      <c r="N91" s="138"/>
      <c r="O91" s="186">
        <f t="shared" si="16"/>
        <v>130.03278688524588</v>
      </c>
    </row>
    <row r="92" spans="1:15" s="151" customFormat="1" ht="12.75">
      <c r="A92" s="43"/>
      <c r="B92" s="49" t="s">
        <v>357</v>
      </c>
      <c r="C92" s="135" t="s">
        <v>334</v>
      </c>
      <c r="D92" s="27">
        <v>1</v>
      </c>
      <c r="E92" s="27">
        <v>131.21</v>
      </c>
      <c r="F92" s="27">
        <f t="shared" si="17"/>
        <v>131.21</v>
      </c>
      <c r="G92" s="27">
        <f t="shared" si="15"/>
        <v>121.96721311475412</v>
      </c>
      <c r="H92" s="27">
        <f t="shared" si="18"/>
        <v>121.96721311475412</v>
      </c>
      <c r="I92" s="27">
        <f t="shared" si="19"/>
        <v>148.8</v>
      </c>
      <c r="J92" s="194">
        <f t="shared" si="20"/>
        <v>148.8</v>
      </c>
      <c r="K92" s="197"/>
      <c r="L92" s="197"/>
      <c r="M92" s="186">
        <v>148.8</v>
      </c>
      <c r="N92" s="138"/>
      <c r="O92" s="186">
        <f t="shared" si="16"/>
        <v>121.96721311475412</v>
      </c>
    </row>
    <row r="93" spans="1:15" s="151" customFormat="1" ht="12.75">
      <c r="A93" s="43"/>
      <c r="B93" s="49" t="s">
        <v>358</v>
      </c>
      <c r="C93" s="135" t="s">
        <v>334</v>
      </c>
      <c r="D93" s="27">
        <v>1</v>
      </c>
      <c r="E93" s="27">
        <v>152.69</v>
      </c>
      <c r="F93" s="27">
        <f t="shared" si="17"/>
        <v>152.69</v>
      </c>
      <c r="G93" s="27">
        <f t="shared" si="15"/>
        <v>141.9344262295082</v>
      </c>
      <c r="H93" s="27">
        <f t="shared" si="18"/>
        <v>141.9344262295082</v>
      </c>
      <c r="I93" s="27">
        <f t="shared" si="19"/>
        <v>173.16000000000003</v>
      </c>
      <c r="J93" s="194">
        <f t="shared" si="20"/>
        <v>173.16000000000003</v>
      </c>
      <c r="K93" s="197"/>
      <c r="L93" s="197"/>
      <c r="M93" s="186">
        <v>173.16</v>
      </c>
      <c r="N93" s="138"/>
      <c r="O93" s="186">
        <f t="shared" si="16"/>
        <v>141.9344262295082</v>
      </c>
    </row>
    <row r="94" spans="1:15" s="151" customFormat="1" ht="12.75">
      <c r="A94" s="43"/>
      <c r="B94" s="49" t="s">
        <v>359</v>
      </c>
      <c r="C94" s="135" t="s">
        <v>334</v>
      </c>
      <c r="D94" s="27">
        <v>2</v>
      </c>
      <c r="E94" s="27">
        <v>188.98</v>
      </c>
      <c r="F94" s="27">
        <f t="shared" si="17"/>
        <v>377.96</v>
      </c>
      <c r="G94" s="27">
        <f t="shared" si="15"/>
        <v>175.6639344262295</v>
      </c>
      <c r="H94" s="27">
        <f t="shared" si="18"/>
        <v>351.327868852459</v>
      </c>
      <c r="I94" s="27">
        <f t="shared" si="19"/>
        <v>214.31</v>
      </c>
      <c r="J94" s="194">
        <f t="shared" si="20"/>
        <v>428.62</v>
      </c>
      <c r="K94" s="197"/>
      <c r="L94" s="197"/>
      <c r="M94" s="186">
        <v>214.31</v>
      </c>
      <c r="N94" s="138"/>
      <c r="O94" s="186">
        <f t="shared" si="16"/>
        <v>175.6639344262295</v>
      </c>
    </row>
    <row r="95" spans="1:15" s="151" customFormat="1" ht="12.75">
      <c r="A95" s="43"/>
      <c r="B95" s="49" t="s">
        <v>360</v>
      </c>
      <c r="C95" s="135" t="s">
        <v>334</v>
      </c>
      <c r="D95" s="27">
        <v>2</v>
      </c>
      <c r="E95" s="27">
        <v>201.36</v>
      </c>
      <c r="F95" s="27">
        <f t="shared" si="17"/>
        <v>402.72</v>
      </c>
      <c r="G95" s="27">
        <f t="shared" si="15"/>
        <v>187.172131147541</v>
      </c>
      <c r="H95" s="27">
        <f t="shared" si="18"/>
        <v>374.344262295082</v>
      </c>
      <c r="I95" s="27">
        <f t="shared" si="19"/>
        <v>228.35000000000002</v>
      </c>
      <c r="J95" s="194">
        <f t="shared" si="20"/>
        <v>456.70000000000005</v>
      </c>
      <c r="K95" s="197"/>
      <c r="L95" s="197"/>
      <c r="M95" s="186">
        <v>228.35</v>
      </c>
      <c r="N95" s="138"/>
      <c r="O95" s="186">
        <f t="shared" si="16"/>
        <v>187.172131147541</v>
      </c>
    </row>
    <row r="96" spans="1:15" s="151" customFormat="1" ht="12.75">
      <c r="A96" s="43"/>
      <c r="B96" s="49" t="s">
        <v>361</v>
      </c>
      <c r="C96" s="135" t="s">
        <v>334</v>
      </c>
      <c r="D96" s="27">
        <v>2</v>
      </c>
      <c r="E96" s="27">
        <v>321.69</v>
      </c>
      <c r="F96" s="27">
        <f t="shared" si="17"/>
        <v>643.38</v>
      </c>
      <c r="G96" s="27">
        <f t="shared" si="15"/>
        <v>299.0245901639344</v>
      </c>
      <c r="H96" s="27">
        <f t="shared" si="18"/>
        <v>598.0491803278688</v>
      </c>
      <c r="I96" s="27">
        <f t="shared" si="19"/>
        <v>364.81</v>
      </c>
      <c r="J96" s="194">
        <f t="shared" si="20"/>
        <v>729.62</v>
      </c>
      <c r="K96" s="197"/>
      <c r="L96" s="197"/>
      <c r="M96" s="186">
        <v>364.81</v>
      </c>
      <c r="N96" s="138"/>
      <c r="O96" s="186">
        <f t="shared" si="16"/>
        <v>299.0245901639344</v>
      </c>
    </row>
    <row r="97" spans="1:15" s="151" customFormat="1" ht="12.75">
      <c r="A97" s="43"/>
      <c r="B97" s="49" t="s">
        <v>362</v>
      </c>
      <c r="C97" s="135" t="s">
        <v>334</v>
      </c>
      <c r="D97" s="27">
        <v>5</v>
      </c>
      <c r="E97" s="27">
        <v>258</v>
      </c>
      <c r="F97" s="27">
        <f t="shared" si="17"/>
        <v>1290</v>
      </c>
      <c r="G97" s="27">
        <f t="shared" si="15"/>
        <v>239.81967213114754</v>
      </c>
      <c r="H97" s="27">
        <f t="shared" si="18"/>
        <v>1199.0983606557377</v>
      </c>
      <c r="I97" s="27">
        <f t="shared" si="19"/>
        <v>292.58</v>
      </c>
      <c r="J97" s="194">
        <f t="shared" si="20"/>
        <v>1462.8999999999999</v>
      </c>
      <c r="K97" s="197"/>
      <c r="L97" s="197"/>
      <c r="M97" s="186">
        <v>292.58</v>
      </c>
      <c r="N97" s="138"/>
      <c r="O97" s="186">
        <f t="shared" si="16"/>
        <v>239.81967213114754</v>
      </c>
    </row>
    <row r="98" spans="1:15" s="151" customFormat="1" ht="12.75">
      <c r="A98" s="43"/>
      <c r="B98" s="49" t="s">
        <v>363</v>
      </c>
      <c r="C98" s="135" t="s">
        <v>334</v>
      </c>
      <c r="D98" s="27">
        <v>4</v>
      </c>
      <c r="E98" s="27">
        <v>301.26</v>
      </c>
      <c r="F98" s="27">
        <f t="shared" si="17"/>
        <v>1205.04</v>
      </c>
      <c r="G98" s="27">
        <f t="shared" si="15"/>
        <v>280.0327868852459</v>
      </c>
      <c r="H98" s="27">
        <f t="shared" si="18"/>
        <v>1120.1311475409836</v>
      </c>
      <c r="I98" s="27">
        <f t="shared" si="19"/>
        <v>341.64</v>
      </c>
      <c r="J98" s="194">
        <f t="shared" si="20"/>
        <v>1366.56</v>
      </c>
      <c r="K98" s="197"/>
      <c r="L98" s="197"/>
      <c r="M98" s="186">
        <v>341.64</v>
      </c>
      <c r="N98" s="138"/>
      <c r="O98" s="186">
        <f t="shared" si="16"/>
        <v>280.0327868852459</v>
      </c>
    </row>
    <row r="99" spans="1:15" s="151" customFormat="1" ht="12.75">
      <c r="A99" s="43"/>
      <c r="B99" s="49" t="s">
        <v>364</v>
      </c>
      <c r="C99" s="135" t="s">
        <v>334</v>
      </c>
      <c r="D99" s="27">
        <v>1</v>
      </c>
      <c r="E99" s="27">
        <v>296.3</v>
      </c>
      <c r="F99" s="27">
        <f t="shared" si="17"/>
        <v>296.3</v>
      </c>
      <c r="G99" s="27">
        <f t="shared" si="15"/>
        <v>275.4262295081967</v>
      </c>
      <c r="H99" s="27">
        <f t="shared" si="18"/>
        <v>275.4262295081967</v>
      </c>
      <c r="I99" s="27">
        <f t="shared" si="19"/>
        <v>336.02</v>
      </c>
      <c r="J99" s="194">
        <f t="shared" si="20"/>
        <v>336.02</v>
      </c>
      <c r="K99" s="197"/>
      <c r="L99" s="197"/>
      <c r="M99" s="186">
        <v>336.02</v>
      </c>
      <c r="N99" s="138"/>
      <c r="O99" s="186">
        <f t="shared" si="16"/>
        <v>275.4262295081967</v>
      </c>
    </row>
    <row r="100" spans="1:15" s="151" customFormat="1" ht="12.75">
      <c r="A100" s="43"/>
      <c r="B100" s="49" t="s">
        <v>365</v>
      </c>
      <c r="C100" s="135" t="s">
        <v>275</v>
      </c>
      <c r="D100" s="27">
        <v>10.26</v>
      </c>
      <c r="E100" s="27">
        <v>197.63</v>
      </c>
      <c r="F100" s="27">
        <f t="shared" si="17"/>
        <v>2027.6838</v>
      </c>
      <c r="G100" s="27">
        <f t="shared" si="15"/>
        <v>183.7049180327869</v>
      </c>
      <c r="H100" s="27">
        <f t="shared" si="18"/>
        <v>1884.8124590163936</v>
      </c>
      <c r="I100" s="27">
        <f t="shared" si="19"/>
        <v>224.12000000000003</v>
      </c>
      <c r="J100" s="194">
        <f t="shared" si="20"/>
        <v>2299.4712000000004</v>
      </c>
      <c r="K100" s="197"/>
      <c r="L100" s="197"/>
      <c r="M100" s="186">
        <v>224.12</v>
      </c>
      <c r="N100" s="138"/>
      <c r="O100" s="186">
        <f t="shared" si="16"/>
        <v>183.7049180327869</v>
      </c>
    </row>
    <row r="101" spans="1:15" s="151" customFormat="1" ht="12.75">
      <c r="A101" s="43"/>
      <c r="B101" s="49" t="s">
        <v>366</v>
      </c>
      <c r="C101" s="135" t="s">
        <v>334</v>
      </c>
      <c r="D101" s="27">
        <v>9</v>
      </c>
      <c r="E101" s="27">
        <v>245</v>
      </c>
      <c r="F101" s="27">
        <f t="shared" si="17"/>
        <v>2205</v>
      </c>
      <c r="G101" s="27">
        <f t="shared" si="15"/>
        <v>227.73770491803276</v>
      </c>
      <c r="H101" s="27">
        <f t="shared" si="18"/>
        <v>2049.639344262295</v>
      </c>
      <c r="I101" s="27">
        <f t="shared" si="19"/>
        <v>277.84</v>
      </c>
      <c r="J101" s="194">
        <f t="shared" si="20"/>
        <v>2500.56</v>
      </c>
      <c r="K101" s="197"/>
      <c r="L101" s="197"/>
      <c r="M101" s="186">
        <v>277.84</v>
      </c>
      <c r="N101" s="138"/>
      <c r="O101" s="186">
        <f t="shared" si="16"/>
        <v>227.73770491803276</v>
      </c>
    </row>
    <row r="102" spans="1:15" s="151" customFormat="1" ht="12.75">
      <c r="A102" s="26"/>
      <c r="B102" s="42" t="s">
        <v>367</v>
      </c>
      <c r="C102" s="38"/>
      <c r="D102" s="46"/>
      <c r="E102" s="46"/>
      <c r="F102" s="27"/>
      <c r="G102" s="27">
        <f t="shared" si="15"/>
        <v>0</v>
      </c>
      <c r="H102" s="27"/>
      <c r="I102" s="27"/>
      <c r="J102" s="194">
        <f>D102*G102</f>
        <v>0</v>
      </c>
      <c r="K102" s="197"/>
      <c r="L102" s="197"/>
      <c r="M102" s="186"/>
      <c r="N102" s="138"/>
      <c r="O102" s="186">
        <f t="shared" si="16"/>
        <v>0</v>
      </c>
    </row>
    <row r="103" spans="1:15" s="150" customFormat="1" ht="12.75">
      <c r="A103" s="26"/>
      <c r="B103" s="48" t="s">
        <v>368</v>
      </c>
      <c r="C103" s="26" t="s">
        <v>369</v>
      </c>
      <c r="D103" s="27">
        <v>5</v>
      </c>
      <c r="E103" s="46">
        <v>310</v>
      </c>
      <c r="F103" s="27">
        <f>D103*E103</f>
        <v>1550</v>
      </c>
      <c r="G103" s="27">
        <f t="shared" si="15"/>
        <v>288.15573770491807</v>
      </c>
      <c r="H103" s="27">
        <f>D103*G103</f>
        <v>1440.7786885245903</v>
      </c>
      <c r="I103" s="27">
        <f>G103+G103*$K$12</f>
        <v>351.55000000000007</v>
      </c>
      <c r="J103" s="194">
        <f>D103*I103</f>
        <v>1757.7500000000005</v>
      </c>
      <c r="K103" s="197"/>
      <c r="L103" s="197"/>
      <c r="M103" s="186">
        <v>351.55</v>
      </c>
      <c r="N103" s="138"/>
      <c r="O103" s="186">
        <f t="shared" si="16"/>
        <v>288.15573770491807</v>
      </c>
    </row>
    <row r="104" spans="1:15" s="150" customFormat="1" ht="12.75">
      <c r="A104" s="26"/>
      <c r="B104" s="48" t="s">
        <v>370</v>
      </c>
      <c r="C104" s="26" t="s">
        <v>369</v>
      </c>
      <c r="D104" s="27">
        <v>1</v>
      </c>
      <c r="E104" s="46">
        <v>258</v>
      </c>
      <c r="F104" s="27">
        <f>D104*E104</f>
        <v>258</v>
      </c>
      <c r="G104" s="27">
        <f t="shared" si="15"/>
        <v>239.81967213114754</v>
      </c>
      <c r="H104" s="27">
        <f>D104*G104</f>
        <v>239.81967213114754</v>
      </c>
      <c r="I104" s="27">
        <f>G104+G104*$K$12</f>
        <v>292.58</v>
      </c>
      <c r="J104" s="194">
        <f>D104*I104</f>
        <v>292.58</v>
      </c>
      <c r="K104" s="197"/>
      <c r="L104" s="197"/>
      <c r="M104" s="186">
        <v>292.58</v>
      </c>
      <c r="N104" s="138"/>
      <c r="O104" s="186">
        <f t="shared" si="16"/>
        <v>239.81967213114754</v>
      </c>
    </row>
    <row r="105" spans="1:15" s="150" customFormat="1" ht="12.75">
      <c r="A105" s="26"/>
      <c r="B105" s="48" t="s">
        <v>371</v>
      </c>
      <c r="C105" s="26" t="s">
        <v>275</v>
      </c>
      <c r="D105" s="27">
        <f>6*2.1</f>
        <v>12.600000000000001</v>
      </c>
      <c r="E105" s="27">
        <v>201.01</v>
      </c>
      <c r="F105" s="27">
        <f>D105*E105</f>
        <v>2532.726</v>
      </c>
      <c r="G105" s="27">
        <f t="shared" si="15"/>
        <v>227.827868852459</v>
      </c>
      <c r="H105" s="27">
        <f>D105*G105</f>
        <v>2870.631147540984</v>
      </c>
      <c r="I105" s="27">
        <f>G105+G105*$K$12</f>
        <v>277.95</v>
      </c>
      <c r="J105" s="194">
        <f>D105*I105</f>
        <v>3502.17</v>
      </c>
      <c r="K105" s="197"/>
      <c r="L105" s="197"/>
      <c r="M105" s="186">
        <v>277.95</v>
      </c>
      <c r="N105" s="138"/>
      <c r="O105" s="186">
        <f t="shared" si="16"/>
        <v>227.827868852459</v>
      </c>
    </row>
    <row r="106" spans="1:15" s="150" customFormat="1" ht="12.75">
      <c r="A106" s="263" t="s">
        <v>372</v>
      </c>
      <c r="B106" s="264"/>
      <c r="C106" s="264"/>
      <c r="D106" s="264"/>
      <c r="E106" s="265"/>
      <c r="F106" s="18">
        <f>SUM(F79:F105)</f>
        <v>22006.4898</v>
      </c>
      <c r="G106" s="27">
        <f t="shared" si="15"/>
        <v>0</v>
      </c>
      <c r="H106" s="195">
        <f>SUM(H79:H105)</f>
        <v>20972.3862295082</v>
      </c>
      <c r="I106" s="27"/>
      <c r="J106" s="195">
        <f>SUM(J79:J105)</f>
        <v>25586.311200000004</v>
      </c>
      <c r="K106" s="199"/>
      <c r="L106" s="199"/>
      <c r="M106" s="18"/>
      <c r="N106" s="148"/>
      <c r="O106" s="186">
        <f t="shared" si="16"/>
        <v>0</v>
      </c>
    </row>
    <row r="107" spans="1:15" s="150" customFormat="1" ht="6" customHeight="1">
      <c r="A107" s="244"/>
      <c r="B107" s="245"/>
      <c r="C107" s="245"/>
      <c r="D107" s="245"/>
      <c r="E107" s="245"/>
      <c r="F107" s="246"/>
      <c r="G107" s="27">
        <f t="shared" si="15"/>
        <v>0</v>
      </c>
      <c r="H107" s="27"/>
      <c r="I107" s="27"/>
      <c r="J107" s="194"/>
      <c r="K107" s="197"/>
      <c r="L107" s="197"/>
      <c r="M107" s="186"/>
      <c r="N107" s="138"/>
      <c r="O107" s="186">
        <f t="shared" si="16"/>
        <v>0</v>
      </c>
    </row>
    <row r="108" spans="1:15" s="150" customFormat="1" ht="12.75">
      <c r="A108" s="39" t="s">
        <v>373</v>
      </c>
      <c r="B108" s="247" t="s">
        <v>374</v>
      </c>
      <c r="C108" s="240"/>
      <c r="D108" s="240"/>
      <c r="E108" s="240"/>
      <c r="F108" s="240"/>
      <c r="G108" s="27">
        <f t="shared" si="15"/>
        <v>0</v>
      </c>
      <c r="H108" s="27"/>
      <c r="I108" s="27"/>
      <c r="J108" s="194"/>
      <c r="K108" s="197"/>
      <c r="L108" s="197"/>
      <c r="M108" s="186"/>
      <c r="N108" s="138"/>
      <c r="O108" s="186">
        <f t="shared" si="16"/>
        <v>0</v>
      </c>
    </row>
    <row r="109" spans="1:15" s="150" customFormat="1" ht="12.75">
      <c r="A109" s="26"/>
      <c r="B109" s="41" t="s">
        <v>375</v>
      </c>
      <c r="C109" s="26" t="s">
        <v>275</v>
      </c>
      <c r="D109" s="27">
        <v>13.8</v>
      </c>
      <c r="E109" s="27">
        <v>168</v>
      </c>
      <c r="F109" s="27">
        <f>D109*E109</f>
        <v>2318.4</v>
      </c>
      <c r="G109" s="27">
        <f t="shared" si="15"/>
        <v>156.16393442622953</v>
      </c>
      <c r="H109" s="27">
        <f>D109*G109</f>
        <v>2155.0622950819675</v>
      </c>
      <c r="I109" s="27">
        <f>G109+G109*$K$12</f>
        <v>190.52000000000004</v>
      </c>
      <c r="J109" s="194">
        <f>D109*I109</f>
        <v>2629.176000000001</v>
      </c>
      <c r="K109" s="197"/>
      <c r="L109" s="197"/>
      <c r="M109" s="186">
        <v>190.52</v>
      </c>
      <c r="N109" s="138"/>
      <c r="O109" s="186">
        <f t="shared" si="16"/>
        <v>156.16393442622953</v>
      </c>
    </row>
    <row r="110" spans="1:15" s="150" customFormat="1" ht="25.5">
      <c r="A110" s="26"/>
      <c r="B110" s="41" t="s">
        <v>376</v>
      </c>
      <c r="C110" s="26" t="s">
        <v>275</v>
      </c>
      <c r="D110" s="27">
        <v>13.8</v>
      </c>
      <c r="E110" s="27">
        <v>185</v>
      </c>
      <c r="F110" s="27">
        <f>D110*E110</f>
        <v>2553</v>
      </c>
      <c r="G110" s="27">
        <f t="shared" si="15"/>
        <v>171.96721311475412</v>
      </c>
      <c r="H110" s="27">
        <f>D110*G110</f>
        <v>2373.147540983607</v>
      </c>
      <c r="I110" s="27">
        <f>G110+G110*$K$12</f>
        <v>209.8</v>
      </c>
      <c r="J110" s="194">
        <f>D110*I110</f>
        <v>2895.2400000000002</v>
      </c>
      <c r="K110" s="197"/>
      <c r="L110" s="197"/>
      <c r="M110" s="186">
        <v>209.8</v>
      </c>
      <c r="N110" s="138"/>
      <c r="O110" s="186">
        <f t="shared" si="16"/>
        <v>171.96721311475412</v>
      </c>
    </row>
    <row r="111" spans="1:15" s="150" customFormat="1" ht="12.75">
      <c r="A111" s="26"/>
      <c r="B111" s="41" t="s">
        <v>377</v>
      </c>
      <c r="C111" s="26" t="s">
        <v>275</v>
      </c>
      <c r="D111" s="27">
        <v>7</v>
      </c>
      <c r="E111" s="27">
        <v>49.53</v>
      </c>
      <c r="F111" s="27">
        <f>D111*E111</f>
        <v>346.71000000000004</v>
      </c>
      <c r="G111" s="27">
        <f t="shared" si="15"/>
        <v>46.04098360655738</v>
      </c>
      <c r="H111" s="27">
        <f>D111*G111</f>
        <v>322.28688524590166</v>
      </c>
      <c r="I111" s="27">
        <f>G111+G111*$K$12</f>
        <v>56.17000000000001</v>
      </c>
      <c r="J111" s="194">
        <f>D111*I111</f>
        <v>393.19000000000005</v>
      </c>
      <c r="K111" s="197"/>
      <c r="L111" s="197"/>
      <c r="M111" s="186">
        <v>56.17</v>
      </c>
      <c r="N111" s="138"/>
      <c r="O111" s="186">
        <f t="shared" si="16"/>
        <v>46.04098360655738</v>
      </c>
    </row>
    <row r="112" spans="1:15" s="150" customFormat="1" ht="12.75">
      <c r="A112" s="263" t="s">
        <v>378</v>
      </c>
      <c r="B112" s="264"/>
      <c r="C112" s="264"/>
      <c r="D112" s="264"/>
      <c r="E112" s="265"/>
      <c r="F112" s="18">
        <f>SUM(F109:F111)</f>
        <v>5218.11</v>
      </c>
      <c r="G112" s="27">
        <f t="shared" si="15"/>
        <v>0</v>
      </c>
      <c r="H112" s="195">
        <f>SUM(H109:H111)</f>
        <v>4850.496721311476</v>
      </c>
      <c r="I112" s="27"/>
      <c r="J112" s="195">
        <f>SUM(J109:J111)</f>
        <v>5917.606000000002</v>
      </c>
      <c r="K112" s="199"/>
      <c r="L112" s="199"/>
      <c r="M112" s="186"/>
      <c r="N112" s="148"/>
      <c r="O112" s="186">
        <f t="shared" si="16"/>
        <v>0</v>
      </c>
    </row>
    <row r="113" spans="1:15" s="150" customFormat="1" ht="6" customHeight="1">
      <c r="A113" s="226"/>
      <c r="B113" s="227"/>
      <c r="C113" s="227"/>
      <c r="D113" s="227"/>
      <c r="E113" s="227"/>
      <c r="F113" s="228"/>
      <c r="G113" s="27">
        <f t="shared" si="15"/>
        <v>0</v>
      </c>
      <c r="H113" s="27"/>
      <c r="I113" s="27"/>
      <c r="J113" s="194"/>
      <c r="K113" s="197"/>
      <c r="L113" s="197"/>
      <c r="M113" s="186"/>
      <c r="N113" s="138"/>
      <c r="O113" s="186">
        <f t="shared" si="16"/>
        <v>0</v>
      </c>
    </row>
    <row r="114" spans="1:15" s="150" customFormat="1" ht="12.75">
      <c r="A114" s="39" t="s">
        <v>379</v>
      </c>
      <c r="B114" s="247" t="s">
        <v>380</v>
      </c>
      <c r="C114" s="240"/>
      <c r="D114" s="240"/>
      <c r="E114" s="240"/>
      <c r="F114" s="240"/>
      <c r="G114" s="27">
        <f t="shared" si="15"/>
        <v>0</v>
      </c>
      <c r="H114" s="27"/>
      <c r="I114" s="27"/>
      <c r="J114" s="194"/>
      <c r="K114" s="197"/>
      <c r="L114" s="197"/>
      <c r="M114" s="186"/>
      <c r="N114" s="138"/>
      <c r="O114" s="186">
        <f t="shared" si="16"/>
        <v>0</v>
      </c>
    </row>
    <row r="115" spans="1:15" s="150" customFormat="1" ht="12.75">
      <c r="A115" s="26"/>
      <c r="B115" s="41" t="s">
        <v>381</v>
      </c>
      <c r="C115" s="26" t="s">
        <v>275</v>
      </c>
      <c r="D115" s="27">
        <v>1271.78</v>
      </c>
      <c r="E115" s="27">
        <v>40.49</v>
      </c>
      <c r="F115" s="27">
        <f aca="true" t="shared" si="21" ref="F115:F120">D115*E115</f>
        <v>51494.3722</v>
      </c>
      <c r="G115" s="27">
        <f t="shared" si="15"/>
        <v>34.42622950819672</v>
      </c>
      <c r="H115" s="27">
        <f aca="true" t="shared" si="22" ref="H115:H120">D115*G115</f>
        <v>43782.59016393442</v>
      </c>
      <c r="I115" s="27">
        <f aca="true" t="shared" si="23" ref="I115:I120">G115+G115*$K$12</f>
        <v>42</v>
      </c>
      <c r="J115" s="194">
        <f aca="true" t="shared" si="24" ref="J115:J120">D115*I115</f>
        <v>53414.76</v>
      </c>
      <c r="K115" s="197"/>
      <c r="L115" s="197"/>
      <c r="M115" s="186">
        <v>42</v>
      </c>
      <c r="N115" s="138"/>
      <c r="O115" s="186">
        <f t="shared" si="16"/>
        <v>34.42622950819672</v>
      </c>
    </row>
    <row r="116" spans="1:15" s="150" customFormat="1" ht="12.75">
      <c r="A116" s="26"/>
      <c r="B116" s="41" t="s">
        <v>382</v>
      </c>
      <c r="C116" s="26" t="s">
        <v>275</v>
      </c>
      <c r="D116" s="27">
        <v>1264.78</v>
      </c>
      <c r="E116" s="27">
        <v>23</v>
      </c>
      <c r="F116" s="27">
        <f t="shared" si="21"/>
        <v>29089.94</v>
      </c>
      <c r="G116" s="27">
        <f t="shared" si="15"/>
        <v>21.37704918032787</v>
      </c>
      <c r="H116" s="27">
        <f t="shared" si="22"/>
        <v>27037.26426229508</v>
      </c>
      <c r="I116" s="27">
        <f t="shared" si="23"/>
        <v>26.080000000000002</v>
      </c>
      <c r="J116" s="194">
        <f t="shared" si="24"/>
        <v>32985.462400000004</v>
      </c>
      <c r="K116" s="197"/>
      <c r="L116" s="197"/>
      <c r="M116" s="186">
        <v>26.08</v>
      </c>
      <c r="N116" s="138"/>
      <c r="O116" s="186">
        <f t="shared" si="16"/>
        <v>21.37704918032787</v>
      </c>
    </row>
    <row r="117" spans="1:15" s="150" customFormat="1" ht="12.75">
      <c r="A117" s="26"/>
      <c r="B117" s="41" t="s">
        <v>383</v>
      </c>
      <c r="C117" s="26" t="s">
        <v>275</v>
      </c>
      <c r="D117" s="27">
        <v>7</v>
      </c>
      <c r="E117" s="27">
        <v>85</v>
      </c>
      <c r="F117" s="27">
        <f t="shared" si="21"/>
        <v>595</v>
      </c>
      <c r="G117" s="27">
        <f t="shared" si="15"/>
        <v>79.00819672131148</v>
      </c>
      <c r="H117" s="27">
        <f t="shared" si="22"/>
        <v>553.0573770491803</v>
      </c>
      <c r="I117" s="27">
        <f t="shared" si="23"/>
        <v>96.39</v>
      </c>
      <c r="J117" s="194">
        <f t="shared" si="24"/>
        <v>674.73</v>
      </c>
      <c r="K117" s="197"/>
      <c r="L117" s="197"/>
      <c r="M117" s="186">
        <v>96.39</v>
      </c>
      <c r="N117" s="138"/>
      <c r="O117" s="186">
        <f t="shared" si="16"/>
        <v>79.00819672131148</v>
      </c>
    </row>
    <row r="118" spans="1:15" s="150" customFormat="1" ht="12.75">
      <c r="A118" s="26"/>
      <c r="B118" s="41" t="s">
        <v>384</v>
      </c>
      <c r="C118" s="26" t="s">
        <v>290</v>
      </c>
      <c r="D118" s="27">
        <v>154.99</v>
      </c>
      <c r="E118" s="27">
        <v>17.12</v>
      </c>
      <c r="F118" s="27">
        <f t="shared" si="21"/>
        <v>2653.4288</v>
      </c>
      <c r="G118" s="27">
        <f t="shared" si="15"/>
        <v>15.90983606557377</v>
      </c>
      <c r="H118" s="27">
        <f t="shared" si="22"/>
        <v>2465.865491803279</v>
      </c>
      <c r="I118" s="27">
        <f t="shared" si="23"/>
        <v>19.41</v>
      </c>
      <c r="J118" s="194">
        <f t="shared" si="24"/>
        <v>3008.3559</v>
      </c>
      <c r="K118" s="197"/>
      <c r="L118" s="197"/>
      <c r="M118" s="186">
        <v>19.41</v>
      </c>
      <c r="N118" s="138"/>
      <c r="O118" s="186">
        <f t="shared" si="16"/>
        <v>15.90983606557377</v>
      </c>
    </row>
    <row r="119" spans="1:15" s="150" customFormat="1" ht="12.75">
      <c r="A119" s="26"/>
      <c r="B119" s="41" t="s">
        <v>385</v>
      </c>
      <c r="C119" s="26" t="s">
        <v>290</v>
      </c>
      <c r="D119" s="27">
        <v>2.5</v>
      </c>
      <c r="E119" s="27">
        <v>14.01</v>
      </c>
      <c r="F119" s="27">
        <f t="shared" si="21"/>
        <v>35.025</v>
      </c>
      <c r="G119" s="27">
        <f t="shared" si="15"/>
        <v>13.024590163934427</v>
      </c>
      <c r="H119" s="27">
        <f t="shared" si="22"/>
        <v>32.56147540983606</v>
      </c>
      <c r="I119" s="27">
        <f t="shared" si="23"/>
        <v>15.89</v>
      </c>
      <c r="J119" s="194">
        <f t="shared" si="24"/>
        <v>39.725</v>
      </c>
      <c r="K119" s="197"/>
      <c r="L119" s="197"/>
      <c r="M119" s="186">
        <v>15.89</v>
      </c>
      <c r="N119" s="138"/>
      <c r="O119" s="186">
        <f t="shared" si="16"/>
        <v>13.024590163934427</v>
      </c>
    </row>
    <row r="120" spans="1:15" ht="12.75">
      <c r="A120" s="26"/>
      <c r="B120" s="41" t="s">
        <v>386</v>
      </c>
      <c r="C120" s="26" t="s">
        <v>290</v>
      </c>
      <c r="D120" s="27">
        <v>107</v>
      </c>
      <c r="E120" s="27">
        <v>23.12</v>
      </c>
      <c r="F120" s="27">
        <f t="shared" si="21"/>
        <v>2473.84</v>
      </c>
      <c r="G120" s="27">
        <f t="shared" si="15"/>
        <v>21.491803278688526</v>
      </c>
      <c r="H120" s="27">
        <f t="shared" si="22"/>
        <v>2299.622950819672</v>
      </c>
      <c r="I120" s="27">
        <f t="shared" si="23"/>
        <v>26.220000000000002</v>
      </c>
      <c r="J120" s="194">
        <f t="shared" si="24"/>
        <v>2805.5400000000004</v>
      </c>
      <c r="M120" s="186">
        <v>26.22</v>
      </c>
      <c r="O120" s="186">
        <f t="shared" si="16"/>
        <v>21.491803278688526</v>
      </c>
    </row>
    <row r="121" spans="1:15" ht="12.75">
      <c r="A121" s="263" t="s">
        <v>387</v>
      </c>
      <c r="B121" s="264"/>
      <c r="C121" s="264"/>
      <c r="D121" s="264"/>
      <c r="E121" s="265"/>
      <c r="F121" s="18">
        <f>SUM(F115:F120)</f>
        <v>86341.60599999999</v>
      </c>
      <c r="G121" s="27">
        <f t="shared" si="15"/>
        <v>0</v>
      </c>
      <c r="H121" s="195">
        <f>SUM(H115:H120)</f>
        <v>76170.96172131147</v>
      </c>
      <c r="I121" s="27"/>
      <c r="J121" s="195">
        <f>SUM(J115:J120)</f>
        <v>92928.57329999999</v>
      </c>
      <c r="K121" s="199"/>
      <c r="L121" s="199"/>
      <c r="M121" s="186"/>
      <c r="N121" s="148"/>
      <c r="O121" s="186">
        <f t="shared" si="16"/>
        <v>0</v>
      </c>
    </row>
    <row r="122" spans="1:15" ht="6" customHeight="1">
      <c r="A122" s="244"/>
      <c r="B122" s="245"/>
      <c r="C122" s="245"/>
      <c r="D122" s="245"/>
      <c r="E122" s="245"/>
      <c r="F122" s="246"/>
      <c r="G122" s="27">
        <f t="shared" si="15"/>
        <v>0</v>
      </c>
      <c r="H122" s="27"/>
      <c r="I122" s="27"/>
      <c r="J122" s="194"/>
      <c r="M122" s="186"/>
      <c r="O122" s="186">
        <f t="shared" si="16"/>
        <v>0</v>
      </c>
    </row>
    <row r="123" spans="1:15" s="150" customFormat="1" ht="12.75">
      <c r="A123" s="39" t="s">
        <v>388</v>
      </c>
      <c r="B123" s="247" t="s">
        <v>389</v>
      </c>
      <c r="C123" s="240"/>
      <c r="D123" s="240"/>
      <c r="E123" s="240"/>
      <c r="F123" s="240"/>
      <c r="G123" s="27">
        <f t="shared" si="15"/>
        <v>0</v>
      </c>
      <c r="H123" s="27"/>
      <c r="I123" s="27"/>
      <c r="J123" s="194"/>
      <c r="K123" s="197"/>
      <c r="L123" s="197"/>
      <c r="M123" s="186"/>
      <c r="N123" s="138"/>
      <c r="O123" s="186">
        <f t="shared" si="16"/>
        <v>0</v>
      </c>
    </row>
    <row r="124" spans="1:15" s="150" customFormat="1" ht="12.75">
      <c r="A124" s="50"/>
      <c r="B124" s="45" t="s">
        <v>390</v>
      </c>
      <c r="C124" s="26" t="s">
        <v>275</v>
      </c>
      <c r="D124" s="51">
        <v>755</v>
      </c>
      <c r="E124" s="27">
        <v>10.3</v>
      </c>
      <c r="F124" s="27">
        <f>D124*E124</f>
        <v>7776.500000000001</v>
      </c>
      <c r="G124" s="27">
        <f t="shared" si="15"/>
        <v>9.573770491803279</v>
      </c>
      <c r="H124" s="27">
        <f>D124*G124</f>
        <v>7228.196721311476</v>
      </c>
      <c r="I124" s="27">
        <f>G124+G124*$K$12</f>
        <v>11.68</v>
      </c>
      <c r="J124" s="194">
        <f>D124*I124</f>
        <v>8818.4</v>
      </c>
      <c r="K124" s="197"/>
      <c r="L124" s="197"/>
      <c r="M124" s="186">
        <v>11.68</v>
      </c>
      <c r="N124" s="138"/>
      <c r="O124" s="186">
        <f t="shared" si="16"/>
        <v>9.573770491803279</v>
      </c>
    </row>
    <row r="125" spans="1:15" s="150" customFormat="1" ht="12.75">
      <c r="A125" s="41"/>
      <c r="B125" s="45" t="s">
        <v>391</v>
      </c>
      <c r="C125" s="26" t="s">
        <v>275</v>
      </c>
      <c r="D125" s="27">
        <v>77</v>
      </c>
      <c r="E125" s="27">
        <v>18.69</v>
      </c>
      <c r="F125" s="27">
        <f>D125*E125</f>
        <v>1439.13</v>
      </c>
      <c r="G125" s="27">
        <f t="shared" si="15"/>
        <v>17.37704918032787</v>
      </c>
      <c r="H125" s="27">
        <f>D125*G125</f>
        <v>1338.032786885246</v>
      </c>
      <c r="I125" s="27">
        <f>G125+G125*$K$12</f>
        <v>21.2</v>
      </c>
      <c r="J125" s="194">
        <f>D125*I125</f>
        <v>1632.3999999999999</v>
      </c>
      <c r="K125" s="197"/>
      <c r="L125" s="197"/>
      <c r="M125" s="186">
        <v>21.2</v>
      </c>
      <c r="N125" s="138"/>
      <c r="O125" s="186">
        <f t="shared" si="16"/>
        <v>17.37704918032787</v>
      </c>
    </row>
    <row r="126" spans="1:15" s="150" customFormat="1" ht="12.75">
      <c r="A126" s="41"/>
      <c r="B126" s="45" t="s">
        <v>392</v>
      </c>
      <c r="C126" s="26" t="s">
        <v>275</v>
      </c>
      <c r="D126" s="27">
        <v>105</v>
      </c>
      <c r="E126" s="27">
        <v>19.36</v>
      </c>
      <c r="F126" s="27">
        <f>D126*E126</f>
        <v>2032.8</v>
      </c>
      <c r="G126" s="27">
        <f t="shared" si="15"/>
        <v>18</v>
      </c>
      <c r="H126" s="27">
        <f>D126*G126</f>
        <v>1890</v>
      </c>
      <c r="I126" s="27">
        <f>G126+G126*$K$12</f>
        <v>21.96</v>
      </c>
      <c r="J126" s="194">
        <f>D126*I126</f>
        <v>2305.8</v>
      </c>
      <c r="K126" s="197"/>
      <c r="L126" s="197"/>
      <c r="M126" s="186">
        <v>21.96</v>
      </c>
      <c r="N126" s="138"/>
      <c r="O126" s="186">
        <f t="shared" si="16"/>
        <v>18</v>
      </c>
    </row>
    <row r="127" spans="1:15" s="150" customFormat="1" ht="12.75">
      <c r="A127" s="26"/>
      <c r="B127" s="41" t="s">
        <v>393</v>
      </c>
      <c r="C127" s="26" t="s">
        <v>275</v>
      </c>
      <c r="D127" s="27">
        <v>221.45</v>
      </c>
      <c r="E127" s="27">
        <v>19.98</v>
      </c>
      <c r="F127" s="27">
        <f>D127*E127</f>
        <v>4424.571</v>
      </c>
      <c r="G127" s="27">
        <f t="shared" si="15"/>
        <v>18.57377049180328</v>
      </c>
      <c r="H127" s="27">
        <f>D127*G127</f>
        <v>4113.161475409836</v>
      </c>
      <c r="I127" s="27">
        <f>G127+G127*$K$12</f>
        <v>22.660000000000004</v>
      </c>
      <c r="J127" s="194">
        <f>D127*I127</f>
        <v>5018.057000000001</v>
      </c>
      <c r="K127" s="197"/>
      <c r="L127" s="197"/>
      <c r="M127" s="186">
        <v>22.66</v>
      </c>
      <c r="N127" s="138"/>
      <c r="O127" s="186">
        <f t="shared" si="16"/>
        <v>18.57377049180328</v>
      </c>
    </row>
    <row r="128" spans="1:15" s="150" customFormat="1" ht="12.75">
      <c r="A128" s="263" t="s">
        <v>394</v>
      </c>
      <c r="B128" s="264"/>
      <c r="C128" s="264"/>
      <c r="D128" s="264"/>
      <c r="E128" s="265"/>
      <c r="F128" s="18">
        <f>SUM(F124:F127)</f>
        <v>15673.001</v>
      </c>
      <c r="G128" s="27">
        <f t="shared" si="15"/>
        <v>0</v>
      </c>
      <c r="H128" s="195">
        <f>SUM(H124:H127)</f>
        <v>14569.390983606558</v>
      </c>
      <c r="I128" s="27"/>
      <c r="J128" s="195">
        <f>SUM(J124:J127)</f>
        <v>17774.657</v>
      </c>
      <c r="K128" s="199"/>
      <c r="L128" s="199"/>
      <c r="M128" s="18"/>
      <c r="N128" s="148"/>
      <c r="O128" s="186">
        <f t="shared" si="16"/>
        <v>0</v>
      </c>
    </row>
    <row r="129" spans="1:15" s="150" customFormat="1" ht="6" customHeight="1">
      <c r="A129" s="244"/>
      <c r="B129" s="245"/>
      <c r="C129" s="245"/>
      <c r="D129" s="245"/>
      <c r="E129" s="245"/>
      <c r="F129" s="246"/>
      <c r="G129" s="27">
        <f t="shared" si="15"/>
        <v>0</v>
      </c>
      <c r="H129" s="27"/>
      <c r="I129" s="27"/>
      <c r="J129" s="194"/>
      <c r="K129" s="197"/>
      <c r="L129" s="197"/>
      <c r="M129" s="18"/>
      <c r="N129" s="138"/>
      <c r="O129" s="186">
        <f t="shared" si="16"/>
        <v>0</v>
      </c>
    </row>
    <row r="130" spans="1:15" s="150" customFormat="1" ht="12.75">
      <c r="A130" s="39" t="s">
        <v>395</v>
      </c>
      <c r="B130" s="266" t="s">
        <v>396</v>
      </c>
      <c r="C130" s="224"/>
      <c r="D130" s="224"/>
      <c r="E130" s="224"/>
      <c r="F130" s="225"/>
      <c r="G130" s="27">
        <f t="shared" si="15"/>
        <v>0</v>
      </c>
      <c r="H130" s="27"/>
      <c r="I130" s="27"/>
      <c r="J130" s="194"/>
      <c r="K130" s="197"/>
      <c r="L130" s="197"/>
      <c r="M130" s="18"/>
      <c r="N130" s="138"/>
      <c r="O130" s="186">
        <f t="shared" si="16"/>
        <v>0</v>
      </c>
    </row>
    <row r="131" spans="1:15" s="150" customFormat="1" ht="12.75">
      <c r="A131" s="39" t="s">
        <v>397</v>
      </c>
      <c r="B131" s="266" t="s">
        <v>398</v>
      </c>
      <c r="C131" s="224"/>
      <c r="D131" s="224"/>
      <c r="E131" s="224"/>
      <c r="F131" s="225"/>
      <c r="G131" s="27">
        <f t="shared" si="15"/>
        <v>0</v>
      </c>
      <c r="H131" s="27"/>
      <c r="I131" s="27"/>
      <c r="J131" s="194"/>
      <c r="K131" s="197"/>
      <c r="L131" s="197"/>
      <c r="M131" s="18"/>
      <c r="N131" s="138"/>
      <c r="O131" s="186">
        <f t="shared" si="16"/>
        <v>0</v>
      </c>
    </row>
    <row r="132" spans="1:15" s="150" customFormat="1" ht="12.75">
      <c r="A132" s="26"/>
      <c r="B132" s="44" t="s">
        <v>399</v>
      </c>
      <c r="C132" s="38"/>
      <c r="D132" s="46"/>
      <c r="E132" s="46"/>
      <c r="F132" s="47"/>
      <c r="G132" s="27">
        <f t="shared" si="15"/>
        <v>0</v>
      </c>
      <c r="H132" s="27"/>
      <c r="I132" s="27"/>
      <c r="J132" s="194"/>
      <c r="K132" s="197"/>
      <c r="L132" s="197"/>
      <c r="M132" s="18"/>
      <c r="N132" s="138"/>
      <c r="O132" s="186">
        <f t="shared" si="16"/>
        <v>0</v>
      </c>
    </row>
    <row r="133" spans="1:15" s="150" customFormat="1" ht="12.75">
      <c r="A133" s="26"/>
      <c r="B133" s="41" t="s">
        <v>400</v>
      </c>
      <c r="C133" s="26" t="s">
        <v>275</v>
      </c>
      <c r="D133" s="27">
        <v>959.21</v>
      </c>
      <c r="E133" s="27">
        <v>8.3</v>
      </c>
      <c r="F133" s="27">
        <f>D133*E133</f>
        <v>7961.443000000001</v>
      </c>
      <c r="G133" s="27">
        <f>O133</f>
        <v>7.713114754098361</v>
      </c>
      <c r="H133" s="27">
        <f>D133*G133</f>
        <v>7398.496803278689</v>
      </c>
      <c r="I133" s="27">
        <f>G133+G133*$K$12</f>
        <v>9.41</v>
      </c>
      <c r="J133" s="194">
        <f>D133*I133</f>
        <v>9026.1661</v>
      </c>
      <c r="K133" s="197"/>
      <c r="L133" s="197"/>
      <c r="M133" s="186">
        <v>9.41</v>
      </c>
      <c r="N133" s="138"/>
      <c r="O133" s="186">
        <f t="shared" si="16"/>
        <v>7.713114754098361</v>
      </c>
    </row>
    <row r="134" spans="1:15" s="150" customFormat="1" ht="12.75">
      <c r="A134" s="26"/>
      <c r="B134" s="41" t="s">
        <v>401</v>
      </c>
      <c r="C134" s="26" t="s">
        <v>275</v>
      </c>
      <c r="D134" s="27">
        <v>809.07</v>
      </c>
      <c r="E134" s="27">
        <v>9.607843137254903</v>
      </c>
      <c r="F134" s="27">
        <f>D134*E134</f>
        <v>7773.417647058825</v>
      </c>
      <c r="G134" s="27">
        <f>O134</f>
        <v>8.934426229508198</v>
      </c>
      <c r="H134" s="27">
        <f>D134*G134</f>
        <v>7228.576229508198</v>
      </c>
      <c r="I134" s="27">
        <f>G134+G134*$K$12</f>
        <v>10.9</v>
      </c>
      <c r="J134" s="194">
        <f>D134*I134</f>
        <v>8818.863000000001</v>
      </c>
      <c r="K134" s="197"/>
      <c r="L134" s="197"/>
      <c r="M134" s="186">
        <v>10.9</v>
      </c>
      <c r="N134" s="138"/>
      <c r="O134" s="186">
        <f t="shared" si="16"/>
        <v>8.934426229508198</v>
      </c>
    </row>
    <row r="135" spans="1:15" s="150" customFormat="1" ht="12.75">
      <c r="A135" s="26"/>
      <c r="B135" s="41" t="s">
        <v>402</v>
      </c>
      <c r="C135" s="26" t="s">
        <v>275</v>
      </c>
      <c r="D135" s="27">
        <v>959.21</v>
      </c>
      <c r="E135" s="27">
        <v>21.56862745098039</v>
      </c>
      <c r="F135" s="27">
        <f>D135*E135</f>
        <v>20688.843137254902</v>
      </c>
      <c r="G135" s="27">
        <f>O135</f>
        <v>20.049180327868854</v>
      </c>
      <c r="H135" s="27">
        <f>D135*G135</f>
        <v>19231.374262295085</v>
      </c>
      <c r="I135" s="27">
        <f>G135+G135*$K$12</f>
        <v>24.46</v>
      </c>
      <c r="J135" s="194">
        <f>D135*I135</f>
        <v>23462.2766</v>
      </c>
      <c r="K135" s="197"/>
      <c r="L135" s="197"/>
      <c r="M135" s="186">
        <v>24.46</v>
      </c>
      <c r="N135" s="138"/>
      <c r="O135" s="186">
        <f t="shared" si="16"/>
        <v>20.049180327868854</v>
      </c>
    </row>
    <row r="136" spans="1:15" s="150" customFormat="1" ht="12.75">
      <c r="A136" s="26"/>
      <c r="B136" s="41" t="s">
        <v>403</v>
      </c>
      <c r="C136" s="26" t="s">
        <v>275</v>
      </c>
      <c r="D136" s="27">
        <v>959.21</v>
      </c>
      <c r="E136" s="27">
        <v>2.450980392156863</v>
      </c>
      <c r="F136" s="27">
        <f>D136*E136</f>
        <v>2351.0049019607845</v>
      </c>
      <c r="G136" s="27">
        <f>O136</f>
        <v>2.262295081967213</v>
      </c>
      <c r="H136" s="27">
        <f>D136*G136</f>
        <v>2170.0160655737704</v>
      </c>
      <c r="I136" s="27">
        <f>G136+G136*$K$12</f>
        <v>2.76</v>
      </c>
      <c r="J136" s="194">
        <f>D136*I136</f>
        <v>2647.4195999999997</v>
      </c>
      <c r="K136" s="197"/>
      <c r="L136" s="197"/>
      <c r="M136" s="186">
        <v>2.76</v>
      </c>
      <c r="N136" s="138"/>
      <c r="O136" s="186">
        <f t="shared" si="16"/>
        <v>2.262295081967213</v>
      </c>
    </row>
    <row r="137" spans="1:15" s="150" customFormat="1" ht="12.75">
      <c r="A137" s="26"/>
      <c r="B137" s="44" t="s">
        <v>404</v>
      </c>
      <c r="C137" s="38"/>
      <c r="D137" s="46"/>
      <c r="E137" s="27">
        <v>0</v>
      </c>
      <c r="F137" s="47"/>
      <c r="G137" s="27">
        <f t="shared" si="15"/>
        <v>0</v>
      </c>
      <c r="H137" s="27"/>
      <c r="I137" s="27"/>
      <c r="J137" s="194">
        <f>D137*G137</f>
        <v>0</v>
      </c>
      <c r="K137" s="197"/>
      <c r="L137" s="197"/>
      <c r="M137" s="186"/>
      <c r="N137" s="138"/>
      <c r="O137" s="186">
        <f t="shared" si="16"/>
        <v>0</v>
      </c>
    </row>
    <row r="138" spans="1:15" s="150" customFormat="1" ht="12.75">
      <c r="A138" s="26"/>
      <c r="B138" s="41" t="s">
        <v>401</v>
      </c>
      <c r="C138" s="26" t="s">
        <v>275</v>
      </c>
      <c r="D138" s="27">
        <v>724.74</v>
      </c>
      <c r="E138" s="27">
        <v>9.607843137254903</v>
      </c>
      <c r="F138" s="27">
        <f>D138*E138</f>
        <v>6963.188235294118</v>
      </c>
      <c r="G138" s="27">
        <f>O138</f>
        <v>8.934426229508198</v>
      </c>
      <c r="H138" s="27">
        <f>D138*G138</f>
        <v>6475.136065573771</v>
      </c>
      <c r="I138" s="27">
        <f>G138+G138*$K$12</f>
        <v>10.9</v>
      </c>
      <c r="J138" s="194">
        <f>D138*I138</f>
        <v>7899.666</v>
      </c>
      <c r="K138" s="197"/>
      <c r="L138" s="197"/>
      <c r="M138" s="186">
        <v>10.9</v>
      </c>
      <c r="N138" s="138"/>
      <c r="O138" s="186">
        <f t="shared" si="16"/>
        <v>8.934426229508198</v>
      </c>
    </row>
    <row r="139" spans="1:15" s="150" customFormat="1" ht="12.75">
      <c r="A139" s="263" t="s">
        <v>405</v>
      </c>
      <c r="B139" s="264"/>
      <c r="C139" s="264"/>
      <c r="D139" s="264"/>
      <c r="E139" s="265"/>
      <c r="F139" s="18">
        <f>SUM(F133:F138)</f>
        <v>45737.89692156863</v>
      </c>
      <c r="G139" s="27">
        <f t="shared" si="15"/>
        <v>0</v>
      </c>
      <c r="H139" s="195">
        <f>SUM(H133:H138)</f>
        <v>42503.59942622952</v>
      </c>
      <c r="I139" s="27"/>
      <c r="J139" s="195">
        <f>SUM(J133:J138)</f>
        <v>51854.391299999996</v>
      </c>
      <c r="K139" s="199"/>
      <c r="L139" s="199"/>
      <c r="M139" s="186"/>
      <c r="N139" s="148"/>
      <c r="O139" s="186">
        <f t="shared" si="16"/>
        <v>0</v>
      </c>
    </row>
    <row r="140" spans="1:15" s="150" customFormat="1" ht="6" customHeight="1">
      <c r="A140" s="244"/>
      <c r="B140" s="245"/>
      <c r="C140" s="245"/>
      <c r="D140" s="245"/>
      <c r="E140" s="245"/>
      <c r="F140" s="246"/>
      <c r="G140" s="27">
        <f t="shared" si="15"/>
        <v>0</v>
      </c>
      <c r="H140" s="27"/>
      <c r="I140" s="27"/>
      <c r="J140" s="194"/>
      <c r="K140" s="197"/>
      <c r="L140" s="197"/>
      <c r="M140" s="186"/>
      <c r="N140" s="138"/>
      <c r="O140" s="186">
        <f t="shared" si="16"/>
        <v>0</v>
      </c>
    </row>
    <row r="141" spans="1:15" s="150" customFormat="1" ht="12.75">
      <c r="A141" s="39" t="s">
        <v>406</v>
      </c>
      <c r="B141" s="247" t="s">
        <v>407</v>
      </c>
      <c r="C141" s="240"/>
      <c r="D141" s="240"/>
      <c r="E141" s="240"/>
      <c r="F141" s="240"/>
      <c r="G141" s="27">
        <f t="shared" si="15"/>
        <v>0</v>
      </c>
      <c r="H141" s="27"/>
      <c r="I141" s="27"/>
      <c r="J141" s="194"/>
      <c r="K141" s="197"/>
      <c r="L141" s="197"/>
      <c r="M141" s="186"/>
      <c r="N141" s="138"/>
      <c r="O141" s="186">
        <f t="shared" si="16"/>
        <v>0</v>
      </c>
    </row>
    <row r="142" spans="1:15" s="150" customFormat="1" ht="12.75">
      <c r="A142" s="26"/>
      <c r="B142" s="44" t="s">
        <v>408</v>
      </c>
      <c r="C142" s="38"/>
      <c r="D142" s="46"/>
      <c r="E142" s="46"/>
      <c r="F142" s="47"/>
      <c r="G142" s="27">
        <f t="shared" si="15"/>
        <v>0</v>
      </c>
      <c r="H142" s="27"/>
      <c r="I142" s="27"/>
      <c r="J142" s="194"/>
      <c r="K142" s="197"/>
      <c r="L142" s="197"/>
      <c r="M142" s="186"/>
      <c r="N142" s="138"/>
      <c r="O142" s="186">
        <f t="shared" si="16"/>
        <v>0</v>
      </c>
    </row>
    <row r="143" spans="1:15" s="150" customFormat="1" ht="12.75">
      <c r="A143" s="26"/>
      <c r="B143" s="41" t="s">
        <v>409</v>
      </c>
      <c r="C143" s="26" t="s">
        <v>275</v>
      </c>
      <c r="D143" s="27">
        <v>1036.82</v>
      </c>
      <c r="E143" s="27">
        <v>1.96</v>
      </c>
      <c r="F143" s="27">
        <f>D143*E143</f>
        <v>2032.1671999999999</v>
      </c>
      <c r="G143" s="27">
        <f>O143</f>
        <v>1.8196721311475412</v>
      </c>
      <c r="H143" s="27">
        <f>D143*G143</f>
        <v>1886.6724590163935</v>
      </c>
      <c r="I143" s="27">
        <f>G143+G143*$K$12</f>
        <v>2.22</v>
      </c>
      <c r="J143" s="194">
        <f>D143*I143</f>
        <v>2301.7404</v>
      </c>
      <c r="K143" s="197"/>
      <c r="L143" s="197"/>
      <c r="M143" s="186">
        <v>2.22</v>
      </c>
      <c r="N143" s="138"/>
      <c r="O143" s="186">
        <f t="shared" si="16"/>
        <v>1.8196721311475412</v>
      </c>
    </row>
    <row r="144" spans="1:15" s="150" customFormat="1" ht="12.75">
      <c r="A144" s="26"/>
      <c r="B144" s="41" t="s">
        <v>400</v>
      </c>
      <c r="C144" s="26" t="s">
        <v>275</v>
      </c>
      <c r="D144" s="27">
        <v>460.27</v>
      </c>
      <c r="E144" s="27">
        <v>12.1</v>
      </c>
      <c r="F144" s="27">
        <f>D144*E144</f>
        <v>5569.267</v>
      </c>
      <c r="G144" s="27">
        <f>O144</f>
        <v>11.245901639344263</v>
      </c>
      <c r="H144" s="27">
        <f>D144*G144</f>
        <v>5176.151147540983</v>
      </c>
      <c r="I144" s="27">
        <f>G144+G144*$K$12</f>
        <v>13.72</v>
      </c>
      <c r="J144" s="194">
        <f>D144*I144</f>
        <v>6314.9044</v>
      </c>
      <c r="K144" s="197"/>
      <c r="L144" s="197"/>
      <c r="M144" s="186">
        <v>13.72</v>
      </c>
      <c r="N144" s="138"/>
      <c r="O144" s="186">
        <f aca="true" t="shared" si="25" ref="O144:O207">M144/$N$13</f>
        <v>11.245901639344263</v>
      </c>
    </row>
    <row r="145" spans="1:15" s="150" customFormat="1" ht="12.75">
      <c r="A145" s="26"/>
      <c r="B145" s="41" t="s">
        <v>401</v>
      </c>
      <c r="C145" s="26" t="s">
        <v>275</v>
      </c>
      <c r="D145" s="27">
        <v>576.55</v>
      </c>
      <c r="E145" s="27">
        <v>11.3</v>
      </c>
      <c r="F145" s="27">
        <f>D145*E145</f>
        <v>6515.015</v>
      </c>
      <c r="G145" s="27">
        <f>O145</f>
        <v>10.5</v>
      </c>
      <c r="H145" s="27">
        <f>D145*G145</f>
        <v>6053.775</v>
      </c>
      <c r="I145" s="27">
        <f>G145+G145*$K$12</f>
        <v>12.81</v>
      </c>
      <c r="J145" s="194">
        <f>D145*I145</f>
        <v>7385.6055</v>
      </c>
      <c r="K145" s="197"/>
      <c r="L145" s="197"/>
      <c r="M145" s="186">
        <v>12.81</v>
      </c>
      <c r="N145" s="138"/>
      <c r="O145" s="186">
        <f t="shared" si="25"/>
        <v>10.5</v>
      </c>
    </row>
    <row r="146" spans="1:15" s="150" customFormat="1" ht="12.75">
      <c r="A146" s="26"/>
      <c r="B146" s="41" t="s">
        <v>410</v>
      </c>
      <c r="C146" s="26" t="s">
        <v>275</v>
      </c>
      <c r="D146" s="27">
        <v>460.27</v>
      </c>
      <c r="E146" s="27">
        <v>20.98</v>
      </c>
      <c r="F146" s="27">
        <f>D146*E146</f>
        <v>9656.4646</v>
      </c>
      <c r="G146" s="27">
        <f>O146</f>
        <v>19.5</v>
      </c>
      <c r="H146" s="27">
        <f>D146*G146</f>
        <v>8975.265</v>
      </c>
      <c r="I146" s="27">
        <f>G146+G146*$K$12</f>
        <v>23.79</v>
      </c>
      <c r="J146" s="194">
        <f>D146*I146</f>
        <v>10949.8233</v>
      </c>
      <c r="K146" s="197"/>
      <c r="L146" s="197"/>
      <c r="M146" s="186">
        <v>23.79</v>
      </c>
      <c r="N146" s="138"/>
      <c r="O146" s="186">
        <f t="shared" si="25"/>
        <v>19.5</v>
      </c>
    </row>
    <row r="147" spans="1:15" s="150" customFormat="1" ht="12.75">
      <c r="A147" s="26"/>
      <c r="B147" s="41" t="s">
        <v>411</v>
      </c>
      <c r="C147" s="26" t="s">
        <v>275</v>
      </c>
      <c r="D147" s="27">
        <v>460.27</v>
      </c>
      <c r="E147" s="27">
        <v>2.05</v>
      </c>
      <c r="F147" s="27">
        <f>D147*E147</f>
        <v>943.5534999999999</v>
      </c>
      <c r="G147" s="27">
        <f>O147</f>
        <v>1.901639344262295</v>
      </c>
      <c r="H147" s="27">
        <f>D147*G147</f>
        <v>875.2675409836065</v>
      </c>
      <c r="I147" s="27">
        <f>G147+G147*$K$12</f>
        <v>2.32</v>
      </c>
      <c r="J147" s="194">
        <f>D147*I147</f>
        <v>1067.8264</v>
      </c>
      <c r="K147" s="197"/>
      <c r="L147" s="197"/>
      <c r="M147" s="186">
        <v>2.32</v>
      </c>
      <c r="N147" s="138"/>
      <c r="O147" s="186">
        <f t="shared" si="25"/>
        <v>1.901639344262295</v>
      </c>
    </row>
    <row r="148" spans="1:15" s="150" customFormat="1" ht="12.75">
      <c r="A148" s="263" t="s">
        <v>412</v>
      </c>
      <c r="B148" s="264"/>
      <c r="C148" s="264"/>
      <c r="D148" s="264"/>
      <c r="E148" s="265"/>
      <c r="F148" s="18">
        <f>SUM(F143:F147)</f>
        <v>24716.467299999997</v>
      </c>
      <c r="G148" s="27">
        <f aca="true" t="shared" si="26" ref="G148:G207">O148</f>
        <v>0</v>
      </c>
      <c r="H148" s="195">
        <f>SUM(H143:H147)</f>
        <v>22967.131147540982</v>
      </c>
      <c r="I148" s="27"/>
      <c r="J148" s="195">
        <f>SUM(J143:J147)</f>
        <v>28019.9</v>
      </c>
      <c r="K148" s="199"/>
      <c r="L148" s="199"/>
      <c r="M148" s="186"/>
      <c r="N148" s="148"/>
      <c r="O148" s="186">
        <f t="shared" si="25"/>
        <v>0</v>
      </c>
    </row>
    <row r="149" spans="1:15" s="150" customFormat="1" ht="6" customHeight="1">
      <c r="A149" s="244"/>
      <c r="B149" s="245"/>
      <c r="C149" s="245"/>
      <c r="D149" s="245"/>
      <c r="E149" s="245"/>
      <c r="F149" s="246"/>
      <c r="G149" s="27">
        <f t="shared" si="26"/>
        <v>0</v>
      </c>
      <c r="H149" s="27"/>
      <c r="I149" s="27"/>
      <c r="J149" s="194"/>
      <c r="K149" s="197"/>
      <c r="L149" s="197"/>
      <c r="M149" s="186"/>
      <c r="N149" s="138"/>
      <c r="O149" s="186">
        <f t="shared" si="25"/>
        <v>0</v>
      </c>
    </row>
    <row r="150" spans="1:15" s="150" customFormat="1" ht="12.75">
      <c r="A150" s="39" t="s">
        <v>413</v>
      </c>
      <c r="B150" s="247" t="s">
        <v>414</v>
      </c>
      <c r="C150" s="240"/>
      <c r="D150" s="240"/>
      <c r="E150" s="240"/>
      <c r="F150" s="240"/>
      <c r="G150" s="27">
        <f t="shared" si="26"/>
        <v>0</v>
      </c>
      <c r="H150" s="27"/>
      <c r="I150" s="27"/>
      <c r="J150" s="194"/>
      <c r="K150" s="197"/>
      <c r="L150" s="197"/>
      <c r="M150" s="186"/>
      <c r="N150" s="138"/>
      <c r="O150" s="186">
        <f t="shared" si="25"/>
        <v>0</v>
      </c>
    </row>
    <row r="151" spans="1:15" s="150" customFormat="1" ht="12.75">
      <c r="A151" s="26"/>
      <c r="B151" s="41" t="s">
        <v>415</v>
      </c>
      <c r="C151" s="26" t="s">
        <v>275</v>
      </c>
      <c r="D151" s="27">
        <v>1707</v>
      </c>
      <c r="E151" s="27">
        <v>14.02</v>
      </c>
      <c r="F151" s="27">
        <f aca="true" t="shared" si="27" ref="F151:F158">D151*E151</f>
        <v>23932.14</v>
      </c>
      <c r="G151" s="27">
        <f t="shared" si="26"/>
        <v>13.032786885245903</v>
      </c>
      <c r="H151" s="27">
        <f aca="true" t="shared" si="28" ref="H151:H158">D151*G151</f>
        <v>22246.967213114756</v>
      </c>
      <c r="I151" s="27">
        <f aca="true" t="shared" si="29" ref="I151:I158">G151+G151*$K$12</f>
        <v>15.900000000000002</v>
      </c>
      <c r="J151" s="194">
        <f aca="true" t="shared" si="30" ref="J151:J158">D151*I151</f>
        <v>27141.300000000003</v>
      </c>
      <c r="K151" s="197"/>
      <c r="L151" s="197"/>
      <c r="M151" s="186">
        <v>15.9</v>
      </c>
      <c r="N151" s="138"/>
      <c r="O151" s="186">
        <f t="shared" si="25"/>
        <v>13.032786885245903</v>
      </c>
    </row>
    <row r="152" spans="1:15" s="150" customFormat="1" ht="12.75">
      <c r="A152" s="26"/>
      <c r="B152" s="41" t="s">
        <v>416</v>
      </c>
      <c r="C152" s="26" t="s">
        <v>275</v>
      </c>
      <c r="D152" s="27">
        <v>1304.1</v>
      </c>
      <c r="E152" s="27">
        <v>2.18</v>
      </c>
      <c r="F152" s="27">
        <f t="shared" si="27"/>
        <v>2842.938</v>
      </c>
      <c r="G152" s="27">
        <f t="shared" si="26"/>
        <v>2.0245901639344264</v>
      </c>
      <c r="H152" s="27">
        <f t="shared" si="28"/>
        <v>2640.268032786885</v>
      </c>
      <c r="I152" s="27">
        <f t="shared" si="29"/>
        <v>2.47</v>
      </c>
      <c r="J152" s="194">
        <f t="shared" si="30"/>
        <v>3221.127</v>
      </c>
      <c r="K152" s="197"/>
      <c r="L152" s="197"/>
      <c r="M152" s="186">
        <v>2.47</v>
      </c>
      <c r="N152" s="138"/>
      <c r="O152" s="186">
        <f t="shared" si="25"/>
        <v>2.0245901639344264</v>
      </c>
    </row>
    <row r="153" spans="1:15" s="150" customFormat="1" ht="12.75">
      <c r="A153" s="26"/>
      <c r="B153" s="41" t="s">
        <v>417</v>
      </c>
      <c r="C153" s="26" t="s">
        <v>275</v>
      </c>
      <c r="D153" s="27">
        <f>140+74+10</f>
        <v>224</v>
      </c>
      <c r="E153" s="27">
        <v>14.25</v>
      </c>
      <c r="F153" s="27">
        <f t="shared" si="27"/>
        <v>3192</v>
      </c>
      <c r="G153" s="27">
        <f t="shared" si="26"/>
        <v>13.245901639344263</v>
      </c>
      <c r="H153" s="27">
        <f t="shared" si="28"/>
        <v>2967.0819672131147</v>
      </c>
      <c r="I153" s="27">
        <f t="shared" si="29"/>
        <v>16.16</v>
      </c>
      <c r="J153" s="194">
        <f t="shared" si="30"/>
        <v>3619.84</v>
      </c>
      <c r="K153" s="197"/>
      <c r="L153" s="197"/>
      <c r="M153" s="186">
        <v>16.16</v>
      </c>
      <c r="N153" s="138"/>
      <c r="O153" s="186">
        <f t="shared" si="25"/>
        <v>13.245901639344263</v>
      </c>
    </row>
    <row r="154" spans="1:15" s="150" customFormat="1" ht="12.75">
      <c r="A154" s="26"/>
      <c r="B154" s="41" t="s">
        <v>418</v>
      </c>
      <c r="C154" s="26" t="s">
        <v>275</v>
      </c>
      <c r="D154" s="27">
        <f>36</f>
        <v>36</v>
      </c>
      <c r="E154" s="27">
        <v>48.5</v>
      </c>
      <c r="F154" s="27">
        <f t="shared" si="27"/>
        <v>1746</v>
      </c>
      <c r="G154" s="27">
        <f t="shared" si="26"/>
        <v>45.08196721311476</v>
      </c>
      <c r="H154" s="27">
        <f t="shared" si="28"/>
        <v>1622.9508196721313</v>
      </c>
      <c r="I154" s="27">
        <f t="shared" si="29"/>
        <v>55.00000000000001</v>
      </c>
      <c r="J154" s="194">
        <f t="shared" si="30"/>
        <v>1980.0000000000002</v>
      </c>
      <c r="K154" s="197"/>
      <c r="L154" s="197"/>
      <c r="M154" s="186">
        <v>55</v>
      </c>
      <c r="N154" s="138"/>
      <c r="O154" s="186">
        <f t="shared" si="25"/>
        <v>45.08196721311476</v>
      </c>
    </row>
    <row r="155" spans="1:15" s="150" customFormat="1" ht="12.75">
      <c r="A155" s="26"/>
      <c r="B155" s="41" t="s">
        <v>419</v>
      </c>
      <c r="C155" s="26" t="s">
        <v>275</v>
      </c>
      <c r="D155" s="27">
        <f>D154</f>
        <v>36</v>
      </c>
      <c r="E155" s="27">
        <v>2.15</v>
      </c>
      <c r="F155" s="27">
        <f t="shared" si="27"/>
        <v>77.39999999999999</v>
      </c>
      <c r="G155" s="27">
        <f t="shared" si="26"/>
        <v>2</v>
      </c>
      <c r="H155" s="27">
        <f t="shared" si="28"/>
        <v>72</v>
      </c>
      <c r="I155" s="27">
        <f t="shared" si="29"/>
        <v>2.44</v>
      </c>
      <c r="J155" s="194">
        <f t="shared" si="30"/>
        <v>87.84</v>
      </c>
      <c r="K155" s="197"/>
      <c r="L155" s="197"/>
      <c r="M155" s="186">
        <v>2.44</v>
      </c>
      <c r="N155" s="138"/>
      <c r="O155" s="186">
        <f t="shared" si="25"/>
        <v>2</v>
      </c>
    </row>
    <row r="156" spans="1:15" s="150" customFormat="1" ht="12.75">
      <c r="A156" s="26"/>
      <c r="B156" s="41" t="s">
        <v>420</v>
      </c>
      <c r="C156" s="26" t="s">
        <v>275</v>
      </c>
      <c r="D156" s="27">
        <v>470</v>
      </c>
      <c r="E156" s="27">
        <v>19.98</v>
      </c>
      <c r="F156" s="27">
        <f t="shared" si="27"/>
        <v>9390.6</v>
      </c>
      <c r="G156" s="27">
        <f t="shared" si="26"/>
        <v>18.57377049180328</v>
      </c>
      <c r="H156" s="27">
        <f t="shared" si="28"/>
        <v>8729.672131147541</v>
      </c>
      <c r="I156" s="27">
        <f t="shared" si="29"/>
        <v>22.660000000000004</v>
      </c>
      <c r="J156" s="194">
        <f t="shared" si="30"/>
        <v>10650.200000000003</v>
      </c>
      <c r="K156" s="197"/>
      <c r="L156" s="197"/>
      <c r="M156" s="186">
        <v>22.66</v>
      </c>
      <c r="N156" s="138"/>
      <c r="O156" s="186">
        <f t="shared" si="25"/>
        <v>18.57377049180328</v>
      </c>
    </row>
    <row r="157" spans="1:15" s="150" customFormat="1" ht="12.75">
      <c r="A157" s="26"/>
      <c r="B157" s="41" t="s">
        <v>421</v>
      </c>
      <c r="C157" s="26" t="s">
        <v>275</v>
      </c>
      <c r="D157" s="27">
        <v>885</v>
      </c>
      <c r="E157" s="27">
        <v>36.21</v>
      </c>
      <c r="F157" s="27">
        <f t="shared" si="27"/>
        <v>32045.850000000002</v>
      </c>
      <c r="G157" s="27">
        <f t="shared" si="26"/>
        <v>33.65573770491804</v>
      </c>
      <c r="H157" s="27">
        <f t="shared" si="28"/>
        <v>29785.327868852466</v>
      </c>
      <c r="I157" s="27">
        <f t="shared" si="29"/>
        <v>41.06000000000001</v>
      </c>
      <c r="J157" s="194">
        <f t="shared" si="30"/>
        <v>36338.100000000006</v>
      </c>
      <c r="K157" s="197"/>
      <c r="L157" s="197"/>
      <c r="M157" s="186">
        <v>41.06</v>
      </c>
      <c r="N157" s="138"/>
      <c r="O157" s="186">
        <f t="shared" si="25"/>
        <v>33.65573770491804</v>
      </c>
    </row>
    <row r="158" spans="1:15" s="150" customFormat="1" ht="12.75">
      <c r="A158" s="26"/>
      <c r="B158" s="41" t="s">
        <v>422</v>
      </c>
      <c r="C158" s="26" t="s">
        <v>290</v>
      </c>
      <c r="D158" s="27">
        <f>77</f>
        <v>77</v>
      </c>
      <c r="E158" s="27">
        <v>31.25</v>
      </c>
      <c r="F158" s="27">
        <f t="shared" si="27"/>
        <v>2406.25</v>
      </c>
      <c r="G158" s="27">
        <f t="shared" si="26"/>
        <v>29.04918032786885</v>
      </c>
      <c r="H158" s="27">
        <f t="shared" si="28"/>
        <v>2236.7868852459014</v>
      </c>
      <c r="I158" s="27">
        <f t="shared" si="29"/>
        <v>35.44</v>
      </c>
      <c r="J158" s="194">
        <f t="shared" si="30"/>
        <v>2728.8799999999997</v>
      </c>
      <c r="K158" s="197"/>
      <c r="L158" s="197"/>
      <c r="M158" s="186">
        <v>35.44</v>
      </c>
      <c r="N158" s="138"/>
      <c r="O158" s="186">
        <f t="shared" si="25"/>
        <v>29.04918032786885</v>
      </c>
    </row>
    <row r="159" spans="1:15" s="150" customFormat="1" ht="12.75">
      <c r="A159" s="263" t="s">
        <v>423</v>
      </c>
      <c r="B159" s="264"/>
      <c r="C159" s="264"/>
      <c r="D159" s="264"/>
      <c r="E159" s="265"/>
      <c r="F159" s="18">
        <f>SUM(F151:F158)</f>
        <v>75633.178</v>
      </c>
      <c r="G159" s="27">
        <f t="shared" si="26"/>
        <v>0</v>
      </c>
      <c r="H159" s="195">
        <f>SUM(H151:H158)</f>
        <v>70301.05491803281</v>
      </c>
      <c r="I159" s="27"/>
      <c r="J159" s="195">
        <f>SUM(J151:J158)</f>
        <v>85767.28700000001</v>
      </c>
      <c r="K159" s="199"/>
      <c r="L159" s="199"/>
      <c r="M159" s="186"/>
      <c r="N159" s="148"/>
      <c r="O159" s="186">
        <f t="shared" si="25"/>
        <v>0</v>
      </c>
    </row>
    <row r="160" spans="1:15" s="150" customFormat="1" ht="6" customHeight="1">
      <c r="A160" s="244"/>
      <c r="B160" s="245"/>
      <c r="C160" s="245"/>
      <c r="D160" s="245"/>
      <c r="E160" s="245"/>
      <c r="F160" s="246"/>
      <c r="G160" s="27">
        <f t="shared" si="26"/>
        <v>0</v>
      </c>
      <c r="H160" s="27"/>
      <c r="I160" s="27"/>
      <c r="J160" s="194"/>
      <c r="K160" s="197"/>
      <c r="L160" s="197"/>
      <c r="M160" s="186"/>
      <c r="N160" s="138"/>
      <c r="O160" s="186">
        <f t="shared" si="25"/>
        <v>0</v>
      </c>
    </row>
    <row r="161" spans="1:15" s="150" customFormat="1" ht="12.75">
      <c r="A161" s="39" t="s">
        <v>424</v>
      </c>
      <c r="B161" s="247" t="s">
        <v>425</v>
      </c>
      <c r="C161" s="240"/>
      <c r="D161" s="240"/>
      <c r="E161" s="240"/>
      <c r="F161" s="240"/>
      <c r="G161" s="27">
        <f t="shared" si="26"/>
        <v>0</v>
      </c>
      <c r="H161" s="27"/>
      <c r="I161" s="27"/>
      <c r="J161" s="194"/>
      <c r="K161" s="197"/>
      <c r="L161" s="197"/>
      <c r="M161" s="186"/>
      <c r="N161" s="138"/>
      <c r="O161" s="186">
        <f t="shared" si="25"/>
        <v>0</v>
      </c>
    </row>
    <row r="162" spans="1:15" s="150" customFormat="1" ht="12.75">
      <c r="A162" s="26"/>
      <c r="B162" s="41" t="s">
        <v>426</v>
      </c>
      <c r="C162" s="26" t="s">
        <v>290</v>
      </c>
      <c r="D162" s="27">
        <v>32.8</v>
      </c>
      <c r="E162" s="27">
        <v>18.98</v>
      </c>
      <c r="F162" s="27">
        <f>D162*E162</f>
        <v>622.544</v>
      </c>
      <c r="G162" s="27">
        <f t="shared" si="26"/>
        <v>17.639344262295083</v>
      </c>
      <c r="H162" s="27">
        <f>D162*G162</f>
        <v>578.5704918032786</v>
      </c>
      <c r="I162" s="27">
        <f>G162+G162*$K$12</f>
        <v>21.520000000000003</v>
      </c>
      <c r="J162" s="194">
        <f>D162*I162</f>
        <v>705.856</v>
      </c>
      <c r="K162" s="197"/>
      <c r="L162" s="197"/>
      <c r="M162" s="186">
        <v>21.52</v>
      </c>
      <c r="N162" s="138"/>
      <c r="O162" s="186">
        <f t="shared" si="25"/>
        <v>17.639344262295083</v>
      </c>
    </row>
    <row r="163" spans="1:15" s="150" customFormat="1" ht="12.75">
      <c r="A163" s="26"/>
      <c r="B163" s="41" t="s">
        <v>427</v>
      </c>
      <c r="C163" s="26" t="s">
        <v>290</v>
      </c>
      <c r="D163" s="27">
        <f>D165+100</f>
        <v>648</v>
      </c>
      <c r="E163" s="27">
        <v>3.39</v>
      </c>
      <c r="F163" s="27">
        <f>D163*E163</f>
        <v>2196.7200000000003</v>
      </c>
      <c r="G163" s="27">
        <f t="shared" si="26"/>
        <v>3.1475409836065573</v>
      </c>
      <c r="H163" s="27">
        <f>D163*G163</f>
        <v>2039.606557377049</v>
      </c>
      <c r="I163" s="27">
        <f>G163+G163*$K$12</f>
        <v>3.84</v>
      </c>
      <c r="J163" s="194">
        <f>D163*I163</f>
        <v>2488.3199999999997</v>
      </c>
      <c r="K163" s="197"/>
      <c r="L163" s="197"/>
      <c r="M163" s="186">
        <v>3.84</v>
      </c>
      <c r="N163" s="138"/>
      <c r="O163" s="186">
        <f t="shared" si="25"/>
        <v>3.1475409836065573</v>
      </c>
    </row>
    <row r="164" spans="1:15" s="150" customFormat="1" ht="12.75">
      <c r="A164" s="26"/>
      <c r="B164" s="41" t="s">
        <v>428</v>
      </c>
      <c r="C164" s="26" t="s">
        <v>290</v>
      </c>
      <c r="D164" s="27">
        <f>D166+100</f>
        <v>100</v>
      </c>
      <c r="E164" s="27">
        <v>2.15</v>
      </c>
      <c r="F164" s="27">
        <f>D164*E164</f>
        <v>215</v>
      </c>
      <c r="G164" s="27">
        <f t="shared" si="26"/>
        <v>2</v>
      </c>
      <c r="H164" s="27">
        <f>D164*G164</f>
        <v>200</v>
      </c>
      <c r="I164" s="27">
        <f>G164+G164*$K$12</f>
        <v>2.44</v>
      </c>
      <c r="J164" s="194">
        <f>D164*I164</f>
        <v>244</v>
      </c>
      <c r="K164" s="197"/>
      <c r="L164" s="197"/>
      <c r="M164" s="186">
        <v>2.44</v>
      </c>
      <c r="N164" s="138"/>
      <c r="O164" s="186">
        <f t="shared" si="25"/>
        <v>2</v>
      </c>
    </row>
    <row r="165" spans="1:15" s="150" customFormat="1" ht="12.75">
      <c r="A165" s="26"/>
      <c r="B165" s="52" t="s">
        <v>429</v>
      </c>
      <c r="C165" s="26" t="s">
        <v>290</v>
      </c>
      <c r="D165" s="27">
        <f>4*(26+7+17)+(19+8+12)*2+(50+23+21+20+14+14+17+28+17+13+23)+(16+14)</f>
        <v>548</v>
      </c>
      <c r="E165" s="27">
        <v>15.25</v>
      </c>
      <c r="F165" s="27">
        <f>D165*E165</f>
        <v>8357</v>
      </c>
      <c r="G165" s="27">
        <f t="shared" si="26"/>
        <v>14.172131147540982</v>
      </c>
      <c r="H165" s="27">
        <f>D165*G165</f>
        <v>7766.327868852459</v>
      </c>
      <c r="I165" s="27">
        <f>G165+G165*$K$12</f>
        <v>17.29</v>
      </c>
      <c r="J165" s="194">
        <f>D165*I165</f>
        <v>9474.92</v>
      </c>
      <c r="K165" s="197"/>
      <c r="L165" s="197"/>
      <c r="M165" s="186">
        <v>17.29</v>
      </c>
      <c r="N165" s="138"/>
      <c r="O165" s="186">
        <f t="shared" si="25"/>
        <v>14.172131147540982</v>
      </c>
    </row>
    <row r="166" spans="1:15" s="150" customFormat="1" ht="12.75">
      <c r="A166" s="263" t="s">
        <v>430</v>
      </c>
      <c r="B166" s="264"/>
      <c r="C166" s="264"/>
      <c r="D166" s="264"/>
      <c r="E166" s="265"/>
      <c r="F166" s="18">
        <f>SUM(F162:F165)</f>
        <v>11391.264</v>
      </c>
      <c r="G166" s="27">
        <f t="shared" si="26"/>
        <v>0</v>
      </c>
      <c r="H166" s="195">
        <f>SUM(H162:H165)</f>
        <v>10584.504918032786</v>
      </c>
      <c r="I166" s="27"/>
      <c r="J166" s="195">
        <f>SUM(J162:J165)</f>
        <v>12913.096</v>
      </c>
      <c r="K166" s="199"/>
      <c r="L166" s="199"/>
      <c r="M166" s="18"/>
      <c r="N166" s="148"/>
      <c r="O166" s="186">
        <f t="shared" si="25"/>
        <v>0</v>
      </c>
    </row>
    <row r="167" spans="1:15" s="150" customFormat="1" ht="6" customHeight="1">
      <c r="A167" s="244"/>
      <c r="B167" s="245"/>
      <c r="C167" s="245"/>
      <c r="D167" s="245"/>
      <c r="E167" s="245"/>
      <c r="F167" s="246"/>
      <c r="G167" s="27">
        <f t="shared" si="26"/>
        <v>0</v>
      </c>
      <c r="H167" s="27"/>
      <c r="I167" s="27"/>
      <c r="J167" s="194"/>
      <c r="K167" s="197"/>
      <c r="L167" s="197"/>
      <c r="M167" s="18"/>
      <c r="N167" s="138"/>
      <c r="O167" s="186">
        <f t="shared" si="25"/>
        <v>0</v>
      </c>
    </row>
    <row r="168" spans="1:15" s="150" customFormat="1" ht="12.75">
      <c r="A168" s="39" t="s">
        <v>431</v>
      </c>
      <c r="B168" s="247" t="s">
        <v>432</v>
      </c>
      <c r="C168" s="240"/>
      <c r="D168" s="240"/>
      <c r="E168" s="240"/>
      <c r="F168" s="240"/>
      <c r="G168" s="27">
        <f t="shared" si="26"/>
        <v>0</v>
      </c>
      <c r="H168" s="27"/>
      <c r="I168" s="27"/>
      <c r="J168" s="194"/>
      <c r="K168" s="197"/>
      <c r="L168" s="197"/>
      <c r="M168" s="186"/>
      <c r="N168" s="138"/>
      <c r="O168" s="186">
        <f t="shared" si="25"/>
        <v>0</v>
      </c>
    </row>
    <row r="169" spans="1:15" s="150" customFormat="1" ht="12.75">
      <c r="A169" s="26"/>
      <c r="B169" s="44" t="s">
        <v>433</v>
      </c>
      <c r="C169" s="38"/>
      <c r="D169" s="46"/>
      <c r="E169" s="46"/>
      <c r="F169" s="47"/>
      <c r="G169" s="27">
        <f t="shared" si="26"/>
        <v>0</v>
      </c>
      <c r="H169" s="27"/>
      <c r="I169" s="27"/>
      <c r="J169" s="194"/>
      <c r="K169" s="197"/>
      <c r="L169" s="197"/>
      <c r="M169" s="186"/>
      <c r="N169" s="138"/>
      <c r="O169" s="186">
        <f t="shared" si="25"/>
        <v>0</v>
      </c>
    </row>
    <row r="170" spans="1:15" s="150" customFormat="1" ht="12.75">
      <c r="A170" s="26"/>
      <c r="B170" s="41" t="s">
        <v>434</v>
      </c>
      <c r="C170" s="26" t="s">
        <v>275</v>
      </c>
      <c r="D170" s="27">
        <v>638.78</v>
      </c>
      <c r="E170" s="27">
        <v>13.09</v>
      </c>
      <c r="F170" s="27">
        <f>D170*E170</f>
        <v>8361.6302</v>
      </c>
      <c r="G170" s="27">
        <f t="shared" si="26"/>
        <v>12.163934426229508</v>
      </c>
      <c r="H170" s="27">
        <f>D170*G170</f>
        <v>7770.078032786885</v>
      </c>
      <c r="I170" s="27">
        <f>G170+G170*$K$12</f>
        <v>14.84</v>
      </c>
      <c r="J170" s="194">
        <f>D170*I170</f>
        <v>9479.4952</v>
      </c>
      <c r="K170" s="197"/>
      <c r="L170" s="197"/>
      <c r="M170" s="186">
        <v>14.84</v>
      </c>
      <c r="N170" s="138"/>
      <c r="O170" s="186">
        <f t="shared" si="25"/>
        <v>12.163934426229508</v>
      </c>
    </row>
    <row r="171" spans="1:15" s="150" customFormat="1" ht="12.75">
      <c r="A171" s="26"/>
      <c r="B171" s="50" t="s">
        <v>435</v>
      </c>
      <c r="C171" s="26" t="s">
        <v>275</v>
      </c>
      <c r="D171" s="27">
        <v>77.295</v>
      </c>
      <c r="E171" s="27">
        <v>12.59</v>
      </c>
      <c r="F171" s="27">
        <f>D171*E171</f>
        <v>973.14405</v>
      </c>
      <c r="G171" s="27">
        <f t="shared" si="26"/>
        <v>11.704918032786885</v>
      </c>
      <c r="H171" s="27">
        <f>D171*G171</f>
        <v>904.7316393442624</v>
      </c>
      <c r="I171" s="27">
        <f>G171+G171*$K$12</f>
        <v>14.280000000000001</v>
      </c>
      <c r="J171" s="194">
        <f>D171*I171</f>
        <v>1103.7726</v>
      </c>
      <c r="K171" s="197"/>
      <c r="L171" s="197"/>
      <c r="M171" s="186">
        <v>14.28</v>
      </c>
      <c r="N171" s="138"/>
      <c r="O171" s="186">
        <f t="shared" si="25"/>
        <v>11.704918032786885</v>
      </c>
    </row>
    <row r="172" spans="1:15" s="150" customFormat="1" ht="12.75">
      <c r="A172" s="26"/>
      <c r="B172" s="44" t="s">
        <v>436</v>
      </c>
      <c r="C172" s="38"/>
      <c r="D172" s="46"/>
      <c r="E172" s="46"/>
      <c r="F172" s="47"/>
      <c r="G172" s="27">
        <f t="shared" si="26"/>
        <v>0</v>
      </c>
      <c r="H172" s="27"/>
      <c r="I172" s="27"/>
      <c r="J172" s="194">
        <f>D172*G172</f>
        <v>0</v>
      </c>
      <c r="K172" s="197"/>
      <c r="L172" s="197"/>
      <c r="M172" s="186"/>
      <c r="N172" s="138"/>
      <c r="O172" s="186">
        <f t="shared" si="25"/>
        <v>0</v>
      </c>
    </row>
    <row r="173" spans="1:15" s="150" customFormat="1" ht="12.75">
      <c r="A173" s="26"/>
      <c r="B173" s="41" t="s">
        <v>437</v>
      </c>
      <c r="C173" s="26" t="s">
        <v>275</v>
      </c>
      <c r="D173" s="27">
        <v>606.18</v>
      </c>
      <c r="E173" s="27">
        <v>7.02</v>
      </c>
      <c r="F173" s="27">
        <f>D173*E173</f>
        <v>4255.383599999999</v>
      </c>
      <c r="G173" s="27">
        <f t="shared" si="26"/>
        <v>6.524590163934426</v>
      </c>
      <c r="H173" s="27">
        <f>D173*G173</f>
        <v>3955.07606557377</v>
      </c>
      <c r="I173" s="27">
        <f>G173+G173*$K$12</f>
        <v>7.96</v>
      </c>
      <c r="J173" s="194">
        <f>D173*I173</f>
        <v>4825.1928</v>
      </c>
      <c r="K173" s="197"/>
      <c r="L173" s="197"/>
      <c r="M173" s="186">
        <v>7.96</v>
      </c>
      <c r="N173" s="138"/>
      <c r="O173" s="186">
        <f t="shared" si="25"/>
        <v>6.524590163934426</v>
      </c>
    </row>
    <row r="174" spans="1:15" s="150" customFormat="1" ht="12.75">
      <c r="A174" s="26"/>
      <c r="B174" s="44" t="s">
        <v>404</v>
      </c>
      <c r="C174" s="38"/>
      <c r="D174" s="46"/>
      <c r="E174" s="46"/>
      <c r="F174" s="47"/>
      <c r="G174" s="27">
        <f t="shared" si="26"/>
        <v>0</v>
      </c>
      <c r="H174" s="27"/>
      <c r="I174" s="27"/>
      <c r="J174" s="194">
        <f>D174*G174</f>
        <v>0</v>
      </c>
      <c r="K174" s="197"/>
      <c r="L174" s="197"/>
      <c r="M174" s="186"/>
      <c r="N174" s="138"/>
      <c r="O174" s="186">
        <f t="shared" si="25"/>
        <v>0</v>
      </c>
    </row>
    <row r="175" spans="1:15" s="150" customFormat="1" ht="12.75">
      <c r="A175" s="26"/>
      <c r="B175" s="41" t="s">
        <v>438</v>
      </c>
      <c r="C175" s="26" t="s">
        <v>275</v>
      </c>
      <c r="D175" s="27">
        <v>732.68</v>
      </c>
      <c r="E175" s="27">
        <v>13.28</v>
      </c>
      <c r="F175" s="27">
        <f>D175*E175</f>
        <v>9729.990399999999</v>
      </c>
      <c r="G175" s="27">
        <f t="shared" si="26"/>
        <v>12.344262295081968</v>
      </c>
      <c r="H175" s="27">
        <f>D175*G175</f>
        <v>9044.394098360655</v>
      </c>
      <c r="I175" s="27">
        <f>G175+G175*$K$12</f>
        <v>15.060000000000002</v>
      </c>
      <c r="J175" s="194">
        <f>D175*I175</f>
        <v>11034.160800000001</v>
      </c>
      <c r="K175" s="197"/>
      <c r="L175" s="197"/>
      <c r="M175" s="186">
        <v>15.06</v>
      </c>
      <c r="N175" s="138"/>
      <c r="O175" s="186">
        <f t="shared" si="25"/>
        <v>12.344262295081968</v>
      </c>
    </row>
    <row r="176" spans="1:15" s="150" customFormat="1" ht="12.75">
      <c r="A176" s="26"/>
      <c r="B176" s="44" t="s">
        <v>439</v>
      </c>
      <c r="C176" s="38"/>
      <c r="D176" s="46"/>
      <c r="E176" s="46"/>
      <c r="F176" s="47"/>
      <c r="G176" s="27">
        <f t="shared" si="26"/>
        <v>0</v>
      </c>
      <c r="H176" s="27"/>
      <c r="I176" s="27"/>
      <c r="J176" s="194">
        <f>D176*G176</f>
        <v>0</v>
      </c>
      <c r="K176" s="197"/>
      <c r="L176" s="197"/>
      <c r="M176" s="186"/>
      <c r="N176" s="138"/>
      <c r="O176" s="186">
        <f t="shared" si="25"/>
        <v>0</v>
      </c>
    </row>
    <row r="177" spans="1:15" s="150" customFormat="1" ht="12.75">
      <c r="A177" s="26"/>
      <c r="B177" s="41" t="s">
        <v>440</v>
      </c>
      <c r="C177" s="26" t="s">
        <v>275</v>
      </c>
      <c r="D177" s="27">
        <v>257.6</v>
      </c>
      <c r="E177" s="27">
        <v>7.99</v>
      </c>
      <c r="F177" s="27">
        <f>D177*E177</f>
        <v>2058.224</v>
      </c>
      <c r="G177" s="27">
        <f t="shared" si="26"/>
        <v>7.426229508196722</v>
      </c>
      <c r="H177" s="27">
        <f>D177*G177</f>
        <v>1912.9967213114758</v>
      </c>
      <c r="I177" s="27">
        <f>G177+G177*$K$12</f>
        <v>9.06</v>
      </c>
      <c r="J177" s="194">
        <f>D177*I177</f>
        <v>2333.856</v>
      </c>
      <c r="K177" s="197"/>
      <c r="L177" s="197"/>
      <c r="M177" s="186">
        <v>9.06</v>
      </c>
      <c r="N177" s="138"/>
      <c r="O177" s="186">
        <f t="shared" si="25"/>
        <v>7.426229508196722</v>
      </c>
    </row>
    <row r="178" spans="1:15" s="150" customFormat="1" ht="12.75">
      <c r="A178" s="26"/>
      <c r="B178" s="41" t="s">
        <v>441</v>
      </c>
      <c r="C178" s="26" t="s">
        <v>275</v>
      </c>
      <c r="D178" s="27">
        <v>54.8</v>
      </c>
      <c r="E178" s="27">
        <v>7.15</v>
      </c>
      <c r="F178" s="27">
        <f>D178*E178</f>
        <v>391.82</v>
      </c>
      <c r="G178" s="27">
        <f t="shared" si="26"/>
        <v>6.647540983606557</v>
      </c>
      <c r="H178" s="27">
        <f>D178*G178</f>
        <v>364.2852459016393</v>
      </c>
      <c r="I178" s="27">
        <f>G178+G178*$K$12</f>
        <v>8.11</v>
      </c>
      <c r="J178" s="194">
        <f>D178*I178</f>
        <v>444.42799999999994</v>
      </c>
      <c r="K178" s="197"/>
      <c r="L178" s="197"/>
      <c r="M178" s="186">
        <v>8.11</v>
      </c>
      <c r="N178" s="138"/>
      <c r="O178" s="186">
        <f t="shared" si="25"/>
        <v>6.647540983606557</v>
      </c>
    </row>
    <row r="179" spans="1:15" s="150" customFormat="1" ht="12.75">
      <c r="A179" s="26"/>
      <c r="B179" s="41" t="s">
        <v>442</v>
      </c>
      <c r="C179" s="26" t="s">
        <v>275</v>
      </c>
      <c r="D179" s="27">
        <v>170.5</v>
      </c>
      <c r="E179" s="27">
        <v>10.36</v>
      </c>
      <c r="F179" s="27">
        <f>D179*E179</f>
        <v>1766.3799999999999</v>
      </c>
      <c r="G179" s="27">
        <f t="shared" si="26"/>
        <v>9.631147540983607</v>
      </c>
      <c r="H179" s="27">
        <f>D179*G179</f>
        <v>1642.110655737705</v>
      </c>
      <c r="I179" s="27">
        <f>G179+G179*$K$12</f>
        <v>11.75</v>
      </c>
      <c r="J179" s="194">
        <f>D179*I179</f>
        <v>2003.375</v>
      </c>
      <c r="K179" s="197"/>
      <c r="L179" s="197"/>
      <c r="M179" s="186">
        <v>11.75</v>
      </c>
      <c r="N179" s="138"/>
      <c r="O179" s="186">
        <f t="shared" si="25"/>
        <v>9.631147540983607</v>
      </c>
    </row>
    <row r="180" spans="1:15" s="150" customFormat="1" ht="12.75">
      <c r="A180" s="263" t="s">
        <v>443</v>
      </c>
      <c r="B180" s="264"/>
      <c r="C180" s="264"/>
      <c r="D180" s="264"/>
      <c r="E180" s="265"/>
      <c r="F180" s="18">
        <f>SUM(F170:F179)</f>
        <v>27536.57225</v>
      </c>
      <c r="G180" s="27">
        <f t="shared" si="26"/>
        <v>0</v>
      </c>
      <c r="H180" s="195">
        <f>SUM(H170:H179)</f>
        <v>25593.672459016394</v>
      </c>
      <c r="I180" s="27"/>
      <c r="J180" s="195">
        <f>SUM(J170:J179)</f>
        <v>31224.2804</v>
      </c>
      <c r="K180" s="199"/>
      <c r="L180" s="199"/>
      <c r="M180" s="18"/>
      <c r="N180" s="148"/>
      <c r="O180" s="186">
        <f t="shared" si="25"/>
        <v>0</v>
      </c>
    </row>
    <row r="181" spans="1:15" s="150" customFormat="1" ht="6" customHeight="1">
      <c r="A181" s="244"/>
      <c r="B181" s="245"/>
      <c r="C181" s="245"/>
      <c r="D181" s="245"/>
      <c r="E181" s="245"/>
      <c r="F181" s="246"/>
      <c r="G181" s="27">
        <f t="shared" si="26"/>
        <v>0</v>
      </c>
      <c r="H181" s="27"/>
      <c r="I181" s="27"/>
      <c r="J181" s="194"/>
      <c r="K181" s="197"/>
      <c r="L181" s="197"/>
      <c r="M181" s="18"/>
      <c r="N181" s="138"/>
      <c r="O181" s="186">
        <f t="shared" si="25"/>
        <v>0</v>
      </c>
    </row>
    <row r="182" spans="1:15" s="150" customFormat="1" ht="12.75">
      <c r="A182" s="39" t="s">
        <v>444</v>
      </c>
      <c r="B182" s="247" t="s">
        <v>445</v>
      </c>
      <c r="C182" s="240"/>
      <c r="D182" s="240"/>
      <c r="E182" s="240"/>
      <c r="F182" s="240"/>
      <c r="G182" s="27">
        <f t="shared" si="26"/>
        <v>0</v>
      </c>
      <c r="H182" s="27"/>
      <c r="I182" s="27"/>
      <c r="J182" s="194"/>
      <c r="K182" s="197"/>
      <c r="L182" s="197"/>
      <c r="M182" s="186"/>
      <c r="N182" s="138"/>
      <c r="O182" s="186">
        <f t="shared" si="25"/>
        <v>0</v>
      </c>
    </row>
    <row r="183" spans="1:15" s="150" customFormat="1" ht="12.75">
      <c r="A183" s="26"/>
      <c r="B183" s="41" t="s">
        <v>446</v>
      </c>
      <c r="C183" s="26" t="s">
        <v>275</v>
      </c>
      <c r="D183" s="27">
        <v>43.5</v>
      </c>
      <c r="E183" s="27">
        <v>176.47058823529412</v>
      </c>
      <c r="F183" s="27">
        <f aca="true" t="shared" si="31" ref="F183:F203">D183*E183</f>
        <v>7676.470588235294</v>
      </c>
      <c r="G183" s="27">
        <f t="shared" si="26"/>
        <v>164.04098360655738</v>
      </c>
      <c r="H183" s="27">
        <f aca="true" t="shared" si="32" ref="H183:H203">D183*G183</f>
        <v>7135.7827868852455</v>
      </c>
      <c r="I183" s="27">
        <f aca="true" t="shared" si="33" ref="I183:I203">G183+G183*$K$12</f>
        <v>200.13</v>
      </c>
      <c r="J183" s="194">
        <f aca="true" t="shared" si="34" ref="J183:J203">D183*I183</f>
        <v>8705.655</v>
      </c>
      <c r="K183" s="197"/>
      <c r="L183" s="197"/>
      <c r="M183" s="186">
        <v>200.13</v>
      </c>
      <c r="N183" s="138"/>
      <c r="O183" s="186">
        <f t="shared" si="25"/>
        <v>164.04098360655738</v>
      </c>
    </row>
    <row r="184" spans="1:15" s="150" customFormat="1" ht="12.75">
      <c r="A184" s="26"/>
      <c r="B184" s="41" t="s">
        <v>447</v>
      </c>
      <c r="C184" s="26" t="s">
        <v>275</v>
      </c>
      <c r="D184" s="27">
        <v>10.5</v>
      </c>
      <c r="E184" s="27">
        <v>176.47058823529412</v>
      </c>
      <c r="F184" s="27">
        <f t="shared" si="31"/>
        <v>1852.9411764705883</v>
      </c>
      <c r="G184" s="27">
        <f t="shared" si="26"/>
        <v>164.04098360655738</v>
      </c>
      <c r="H184" s="27">
        <f t="shared" si="32"/>
        <v>1722.4303278688524</v>
      </c>
      <c r="I184" s="27">
        <f t="shared" si="33"/>
        <v>200.13</v>
      </c>
      <c r="J184" s="194">
        <f t="shared" si="34"/>
        <v>2101.365</v>
      </c>
      <c r="K184" s="197"/>
      <c r="L184" s="197"/>
      <c r="M184" s="186">
        <v>200.13</v>
      </c>
      <c r="N184" s="138"/>
      <c r="O184" s="186">
        <f t="shared" si="25"/>
        <v>164.04098360655738</v>
      </c>
    </row>
    <row r="185" spans="1:15" s="150" customFormat="1" ht="12.75">
      <c r="A185" s="26"/>
      <c r="B185" s="41" t="s">
        <v>448</v>
      </c>
      <c r="C185" s="26" t="s">
        <v>275</v>
      </c>
      <c r="D185" s="27">
        <v>53</v>
      </c>
      <c r="E185" s="27">
        <v>176.47058823529412</v>
      </c>
      <c r="F185" s="27">
        <f t="shared" si="31"/>
        <v>9352.941176470587</v>
      </c>
      <c r="G185" s="27">
        <f t="shared" si="26"/>
        <v>164.04098360655738</v>
      </c>
      <c r="H185" s="27">
        <f t="shared" si="32"/>
        <v>8694.172131147541</v>
      </c>
      <c r="I185" s="27">
        <f t="shared" si="33"/>
        <v>200.13</v>
      </c>
      <c r="J185" s="194">
        <f t="shared" si="34"/>
        <v>10606.89</v>
      </c>
      <c r="K185" s="197"/>
      <c r="L185" s="197"/>
      <c r="M185" s="186">
        <v>200.13</v>
      </c>
      <c r="N185" s="138"/>
      <c r="O185" s="186">
        <f t="shared" si="25"/>
        <v>164.04098360655738</v>
      </c>
    </row>
    <row r="186" spans="1:15" s="150" customFormat="1" ht="12.75">
      <c r="A186" s="26"/>
      <c r="B186" s="41" t="s">
        <v>449</v>
      </c>
      <c r="C186" s="26" t="s">
        <v>275</v>
      </c>
      <c r="D186" s="27">
        <v>35.7</v>
      </c>
      <c r="E186" s="27">
        <v>176.47058823529412</v>
      </c>
      <c r="F186" s="27">
        <f t="shared" si="31"/>
        <v>6300</v>
      </c>
      <c r="G186" s="27">
        <f t="shared" si="26"/>
        <v>164.04098360655738</v>
      </c>
      <c r="H186" s="27">
        <f t="shared" si="32"/>
        <v>5856.263114754099</v>
      </c>
      <c r="I186" s="27">
        <f t="shared" si="33"/>
        <v>200.13</v>
      </c>
      <c r="J186" s="194">
        <f t="shared" si="34"/>
        <v>7144.6410000000005</v>
      </c>
      <c r="K186" s="197"/>
      <c r="L186" s="197"/>
      <c r="M186" s="186">
        <v>200.13</v>
      </c>
      <c r="N186" s="138"/>
      <c r="O186" s="186">
        <f t="shared" si="25"/>
        <v>164.04098360655738</v>
      </c>
    </row>
    <row r="187" spans="1:15" s="150" customFormat="1" ht="12.75">
      <c r="A187" s="26"/>
      <c r="B187" s="41" t="s">
        <v>450</v>
      </c>
      <c r="C187" s="26" t="s">
        <v>290</v>
      </c>
      <c r="D187" s="27">
        <v>65.8</v>
      </c>
      <c r="E187" s="27">
        <v>17.647058823529413</v>
      </c>
      <c r="F187" s="27">
        <f t="shared" si="31"/>
        <v>1161.1764705882354</v>
      </c>
      <c r="G187" s="27">
        <f t="shared" si="26"/>
        <v>16.401639344262296</v>
      </c>
      <c r="H187" s="27">
        <f t="shared" si="32"/>
        <v>1079.227868852459</v>
      </c>
      <c r="I187" s="27">
        <f t="shared" si="33"/>
        <v>20.01</v>
      </c>
      <c r="J187" s="194">
        <f t="shared" si="34"/>
        <v>1316.6580000000001</v>
      </c>
      <c r="K187" s="197"/>
      <c r="L187" s="197"/>
      <c r="M187" s="186">
        <v>20.01</v>
      </c>
      <c r="N187" s="138"/>
      <c r="O187" s="186">
        <f t="shared" si="25"/>
        <v>16.401639344262296</v>
      </c>
    </row>
    <row r="188" spans="1:15" s="150" customFormat="1" ht="12.75">
      <c r="A188" s="26"/>
      <c r="B188" s="41" t="s">
        <v>451</v>
      </c>
      <c r="C188" s="26" t="s">
        <v>290</v>
      </c>
      <c r="D188" s="27">
        <f>D187+(2*2)+(2*0.4)+(2*2.45)+(2.6+0.8+1.55+0.5+1.55)+(1.8+0.5+1.2)+(2.25+4.85+6.4)</f>
        <v>99.5</v>
      </c>
      <c r="E188" s="27">
        <v>17.647058823529413</v>
      </c>
      <c r="F188" s="27">
        <f t="shared" si="31"/>
        <v>1755.8823529411766</v>
      </c>
      <c r="G188" s="27">
        <f t="shared" si="26"/>
        <v>16.401639344262296</v>
      </c>
      <c r="H188" s="27">
        <f t="shared" si="32"/>
        <v>1631.9631147540986</v>
      </c>
      <c r="I188" s="27">
        <f t="shared" si="33"/>
        <v>20.01</v>
      </c>
      <c r="J188" s="194">
        <f t="shared" si="34"/>
        <v>1990.9950000000001</v>
      </c>
      <c r="K188" s="197"/>
      <c r="L188" s="197"/>
      <c r="M188" s="186">
        <v>20.01</v>
      </c>
      <c r="N188" s="138"/>
      <c r="O188" s="186">
        <f t="shared" si="25"/>
        <v>16.401639344262296</v>
      </c>
    </row>
    <row r="189" spans="1:15" s="150" customFormat="1" ht="12.75">
      <c r="A189" s="26"/>
      <c r="B189" s="41" t="s">
        <v>452</v>
      </c>
      <c r="C189" s="26" t="s">
        <v>290</v>
      </c>
      <c r="D189" s="27">
        <f>5*(3.9+1.2)+(4*1.65)+3*(2.55+1.65)+6*(1.65+1.05)+(1.2*4)+(0.8*6)+2*(1.65*4*3)+(3*0.9*3)+2*(1.65*3)+(0.6*3)+(0.45*2)</f>
        <v>130.8</v>
      </c>
      <c r="E189" s="27">
        <v>17.647058823529413</v>
      </c>
      <c r="F189" s="27">
        <f t="shared" si="31"/>
        <v>2308.2352941176473</v>
      </c>
      <c r="G189" s="27">
        <f t="shared" si="26"/>
        <v>16.401639344262296</v>
      </c>
      <c r="H189" s="27">
        <f t="shared" si="32"/>
        <v>2145.3344262295086</v>
      </c>
      <c r="I189" s="27">
        <f t="shared" si="33"/>
        <v>20.01</v>
      </c>
      <c r="J189" s="194">
        <f t="shared" si="34"/>
        <v>2617.3080000000004</v>
      </c>
      <c r="K189" s="197"/>
      <c r="L189" s="197"/>
      <c r="M189" s="186">
        <v>20.01</v>
      </c>
      <c r="N189" s="138"/>
      <c r="O189" s="186">
        <f t="shared" si="25"/>
        <v>16.401639344262296</v>
      </c>
    </row>
    <row r="190" spans="1:15" s="150" customFormat="1" ht="12.75">
      <c r="A190" s="26"/>
      <c r="B190" s="41" t="s">
        <v>453</v>
      </c>
      <c r="C190" s="26" t="s">
        <v>290</v>
      </c>
      <c r="D190" s="27">
        <v>90.4</v>
      </c>
      <c r="E190" s="27">
        <v>17.647058823529413</v>
      </c>
      <c r="F190" s="27">
        <f t="shared" si="31"/>
        <v>1595.294117647059</v>
      </c>
      <c r="G190" s="27">
        <f t="shared" si="26"/>
        <v>16.401639344262296</v>
      </c>
      <c r="H190" s="27">
        <f t="shared" si="32"/>
        <v>1482.7081967213117</v>
      </c>
      <c r="I190" s="27">
        <f t="shared" si="33"/>
        <v>20.01</v>
      </c>
      <c r="J190" s="194">
        <f t="shared" si="34"/>
        <v>1808.9040000000002</v>
      </c>
      <c r="K190" s="197"/>
      <c r="L190" s="197"/>
      <c r="M190" s="186">
        <v>20.01</v>
      </c>
      <c r="N190" s="138"/>
      <c r="O190" s="186">
        <f t="shared" si="25"/>
        <v>16.401639344262296</v>
      </c>
    </row>
    <row r="191" spans="1:15" s="150" customFormat="1" ht="12.75">
      <c r="A191" s="26"/>
      <c r="B191" s="41" t="s">
        <v>454</v>
      </c>
      <c r="C191" s="26" t="s">
        <v>290</v>
      </c>
      <c r="D191" s="27">
        <v>19.2</v>
      </c>
      <c r="E191" s="27">
        <v>17.647058823529413</v>
      </c>
      <c r="F191" s="27">
        <f t="shared" si="31"/>
        <v>338.8235294117647</v>
      </c>
      <c r="G191" s="27">
        <f t="shared" si="26"/>
        <v>16.401639344262296</v>
      </c>
      <c r="H191" s="27">
        <f t="shared" si="32"/>
        <v>314.9114754098361</v>
      </c>
      <c r="I191" s="27">
        <f t="shared" si="33"/>
        <v>20.01</v>
      </c>
      <c r="J191" s="194">
        <f t="shared" si="34"/>
        <v>384.192</v>
      </c>
      <c r="K191" s="197"/>
      <c r="L191" s="197"/>
      <c r="M191" s="186">
        <v>20.01</v>
      </c>
      <c r="N191" s="138"/>
      <c r="O191" s="186">
        <f t="shared" si="25"/>
        <v>16.401639344262296</v>
      </c>
    </row>
    <row r="192" spans="1:15" s="150" customFormat="1" ht="12.75">
      <c r="A192" s="26"/>
      <c r="B192" s="41" t="s">
        <v>455</v>
      </c>
      <c r="C192" s="43" t="s">
        <v>334</v>
      </c>
      <c r="D192" s="27">
        <v>2</v>
      </c>
      <c r="E192" s="27">
        <v>88.23529411764706</v>
      </c>
      <c r="F192" s="27">
        <f t="shared" si="31"/>
        <v>176.47058823529412</v>
      </c>
      <c r="G192" s="27">
        <f t="shared" si="26"/>
        <v>82.01639344262296</v>
      </c>
      <c r="H192" s="27">
        <f t="shared" si="32"/>
        <v>164.0327868852459</v>
      </c>
      <c r="I192" s="27">
        <f t="shared" si="33"/>
        <v>100.06</v>
      </c>
      <c r="J192" s="194">
        <f t="shared" si="34"/>
        <v>200.12</v>
      </c>
      <c r="K192" s="197"/>
      <c r="L192" s="197"/>
      <c r="M192" s="186">
        <v>100.06</v>
      </c>
      <c r="N192" s="138"/>
      <c r="O192" s="186">
        <f t="shared" si="25"/>
        <v>82.01639344262296</v>
      </c>
    </row>
    <row r="193" spans="1:15" s="150" customFormat="1" ht="12.75">
      <c r="A193" s="26"/>
      <c r="B193" s="41" t="s">
        <v>456</v>
      </c>
      <c r="C193" s="26" t="s">
        <v>290</v>
      </c>
      <c r="D193" s="27">
        <v>10.9</v>
      </c>
      <c r="E193" s="27">
        <v>53.92156862745098</v>
      </c>
      <c r="F193" s="27">
        <f t="shared" si="31"/>
        <v>587.7450980392157</v>
      </c>
      <c r="G193" s="27">
        <f t="shared" si="26"/>
        <v>50.122950819672134</v>
      </c>
      <c r="H193" s="27">
        <f t="shared" si="32"/>
        <v>546.3401639344263</v>
      </c>
      <c r="I193" s="27">
        <f t="shared" si="33"/>
        <v>61.150000000000006</v>
      </c>
      <c r="J193" s="194">
        <f t="shared" si="34"/>
        <v>666.5350000000001</v>
      </c>
      <c r="K193" s="197"/>
      <c r="L193" s="197"/>
      <c r="M193" s="186">
        <v>61.15</v>
      </c>
      <c r="N193" s="138"/>
      <c r="O193" s="186">
        <f t="shared" si="25"/>
        <v>50.122950819672134</v>
      </c>
    </row>
    <row r="194" spans="1:15" s="150" customFormat="1" ht="12.75">
      <c r="A194" s="26"/>
      <c r="B194" s="41" t="s">
        <v>457</v>
      </c>
      <c r="C194" s="26" t="s">
        <v>290</v>
      </c>
      <c r="D194" s="27">
        <v>11.79</v>
      </c>
      <c r="E194" s="27">
        <v>53.92156862745098</v>
      </c>
      <c r="F194" s="27">
        <f t="shared" si="31"/>
        <v>635.7352941176471</v>
      </c>
      <c r="G194" s="27">
        <f t="shared" si="26"/>
        <v>50.122950819672134</v>
      </c>
      <c r="H194" s="27">
        <f t="shared" si="32"/>
        <v>590.9495901639344</v>
      </c>
      <c r="I194" s="27">
        <f t="shared" si="33"/>
        <v>61.150000000000006</v>
      </c>
      <c r="J194" s="194">
        <f t="shared" si="34"/>
        <v>720.9585</v>
      </c>
      <c r="K194" s="197"/>
      <c r="L194" s="197"/>
      <c r="M194" s="186">
        <v>61.15</v>
      </c>
      <c r="N194" s="138"/>
      <c r="O194" s="186">
        <f t="shared" si="25"/>
        <v>50.122950819672134</v>
      </c>
    </row>
    <row r="195" spans="1:15" s="150" customFormat="1" ht="12.75">
      <c r="A195" s="26"/>
      <c r="B195" s="41" t="s">
        <v>458</v>
      </c>
      <c r="C195" s="43" t="s">
        <v>334</v>
      </c>
      <c r="D195" s="27">
        <v>1</v>
      </c>
      <c r="E195" s="27">
        <v>196.078431372549</v>
      </c>
      <c r="F195" s="27">
        <f t="shared" si="31"/>
        <v>196.078431372549</v>
      </c>
      <c r="G195" s="27">
        <f t="shared" si="26"/>
        <v>182.26229508196724</v>
      </c>
      <c r="H195" s="27">
        <f t="shared" si="32"/>
        <v>182.26229508196724</v>
      </c>
      <c r="I195" s="27">
        <f t="shared" si="33"/>
        <v>222.36</v>
      </c>
      <c r="J195" s="194">
        <f t="shared" si="34"/>
        <v>222.36</v>
      </c>
      <c r="K195" s="197"/>
      <c r="L195" s="197"/>
      <c r="M195" s="186">
        <v>222.36</v>
      </c>
      <c r="N195" s="138"/>
      <c r="O195" s="186">
        <f t="shared" si="25"/>
        <v>182.26229508196724</v>
      </c>
    </row>
    <row r="196" spans="1:15" s="147" customFormat="1" ht="12.75">
      <c r="A196" s="26"/>
      <c r="B196" s="41" t="s">
        <v>459</v>
      </c>
      <c r="C196" s="26" t="s">
        <v>460</v>
      </c>
      <c r="D196" s="27">
        <v>2</v>
      </c>
      <c r="E196" s="27">
        <v>83.33333333333333</v>
      </c>
      <c r="F196" s="27">
        <f t="shared" si="31"/>
        <v>166.66666666666666</v>
      </c>
      <c r="G196" s="27">
        <f t="shared" si="26"/>
        <v>77.45901639344262</v>
      </c>
      <c r="H196" s="27">
        <f t="shared" si="32"/>
        <v>154.91803278688525</v>
      </c>
      <c r="I196" s="27">
        <f t="shared" si="33"/>
        <v>94.5</v>
      </c>
      <c r="J196" s="194">
        <f t="shared" si="34"/>
        <v>189</v>
      </c>
      <c r="K196" s="197"/>
      <c r="L196" s="197"/>
      <c r="M196" s="186">
        <v>94.5</v>
      </c>
      <c r="N196" s="138"/>
      <c r="O196" s="186">
        <f t="shared" si="25"/>
        <v>77.45901639344262</v>
      </c>
    </row>
    <row r="197" spans="1:15" s="147" customFormat="1" ht="12.75">
      <c r="A197" s="26"/>
      <c r="B197" s="41" t="s">
        <v>461</v>
      </c>
      <c r="C197" s="26" t="s">
        <v>334</v>
      </c>
      <c r="D197" s="27">
        <v>8</v>
      </c>
      <c r="E197" s="27">
        <v>83.33333333333333</v>
      </c>
      <c r="F197" s="27">
        <f t="shared" si="31"/>
        <v>666.6666666666666</v>
      </c>
      <c r="G197" s="27">
        <f t="shared" si="26"/>
        <v>77.45901639344262</v>
      </c>
      <c r="H197" s="27">
        <f t="shared" si="32"/>
        <v>619.672131147541</v>
      </c>
      <c r="I197" s="27">
        <f t="shared" si="33"/>
        <v>94.5</v>
      </c>
      <c r="J197" s="194">
        <f t="shared" si="34"/>
        <v>756</v>
      </c>
      <c r="K197" s="197"/>
      <c r="L197" s="197"/>
      <c r="M197" s="186">
        <v>94.5</v>
      </c>
      <c r="N197" s="138"/>
      <c r="O197" s="186">
        <f t="shared" si="25"/>
        <v>77.45901639344262</v>
      </c>
    </row>
    <row r="198" spans="1:15" s="147" customFormat="1" ht="12.75">
      <c r="A198" s="26"/>
      <c r="B198" s="41" t="s">
        <v>462</v>
      </c>
      <c r="C198" s="26" t="s">
        <v>460</v>
      </c>
      <c r="D198" s="27">
        <v>2</v>
      </c>
      <c r="E198" s="27">
        <v>117.6470588235294</v>
      </c>
      <c r="F198" s="27">
        <f t="shared" si="31"/>
        <v>235.2941176470588</v>
      </c>
      <c r="G198" s="27">
        <f t="shared" si="26"/>
        <v>109.36065573770492</v>
      </c>
      <c r="H198" s="27">
        <f t="shared" si="32"/>
        <v>218.72131147540983</v>
      </c>
      <c r="I198" s="27">
        <f t="shared" si="33"/>
        <v>133.42</v>
      </c>
      <c r="J198" s="194">
        <f t="shared" si="34"/>
        <v>266.84</v>
      </c>
      <c r="K198" s="197"/>
      <c r="L198" s="197"/>
      <c r="M198" s="186">
        <v>133.42</v>
      </c>
      <c r="N198" s="138"/>
      <c r="O198" s="186">
        <f t="shared" si="25"/>
        <v>109.36065573770492</v>
      </c>
    </row>
    <row r="199" spans="1:15" s="147" customFormat="1" ht="12.75">
      <c r="A199" s="26"/>
      <c r="B199" s="41" t="s">
        <v>463</v>
      </c>
      <c r="C199" s="26" t="s">
        <v>290</v>
      </c>
      <c r="D199" s="27">
        <v>2.85</v>
      </c>
      <c r="E199" s="27">
        <v>63.72549019607843</v>
      </c>
      <c r="F199" s="27">
        <f t="shared" si="31"/>
        <v>181.61764705882354</v>
      </c>
      <c r="G199" s="27">
        <f t="shared" si="26"/>
        <v>59.23770491803278</v>
      </c>
      <c r="H199" s="27">
        <f t="shared" si="32"/>
        <v>168.82745901639345</v>
      </c>
      <c r="I199" s="27">
        <f t="shared" si="33"/>
        <v>72.27</v>
      </c>
      <c r="J199" s="194">
        <f t="shared" si="34"/>
        <v>205.96949999999998</v>
      </c>
      <c r="K199" s="197"/>
      <c r="L199" s="197"/>
      <c r="M199" s="186">
        <v>72.27</v>
      </c>
      <c r="N199" s="138"/>
      <c r="O199" s="186">
        <f t="shared" si="25"/>
        <v>59.23770491803278</v>
      </c>
    </row>
    <row r="200" spans="1:15" s="147" customFormat="1" ht="12.75">
      <c r="A200" s="26"/>
      <c r="B200" s="41" t="s">
        <v>464</v>
      </c>
      <c r="C200" s="26" t="s">
        <v>290</v>
      </c>
      <c r="D200" s="27">
        <f>4.6*2</f>
        <v>9.2</v>
      </c>
      <c r="E200" s="27">
        <v>63.72549019607843</v>
      </c>
      <c r="F200" s="27">
        <f t="shared" si="31"/>
        <v>586.2745098039215</v>
      </c>
      <c r="G200" s="27">
        <f t="shared" si="26"/>
        <v>59.23770491803278</v>
      </c>
      <c r="H200" s="27">
        <f t="shared" si="32"/>
        <v>544.9868852459016</v>
      </c>
      <c r="I200" s="27">
        <f t="shared" si="33"/>
        <v>72.27</v>
      </c>
      <c r="J200" s="194">
        <f t="shared" si="34"/>
        <v>664.8839999999999</v>
      </c>
      <c r="K200" s="197"/>
      <c r="L200" s="197"/>
      <c r="M200" s="186">
        <v>72.27</v>
      </c>
      <c r="N200" s="138"/>
      <c r="O200" s="186">
        <f t="shared" si="25"/>
        <v>59.23770491803278</v>
      </c>
    </row>
    <row r="201" spans="1:15" s="147" customFormat="1" ht="12.75">
      <c r="A201" s="26"/>
      <c r="B201" s="41" t="s">
        <v>465</v>
      </c>
      <c r="C201" s="43" t="s">
        <v>334</v>
      </c>
      <c r="D201" s="27">
        <v>3</v>
      </c>
      <c r="E201" s="27">
        <v>73.52941176470588</v>
      </c>
      <c r="F201" s="27">
        <f t="shared" si="31"/>
        <v>220.58823529411765</v>
      </c>
      <c r="G201" s="27">
        <f t="shared" si="26"/>
        <v>68.35245901639344</v>
      </c>
      <c r="H201" s="27">
        <f t="shared" si="32"/>
        <v>205.05737704918033</v>
      </c>
      <c r="I201" s="27">
        <f t="shared" si="33"/>
        <v>83.39</v>
      </c>
      <c r="J201" s="194">
        <f t="shared" si="34"/>
        <v>250.17000000000002</v>
      </c>
      <c r="K201" s="197"/>
      <c r="L201" s="197"/>
      <c r="M201" s="186">
        <v>83.39</v>
      </c>
      <c r="N201" s="138"/>
      <c r="O201" s="186">
        <f t="shared" si="25"/>
        <v>68.35245901639344</v>
      </c>
    </row>
    <row r="202" spans="1:15" s="147" customFormat="1" ht="12.75">
      <c r="A202" s="26"/>
      <c r="B202" s="41" t="s">
        <v>466</v>
      </c>
      <c r="C202" s="43" t="s">
        <v>334</v>
      </c>
      <c r="D202" s="27">
        <v>2</v>
      </c>
      <c r="E202" s="27">
        <v>441.1764705882353</v>
      </c>
      <c r="F202" s="27">
        <f t="shared" si="31"/>
        <v>882.3529411764706</v>
      </c>
      <c r="G202" s="27">
        <f t="shared" si="26"/>
        <v>410.09016393442624</v>
      </c>
      <c r="H202" s="27">
        <f t="shared" si="32"/>
        <v>820.1803278688525</v>
      </c>
      <c r="I202" s="27">
        <f t="shared" si="33"/>
        <v>500.31</v>
      </c>
      <c r="J202" s="194">
        <f t="shared" si="34"/>
        <v>1000.62</v>
      </c>
      <c r="K202" s="197"/>
      <c r="L202" s="197"/>
      <c r="M202" s="186">
        <v>500.31</v>
      </c>
      <c r="N202" s="138"/>
      <c r="O202" s="186">
        <f t="shared" si="25"/>
        <v>410.09016393442624</v>
      </c>
    </row>
    <row r="203" spans="1:15" s="147" customFormat="1" ht="12.75">
      <c r="A203" s="26"/>
      <c r="B203" s="41" t="s">
        <v>467</v>
      </c>
      <c r="C203" s="43" t="s">
        <v>334</v>
      </c>
      <c r="D203" s="27">
        <v>1</v>
      </c>
      <c r="E203" s="27">
        <v>49.01960784313725</v>
      </c>
      <c r="F203" s="27">
        <f t="shared" si="31"/>
        <v>49.01960784313725</v>
      </c>
      <c r="G203" s="27">
        <f t="shared" si="26"/>
        <v>45.56557377049181</v>
      </c>
      <c r="H203" s="27">
        <f t="shared" si="32"/>
        <v>45.56557377049181</v>
      </c>
      <c r="I203" s="27">
        <f t="shared" si="33"/>
        <v>55.59</v>
      </c>
      <c r="J203" s="194">
        <f t="shared" si="34"/>
        <v>55.59</v>
      </c>
      <c r="K203" s="197"/>
      <c r="L203" s="197"/>
      <c r="M203" s="186">
        <v>55.59</v>
      </c>
      <c r="N203" s="138"/>
      <c r="O203" s="186">
        <f t="shared" si="25"/>
        <v>45.56557377049181</v>
      </c>
    </row>
    <row r="204" spans="1:15" s="147" customFormat="1" ht="12.75">
      <c r="A204" s="263" t="s">
        <v>468</v>
      </c>
      <c r="B204" s="264"/>
      <c r="C204" s="264"/>
      <c r="D204" s="264"/>
      <c r="E204" s="265"/>
      <c r="F204" s="18">
        <f>SUM(F183:F203)</f>
        <v>36926.27450980392</v>
      </c>
      <c r="G204" s="27">
        <f t="shared" si="26"/>
        <v>0</v>
      </c>
      <c r="H204" s="195">
        <f>SUM(H183:H203)</f>
        <v>34324.30737704919</v>
      </c>
      <c r="I204" s="27"/>
      <c r="J204" s="195">
        <f>SUM(J183:J203)</f>
        <v>41875.655</v>
      </c>
      <c r="K204" s="199"/>
      <c r="L204" s="199"/>
      <c r="M204" s="18"/>
      <c r="N204" s="148"/>
      <c r="O204" s="186">
        <f t="shared" si="25"/>
        <v>0</v>
      </c>
    </row>
    <row r="205" spans="1:15" s="149" customFormat="1" ht="6" customHeight="1">
      <c r="A205" s="256"/>
      <c r="B205" s="257"/>
      <c r="C205" s="257"/>
      <c r="D205" s="257"/>
      <c r="E205" s="257"/>
      <c r="F205" s="258"/>
      <c r="G205" s="27">
        <f t="shared" si="26"/>
        <v>0</v>
      </c>
      <c r="H205" s="27"/>
      <c r="I205" s="27"/>
      <c r="J205" s="194"/>
      <c r="K205" s="197"/>
      <c r="L205" s="197"/>
      <c r="M205" s="18"/>
      <c r="N205" s="138"/>
      <c r="O205" s="186">
        <f t="shared" si="25"/>
        <v>0</v>
      </c>
    </row>
    <row r="206" spans="1:15" s="147" customFormat="1" ht="12.75">
      <c r="A206" s="53" t="s">
        <v>469</v>
      </c>
      <c r="B206" s="36" t="s">
        <v>470</v>
      </c>
      <c r="C206" s="37"/>
      <c r="D206" s="27"/>
      <c r="E206" s="28"/>
      <c r="F206" s="27"/>
      <c r="G206" s="27">
        <f t="shared" si="26"/>
        <v>0</v>
      </c>
      <c r="H206" s="27"/>
      <c r="I206" s="27"/>
      <c r="J206" s="194"/>
      <c r="K206" s="197"/>
      <c r="L206" s="197"/>
      <c r="M206" s="18"/>
      <c r="N206" s="138"/>
      <c r="O206" s="186">
        <f t="shared" si="25"/>
        <v>0</v>
      </c>
    </row>
    <row r="207" spans="1:15" s="147" customFormat="1" ht="12.75">
      <c r="A207" s="53" t="s">
        <v>471</v>
      </c>
      <c r="B207" s="36" t="s">
        <v>472</v>
      </c>
      <c r="C207" s="37"/>
      <c r="D207" s="27"/>
      <c r="E207" s="28"/>
      <c r="F207" s="27"/>
      <c r="G207" s="27">
        <f t="shared" si="26"/>
        <v>0</v>
      </c>
      <c r="H207" s="27"/>
      <c r="I207" s="27"/>
      <c r="J207" s="194"/>
      <c r="K207" s="197"/>
      <c r="L207" s="197"/>
      <c r="M207" s="18"/>
      <c r="N207" s="138"/>
      <c r="O207" s="186">
        <f t="shared" si="25"/>
        <v>0</v>
      </c>
    </row>
    <row r="208" spans="1:15" s="147" customFormat="1" ht="12.75">
      <c r="A208" s="53" t="s">
        <v>473</v>
      </c>
      <c r="B208" s="36" t="s">
        <v>474</v>
      </c>
      <c r="C208" s="37"/>
      <c r="D208" s="27"/>
      <c r="E208" s="28"/>
      <c r="F208" s="27"/>
      <c r="G208" s="27">
        <f aca="true" t="shared" si="35" ref="G208:G271">O208</f>
        <v>0</v>
      </c>
      <c r="H208" s="27"/>
      <c r="I208" s="27"/>
      <c r="J208" s="194"/>
      <c r="K208" s="197"/>
      <c r="L208" s="197"/>
      <c r="M208" s="18"/>
      <c r="N208" s="138"/>
      <c r="O208" s="186">
        <f aca="true" t="shared" si="36" ref="O208:O271">M208/$N$13</f>
        <v>0</v>
      </c>
    </row>
    <row r="209" spans="1:15" s="147" customFormat="1" ht="12.75">
      <c r="A209" s="53" t="s">
        <v>475</v>
      </c>
      <c r="B209" s="36" t="s">
        <v>476</v>
      </c>
      <c r="C209" s="37"/>
      <c r="D209" s="27"/>
      <c r="E209" s="28"/>
      <c r="F209" s="27"/>
      <c r="G209" s="27">
        <f t="shared" si="35"/>
        <v>0</v>
      </c>
      <c r="H209" s="27"/>
      <c r="I209" s="27"/>
      <c r="J209" s="194"/>
      <c r="K209" s="197"/>
      <c r="L209" s="197"/>
      <c r="M209" s="18"/>
      <c r="N209" s="138"/>
      <c r="O209" s="186">
        <f t="shared" si="36"/>
        <v>0</v>
      </c>
    </row>
    <row r="210" spans="1:15" s="147" customFormat="1" ht="12.75">
      <c r="A210" s="43"/>
      <c r="B210" s="45" t="s">
        <v>477</v>
      </c>
      <c r="C210" s="43" t="s">
        <v>290</v>
      </c>
      <c r="D210" s="27">
        <v>172</v>
      </c>
      <c r="E210" s="28">
        <v>5.06</v>
      </c>
      <c r="F210" s="27">
        <f>E210*D210</f>
        <v>870.3199999999999</v>
      </c>
      <c r="G210" s="27">
        <f t="shared" si="35"/>
        <v>4.704918032786885</v>
      </c>
      <c r="H210" s="27">
        <f>D210*G210</f>
        <v>809.2459016393443</v>
      </c>
      <c r="I210" s="27">
        <f>G210+G210*$K$12</f>
        <v>5.74</v>
      </c>
      <c r="J210" s="194">
        <f>D210*I210</f>
        <v>987.2800000000001</v>
      </c>
      <c r="K210" s="197"/>
      <c r="L210" s="197"/>
      <c r="M210" s="186">
        <v>5.74</v>
      </c>
      <c r="N210" s="138"/>
      <c r="O210" s="186">
        <f t="shared" si="36"/>
        <v>4.704918032786885</v>
      </c>
    </row>
    <row r="211" spans="1:15" s="147" customFormat="1" ht="12.75">
      <c r="A211" s="43"/>
      <c r="B211" s="45" t="s">
        <v>478</v>
      </c>
      <c r="C211" s="43" t="s">
        <v>290</v>
      </c>
      <c r="D211" s="27">
        <v>169</v>
      </c>
      <c r="E211" s="28">
        <v>6.32</v>
      </c>
      <c r="F211" s="27">
        <f>E211*D211</f>
        <v>1068.0800000000002</v>
      </c>
      <c r="G211" s="27">
        <f t="shared" si="35"/>
        <v>5.877049180327869</v>
      </c>
      <c r="H211" s="27">
        <f>D211*G211</f>
        <v>993.2213114754098</v>
      </c>
      <c r="I211" s="27">
        <f>G211+G211*$K$12</f>
        <v>7.17</v>
      </c>
      <c r="J211" s="194">
        <f>D211*I211</f>
        <v>1211.73</v>
      </c>
      <c r="K211" s="197"/>
      <c r="L211" s="197"/>
      <c r="M211" s="186">
        <v>7.17</v>
      </c>
      <c r="N211" s="138"/>
      <c r="O211" s="186">
        <f t="shared" si="36"/>
        <v>5.877049180327869</v>
      </c>
    </row>
    <row r="212" spans="1:15" s="147" customFormat="1" ht="12.75">
      <c r="A212" s="43"/>
      <c r="B212" s="45" t="s">
        <v>479</v>
      </c>
      <c r="C212" s="43" t="s">
        <v>290</v>
      </c>
      <c r="D212" s="27">
        <v>66</v>
      </c>
      <c r="E212" s="28">
        <v>6.91</v>
      </c>
      <c r="F212" s="27">
        <f>E212*D212</f>
        <v>456.06</v>
      </c>
      <c r="G212" s="27">
        <f t="shared" si="35"/>
        <v>6.426229508196721</v>
      </c>
      <c r="H212" s="27">
        <f>D212*G212</f>
        <v>424.1311475409836</v>
      </c>
      <c r="I212" s="27">
        <f>G212+G212*$K$12</f>
        <v>7.84</v>
      </c>
      <c r="J212" s="194">
        <f>D212*I212</f>
        <v>517.4399999999999</v>
      </c>
      <c r="K212" s="197"/>
      <c r="L212" s="197"/>
      <c r="M212" s="186">
        <v>7.84</v>
      </c>
      <c r="N212" s="138"/>
      <c r="O212" s="186">
        <f t="shared" si="36"/>
        <v>6.426229508196721</v>
      </c>
    </row>
    <row r="213" spans="1:15" s="147" customFormat="1" ht="12.75">
      <c r="A213" s="43"/>
      <c r="B213" s="45" t="s">
        <v>480</v>
      </c>
      <c r="C213" s="43" t="s">
        <v>290</v>
      </c>
      <c r="D213" s="27">
        <v>39</v>
      </c>
      <c r="E213" s="28">
        <v>7.15</v>
      </c>
      <c r="F213" s="27">
        <f>E213*D213</f>
        <v>278.85</v>
      </c>
      <c r="G213" s="27">
        <f t="shared" si="35"/>
        <v>6.647540983606557</v>
      </c>
      <c r="H213" s="27">
        <f>D213*G213</f>
        <v>259.25409836065575</v>
      </c>
      <c r="I213" s="27">
        <f>G213+G213*$K$12</f>
        <v>8.11</v>
      </c>
      <c r="J213" s="194">
        <f>D213*I213</f>
        <v>316.28999999999996</v>
      </c>
      <c r="K213" s="197"/>
      <c r="L213" s="197"/>
      <c r="M213" s="186">
        <v>8.11</v>
      </c>
      <c r="N213" s="138"/>
      <c r="O213" s="186">
        <f t="shared" si="36"/>
        <v>6.647540983606557</v>
      </c>
    </row>
    <row r="214" spans="1:15" s="149" customFormat="1" ht="12.75">
      <c r="A214" s="43"/>
      <c r="B214" s="45" t="s">
        <v>481</v>
      </c>
      <c r="C214" s="43" t="s">
        <v>290</v>
      </c>
      <c r="D214" s="27">
        <v>87</v>
      </c>
      <c r="E214" s="28">
        <v>7.35</v>
      </c>
      <c r="F214" s="27">
        <f>E214*D214</f>
        <v>639.4499999999999</v>
      </c>
      <c r="G214" s="27">
        <f t="shared" si="35"/>
        <v>6.836065573770492</v>
      </c>
      <c r="H214" s="27">
        <f>D214*G214</f>
        <v>594.7377049180328</v>
      </c>
      <c r="I214" s="27">
        <f>G214+G214*$K$12</f>
        <v>8.34</v>
      </c>
      <c r="J214" s="194">
        <f>D214*I214</f>
        <v>725.58</v>
      </c>
      <c r="K214" s="197"/>
      <c r="L214" s="197"/>
      <c r="M214" s="186">
        <v>8.34</v>
      </c>
      <c r="N214" s="138"/>
      <c r="O214" s="186">
        <f t="shared" si="36"/>
        <v>6.836065573770492</v>
      </c>
    </row>
    <row r="215" spans="1:15" s="147" customFormat="1" ht="10.5" customHeight="1">
      <c r="A215" s="53" t="s">
        <v>482</v>
      </c>
      <c r="B215" s="21" t="s">
        <v>483</v>
      </c>
      <c r="C215" s="21"/>
      <c r="D215" s="18"/>
      <c r="E215" s="28"/>
      <c r="F215" s="18"/>
      <c r="G215" s="27">
        <f t="shared" si="35"/>
        <v>0</v>
      </c>
      <c r="H215" s="27"/>
      <c r="I215" s="27"/>
      <c r="J215" s="194">
        <f>D215*G215</f>
        <v>0</v>
      </c>
      <c r="K215" s="197"/>
      <c r="L215" s="197"/>
      <c r="M215" s="186"/>
      <c r="N215" s="138"/>
      <c r="O215" s="186">
        <f t="shared" si="36"/>
        <v>0</v>
      </c>
    </row>
    <row r="216" spans="1:15" s="147" customFormat="1" ht="12.75">
      <c r="A216" s="43"/>
      <c r="B216" s="45" t="s">
        <v>484</v>
      </c>
      <c r="C216" s="43" t="s">
        <v>334</v>
      </c>
      <c r="D216" s="27">
        <v>125</v>
      </c>
      <c r="E216" s="54">
        <v>5.15</v>
      </c>
      <c r="F216" s="27">
        <f aca="true" t="shared" si="37" ref="F216:F223">E216*D216</f>
        <v>643.75</v>
      </c>
      <c r="G216" s="27">
        <f t="shared" si="35"/>
        <v>4.786885245901639</v>
      </c>
      <c r="H216" s="27">
        <f aca="true" t="shared" si="38" ref="H216:H223">D216*G216</f>
        <v>598.3606557377049</v>
      </c>
      <c r="I216" s="27">
        <f aca="true" t="shared" si="39" ref="I216:I223">G216+G216*$K$12</f>
        <v>5.84</v>
      </c>
      <c r="J216" s="194">
        <f aca="true" t="shared" si="40" ref="J216:J223">D216*I216</f>
        <v>730</v>
      </c>
      <c r="K216" s="197"/>
      <c r="L216" s="197"/>
      <c r="M216" s="186">
        <v>5.84</v>
      </c>
      <c r="N216" s="138"/>
      <c r="O216" s="186">
        <f t="shared" si="36"/>
        <v>4.786885245901639</v>
      </c>
    </row>
    <row r="217" spans="1:15" s="147" customFormat="1" ht="12.75">
      <c r="A217" s="43"/>
      <c r="B217" s="45" t="s">
        <v>485</v>
      </c>
      <c r="C217" s="43" t="s">
        <v>334</v>
      </c>
      <c r="D217" s="27">
        <v>30</v>
      </c>
      <c r="E217" s="54">
        <v>6.48</v>
      </c>
      <c r="F217" s="27">
        <f t="shared" si="37"/>
        <v>194.4</v>
      </c>
      <c r="G217" s="27">
        <f t="shared" si="35"/>
        <v>6.024590163934426</v>
      </c>
      <c r="H217" s="27">
        <f t="shared" si="38"/>
        <v>180.7377049180328</v>
      </c>
      <c r="I217" s="27">
        <f t="shared" si="39"/>
        <v>7.35</v>
      </c>
      <c r="J217" s="194">
        <f t="shared" si="40"/>
        <v>220.5</v>
      </c>
      <c r="K217" s="197"/>
      <c r="L217" s="197"/>
      <c r="M217" s="186">
        <v>7.35</v>
      </c>
      <c r="N217" s="138"/>
      <c r="O217" s="186">
        <f t="shared" si="36"/>
        <v>6.024590163934426</v>
      </c>
    </row>
    <row r="218" spans="1:15" s="147" customFormat="1" ht="12.75">
      <c r="A218" s="43"/>
      <c r="B218" s="45" t="s">
        <v>486</v>
      </c>
      <c r="C218" s="43" t="s">
        <v>334</v>
      </c>
      <c r="D218" s="27">
        <v>30</v>
      </c>
      <c r="E218" s="54">
        <v>9.39</v>
      </c>
      <c r="F218" s="27">
        <f t="shared" si="37"/>
        <v>281.70000000000005</v>
      </c>
      <c r="G218" s="27">
        <f t="shared" si="35"/>
        <v>8.729508196721312</v>
      </c>
      <c r="H218" s="27">
        <f t="shared" si="38"/>
        <v>261.88524590163934</v>
      </c>
      <c r="I218" s="27">
        <f t="shared" si="39"/>
        <v>10.65</v>
      </c>
      <c r="J218" s="194">
        <f t="shared" si="40"/>
        <v>319.5</v>
      </c>
      <c r="K218" s="197"/>
      <c r="L218" s="197"/>
      <c r="M218" s="186">
        <v>10.65</v>
      </c>
      <c r="N218" s="138"/>
      <c r="O218" s="186">
        <f t="shared" si="36"/>
        <v>8.729508196721312</v>
      </c>
    </row>
    <row r="219" spans="1:15" s="147" customFormat="1" ht="12.75">
      <c r="A219" s="43"/>
      <c r="B219" s="45" t="s">
        <v>487</v>
      </c>
      <c r="C219" s="43" t="s">
        <v>334</v>
      </c>
      <c r="D219" s="27">
        <v>11</v>
      </c>
      <c r="E219" s="54">
        <v>13.2</v>
      </c>
      <c r="F219" s="27">
        <f t="shared" si="37"/>
        <v>145.2</v>
      </c>
      <c r="G219" s="27">
        <f t="shared" si="35"/>
        <v>12.27049180327869</v>
      </c>
      <c r="H219" s="27">
        <f t="shared" si="38"/>
        <v>134.97540983606558</v>
      </c>
      <c r="I219" s="27">
        <f t="shared" si="39"/>
        <v>14.970000000000002</v>
      </c>
      <c r="J219" s="194">
        <f t="shared" si="40"/>
        <v>164.67000000000002</v>
      </c>
      <c r="K219" s="197"/>
      <c r="L219" s="197"/>
      <c r="M219" s="186">
        <v>14.97</v>
      </c>
      <c r="N219" s="138"/>
      <c r="O219" s="186">
        <f t="shared" si="36"/>
        <v>12.27049180327869</v>
      </c>
    </row>
    <row r="220" spans="1:15" s="147" customFormat="1" ht="12.75">
      <c r="A220" s="43"/>
      <c r="B220" s="45" t="s">
        <v>488</v>
      </c>
      <c r="C220" s="43" t="s">
        <v>334</v>
      </c>
      <c r="D220" s="27">
        <v>1</v>
      </c>
      <c r="E220" s="54">
        <v>7.87</v>
      </c>
      <c r="F220" s="27">
        <f t="shared" si="37"/>
        <v>7.87</v>
      </c>
      <c r="G220" s="27">
        <f t="shared" si="35"/>
        <v>7.311475409836065</v>
      </c>
      <c r="H220" s="27">
        <f t="shared" si="38"/>
        <v>7.311475409836065</v>
      </c>
      <c r="I220" s="27">
        <f t="shared" si="39"/>
        <v>8.92</v>
      </c>
      <c r="J220" s="194">
        <f t="shared" si="40"/>
        <v>8.92</v>
      </c>
      <c r="K220" s="197"/>
      <c r="L220" s="197"/>
      <c r="M220" s="186">
        <v>8.92</v>
      </c>
      <c r="N220" s="138"/>
      <c r="O220" s="186">
        <f t="shared" si="36"/>
        <v>7.311475409836065</v>
      </c>
    </row>
    <row r="221" spans="1:15" s="147" customFormat="1" ht="12.75">
      <c r="A221" s="43"/>
      <c r="B221" s="45" t="s">
        <v>489</v>
      </c>
      <c r="C221" s="43" t="s">
        <v>334</v>
      </c>
      <c r="D221" s="27">
        <v>1</v>
      </c>
      <c r="E221" s="54">
        <v>9.48</v>
      </c>
      <c r="F221" s="27">
        <f t="shared" si="37"/>
        <v>9.48</v>
      </c>
      <c r="G221" s="27">
        <f t="shared" si="35"/>
        <v>8.811475409836065</v>
      </c>
      <c r="H221" s="27">
        <f t="shared" si="38"/>
        <v>8.811475409836065</v>
      </c>
      <c r="I221" s="27">
        <f t="shared" si="39"/>
        <v>10.75</v>
      </c>
      <c r="J221" s="194">
        <f t="shared" si="40"/>
        <v>10.75</v>
      </c>
      <c r="K221" s="197"/>
      <c r="L221" s="197"/>
      <c r="M221" s="186">
        <v>10.75</v>
      </c>
      <c r="N221" s="138"/>
      <c r="O221" s="186">
        <f t="shared" si="36"/>
        <v>8.811475409836065</v>
      </c>
    </row>
    <row r="222" spans="1:15" s="149" customFormat="1" ht="12.75">
      <c r="A222" s="43"/>
      <c r="B222" s="45" t="s">
        <v>490</v>
      </c>
      <c r="C222" s="43" t="s">
        <v>334</v>
      </c>
      <c r="D222" s="27">
        <v>5</v>
      </c>
      <c r="E222" s="54">
        <v>11.69</v>
      </c>
      <c r="F222" s="27">
        <f t="shared" si="37"/>
        <v>58.449999999999996</v>
      </c>
      <c r="G222" s="27">
        <f t="shared" si="35"/>
        <v>10.868852459016393</v>
      </c>
      <c r="H222" s="27">
        <f t="shared" si="38"/>
        <v>54.34426229508197</v>
      </c>
      <c r="I222" s="27">
        <f t="shared" si="39"/>
        <v>13.26</v>
      </c>
      <c r="J222" s="194">
        <f t="shared" si="40"/>
        <v>66.3</v>
      </c>
      <c r="K222" s="197"/>
      <c r="L222" s="197"/>
      <c r="M222" s="186">
        <v>13.26</v>
      </c>
      <c r="N222" s="138"/>
      <c r="O222" s="186">
        <f t="shared" si="36"/>
        <v>10.868852459016393</v>
      </c>
    </row>
    <row r="223" spans="1:15" s="147" customFormat="1" ht="12.75">
      <c r="A223" s="43"/>
      <c r="B223" s="45" t="s">
        <v>491</v>
      </c>
      <c r="C223" s="43" t="s">
        <v>334</v>
      </c>
      <c r="D223" s="27">
        <v>1</v>
      </c>
      <c r="E223" s="54">
        <v>15.36</v>
      </c>
      <c r="F223" s="27">
        <f t="shared" si="37"/>
        <v>15.36</v>
      </c>
      <c r="G223" s="27">
        <f t="shared" si="35"/>
        <v>14.278688524590166</v>
      </c>
      <c r="H223" s="27">
        <f t="shared" si="38"/>
        <v>14.278688524590166</v>
      </c>
      <c r="I223" s="27">
        <f t="shared" si="39"/>
        <v>17.42</v>
      </c>
      <c r="J223" s="194">
        <f t="shared" si="40"/>
        <v>17.42</v>
      </c>
      <c r="K223" s="197"/>
      <c r="L223" s="197"/>
      <c r="M223" s="186">
        <v>17.42</v>
      </c>
      <c r="N223" s="138"/>
      <c r="O223" s="186">
        <f t="shared" si="36"/>
        <v>14.278688524590166</v>
      </c>
    </row>
    <row r="224" spans="1:15" s="147" customFormat="1" ht="12.75">
      <c r="A224" s="53" t="s">
        <v>492</v>
      </c>
      <c r="B224" s="21" t="s">
        <v>493</v>
      </c>
      <c r="C224" s="21"/>
      <c r="D224" s="18"/>
      <c r="E224" s="28"/>
      <c r="F224" s="18"/>
      <c r="G224" s="27">
        <f t="shared" si="35"/>
        <v>0</v>
      </c>
      <c r="H224" s="27"/>
      <c r="I224" s="27"/>
      <c r="J224" s="194">
        <f>D224*G224</f>
        <v>0</v>
      </c>
      <c r="K224" s="197"/>
      <c r="L224" s="197"/>
      <c r="M224" s="186"/>
      <c r="N224" s="138"/>
      <c r="O224" s="186">
        <f t="shared" si="36"/>
        <v>0</v>
      </c>
    </row>
    <row r="225" spans="1:15" s="147" customFormat="1" ht="12.75">
      <c r="A225" s="43"/>
      <c r="B225" s="45" t="s">
        <v>494</v>
      </c>
      <c r="C225" s="43" t="s">
        <v>334</v>
      </c>
      <c r="D225" s="27">
        <v>13</v>
      </c>
      <c r="E225" s="54">
        <v>1.98</v>
      </c>
      <c r="F225" s="27">
        <f aca="true" t="shared" si="41" ref="F225:F231">E225*D225</f>
        <v>25.74</v>
      </c>
      <c r="G225" s="27">
        <f t="shared" si="35"/>
        <v>1.8442622950819672</v>
      </c>
      <c r="H225" s="27">
        <f aca="true" t="shared" si="42" ref="H225:H231">D225*G225</f>
        <v>23.975409836065573</v>
      </c>
      <c r="I225" s="27">
        <f aca="true" t="shared" si="43" ref="I225:I231">G225+G225*$K$12</f>
        <v>2.25</v>
      </c>
      <c r="J225" s="194">
        <f aca="true" t="shared" si="44" ref="J225:J231">D225*I225</f>
        <v>29.25</v>
      </c>
      <c r="K225" s="197"/>
      <c r="L225" s="197"/>
      <c r="M225" s="186">
        <v>2.25</v>
      </c>
      <c r="N225" s="138"/>
      <c r="O225" s="186">
        <f t="shared" si="36"/>
        <v>1.8442622950819672</v>
      </c>
    </row>
    <row r="226" spans="1:15" s="147" customFormat="1" ht="12.75">
      <c r="A226" s="43"/>
      <c r="B226" s="45" t="s">
        <v>495</v>
      </c>
      <c r="C226" s="43" t="s">
        <v>334</v>
      </c>
      <c r="D226" s="27">
        <v>4</v>
      </c>
      <c r="E226" s="54">
        <v>3.28</v>
      </c>
      <c r="F226" s="27">
        <f t="shared" si="41"/>
        <v>13.12</v>
      </c>
      <c r="G226" s="27">
        <f t="shared" si="35"/>
        <v>3.0491803278688527</v>
      </c>
      <c r="H226" s="27">
        <f t="shared" si="42"/>
        <v>12.196721311475411</v>
      </c>
      <c r="I226" s="27">
        <f t="shared" si="43"/>
        <v>3.72</v>
      </c>
      <c r="J226" s="194">
        <f t="shared" si="44"/>
        <v>14.88</v>
      </c>
      <c r="K226" s="197"/>
      <c r="L226" s="197"/>
      <c r="M226" s="186">
        <v>3.72</v>
      </c>
      <c r="N226" s="138"/>
      <c r="O226" s="186">
        <f t="shared" si="36"/>
        <v>3.0491803278688527</v>
      </c>
    </row>
    <row r="227" spans="1:15" s="147" customFormat="1" ht="12.75">
      <c r="A227" s="43"/>
      <c r="B227" s="45" t="s">
        <v>496</v>
      </c>
      <c r="C227" s="43" t="s">
        <v>334</v>
      </c>
      <c r="D227" s="27">
        <v>2</v>
      </c>
      <c r="E227" s="54">
        <v>3.18</v>
      </c>
      <c r="F227" s="27">
        <f t="shared" si="41"/>
        <v>6.36</v>
      </c>
      <c r="G227" s="27">
        <f t="shared" si="35"/>
        <v>2.959016393442623</v>
      </c>
      <c r="H227" s="27">
        <f t="shared" si="42"/>
        <v>5.918032786885246</v>
      </c>
      <c r="I227" s="27">
        <f t="shared" si="43"/>
        <v>3.6100000000000003</v>
      </c>
      <c r="J227" s="194">
        <f t="shared" si="44"/>
        <v>7.220000000000001</v>
      </c>
      <c r="K227" s="197"/>
      <c r="L227" s="197"/>
      <c r="M227" s="186">
        <v>3.61</v>
      </c>
      <c r="N227" s="138"/>
      <c r="O227" s="186">
        <f t="shared" si="36"/>
        <v>2.959016393442623</v>
      </c>
    </row>
    <row r="228" spans="1:15" s="147" customFormat="1" ht="12.75">
      <c r="A228" s="43"/>
      <c r="B228" s="45" t="s">
        <v>497</v>
      </c>
      <c r="C228" s="43" t="s">
        <v>334</v>
      </c>
      <c r="D228" s="27">
        <v>5</v>
      </c>
      <c r="E228" s="54">
        <v>5.27</v>
      </c>
      <c r="F228" s="27">
        <f t="shared" si="41"/>
        <v>26.349999999999998</v>
      </c>
      <c r="G228" s="27">
        <f t="shared" si="35"/>
        <v>4.901639344262295</v>
      </c>
      <c r="H228" s="27">
        <f t="shared" si="42"/>
        <v>24.508196721311478</v>
      </c>
      <c r="I228" s="27">
        <f t="shared" si="43"/>
        <v>5.98</v>
      </c>
      <c r="J228" s="194">
        <f t="shared" si="44"/>
        <v>29.900000000000002</v>
      </c>
      <c r="K228" s="197"/>
      <c r="L228" s="197"/>
      <c r="M228" s="186">
        <v>5.98</v>
      </c>
      <c r="N228" s="138"/>
      <c r="O228" s="186">
        <f t="shared" si="36"/>
        <v>4.901639344262295</v>
      </c>
    </row>
    <row r="229" spans="1:15" s="147" customFormat="1" ht="12.75">
      <c r="A229" s="43"/>
      <c r="B229" s="45" t="s">
        <v>498</v>
      </c>
      <c r="C229" s="43" t="s">
        <v>334</v>
      </c>
      <c r="D229" s="27">
        <v>11</v>
      </c>
      <c r="E229" s="54">
        <v>5.37</v>
      </c>
      <c r="F229" s="27">
        <f t="shared" si="41"/>
        <v>59.07</v>
      </c>
      <c r="G229" s="27">
        <f t="shared" si="35"/>
        <v>4.991803278688525</v>
      </c>
      <c r="H229" s="27">
        <f t="shared" si="42"/>
        <v>54.90983606557377</v>
      </c>
      <c r="I229" s="27">
        <f t="shared" si="43"/>
        <v>6.09</v>
      </c>
      <c r="J229" s="194">
        <f t="shared" si="44"/>
        <v>66.99</v>
      </c>
      <c r="K229" s="197"/>
      <c r="L229" s="197"/>
      <c r="M229" s="186">
        <v>6.09</v>
      </c>
      <c r="N229" s="138"/>
      <c r="O229" s="186">
        <f t="shared" si="36"/>
        <v>4.991803278688525</v>
      </c>
    </row>
    <row r="230" spans="1:15" s="147" customFormat="1" ht="12.75">
      <c r="A230" s="43"/>
      <c r="B230" s="45" t="s">
        <v>499</v>
      </c>
      <c r="C230" s="43" t="s">
        <v>334</v>
      </c>
      <c r="D230" s="27">
        <v>12</v>
      </c>
      <c r="E230" s="54">
        <v>5.07</v>
      </c>
      <c r="F230" s="27">
        <f t="shared" si="41"/>
        <v>60.84</v>
      </c>
      <c r="G230" s="27">
        <f t="shared" si="35"/>
        <v>4.713114754098361</v>
      </c>
      <c r="H230" s="27">
        <f t="shared" si="42"/>
        <v>56.55737704918033</v>
      </c>
      <c r="I230" s="27">
        <f t="shared" si="43"/>
        <v>5.75</v>
      </c>
      <c r="J230" s="194">
        <f t="shared" si="44"/>
        <v>69</v>
      </c>
      <c r="K230" s="197"/>
      <c r="L230" s="197"/>
      <c r="M230" s="186">
        <v>5.75</v>
      </c>
      <c r="N230" s="138"/>
      <c r="O230" s="186">
        <f t="shared" si="36"/>
        <v>4.713114754098361</v>
      </c>
    </row>
    <row r="231" spans="1:15" s="147" customFormat="1" ht="12.75">
      <c r="A231" s="43"/>
      <c r="B231" s="45" t="s">
        <v>500</v>
      </c>
      <c r="C231" s="43" t="s">
        <v>334</v>
      </c>
      <c r="D231" s="27">
        <v>6</v>
      </c>
      <c r="E231" s="54">
        <v>8.33</v>
      </c>
      <c r="F231" s="27">
        <f t="shared" si="41"/>
        <v>49.980000000000004</v>
      </c>
      <c r="G231" s="27">
        <f t="shared" si="35"/>
        <v>7.745901639344262</v>
      </c>
      <c r="H231" s="27">
        <f t="shared" si="42"/>
        <v>46.47540983606557</v>
      </c>
      <c r="I231" s="27">
        <f t="shared" si="43"/>
        <v>9.45</v>
      </c>
      <c r="J231" s="194">
        <f t="shared" si="44"/>
        <v>56.699999999999996</v>
      </c>
      <c r="K231" s="197"/>
      <c r="L231" s="197"/>
      <c r="M231" s="186">
        <v>9.45</v>
      </c>
      <c r="N231" s="138"/>
      <c r="O231" s="186">
        <f t="shared" si="36"/>
        <v>7.745901639344262</v>
      </c>
    </row>
    <row r="232" spans="1:15" s="147" customFormat="1" ht="10.5" customHeight="1">
      <c r="A232" s="53" t="s">
        <v>501</v>
      </c>
      <c r="B232" s="21" t="s">
        <v>502</v>
      </c>
      <c r="C232" s="21"/>
      <c r="D232" s="18"/>
      <c r="E232" s="28"/>
      <c r="F232" s="18"/>
      <c r="G232" s="27">
        <f t="shared" si="35"/>
        <v>0</v>
      </c>
      <c r="H232" s="27"/>
      <c r="I232" s="27"/>
      <c r="J232" s="194">
        <f>D232*G232</f>
        <v>0</v>
      </c>
      <c r="K232" s="197"/>
      <c r="L232" s="197"/>
      <c r="M232" s="18"/>
      <c r="N232" s="138"/>
      <c r="O232" s="186">
        <f t="shared" si="36"/>
        <v>0</v>
      </c>
    </row>
    <row r="233" spans="1:15" s="147" customFormat="1" ht="12.75">
      <c r="A233" s="43"/>
      <c r="B233" s="45" t="s">
        <v>503</v>
      </c>
      <c r="C233" s="43" t="s">
        <v>334</v>
      </c>
      <c r="D233" s="27">
        <v>91</v>
      </c>
      <c r="E233" s="54">
        <v>2.86</v>
      </c>
      <c r="F233" s="27">
        <f aca="true" t="shared" si="45" ref="F233:F243">E233*D233</f>
        <v>260.26</v>
      </c>
      <c r="G233" s="27">
        <f t="shared" si="35"/>
        <v>2.655737704918033</v>
      </c>
      <c r="H233" s="27">
        <f aca="true" t="shared" si="46" ref="H233:H250">D233*G233</f>
        <v>241.67213114754102</v>
      </c>
      <c r="I233" s="27">
        <f aca="true" t="shared" si="47" ref="I233:I250">G233+G233*$K$12</f>
        <v>3.24</v>
      </c>
      <c r="J233" s="194">
        <f aca="true" t="shared" si="48" ref="J233:J250">D233*I233</f>
        <v>294.84000000000003</v>
      </c>
      <c r="K233" s="197"/>
      <c r="L233" s="197"/>
      <c r="M233" s="186">
        <v>3.24</v>
      </c>
      <c r="N233" s="138"/>
      <c r="O233" s="186">
        <f t="shared" si="36"/>
        <v>2.655737704918033</v>
      </c>
    </row>
    <row r="234" spans="1:15" s="149" customFormat="1" ht="12.75">
      <c r="A234" s="43"/>
      <c r="B234" s="45" t="s">
        <v>504</v>
      </c>
      <c r="C234" s="43" t="s">
        <v>334</v>
      </c>
      <c r="D234" s="27">
        <v>28</v>
      </c>
      <c r="E234" s="54">
        <v>2.98</v>
      </c>
      <c r="F234" s="27">
        <f t="shared" si="45"/>
        <v>83.44</v>
      </c>
      <c r="G234" s="27">
        <f t="shared" si="35"/>
        <v>2.7704918032786887</v>
      </c>
      <c r="H234" s="27">
        <f t="shared" si="46"/>
        <v>77.57377049180329</v>
      </c>
      <c r="I234" s="27">
        <f t="shared" si="47"/>
        <v>3.3800000000000003</v>
      </c>
      <c r="J234" s="194">
        <f t="shared" si="48"/>
        <v>94.64000000000001</v>
      </c>
      <c r="K234" s="197"/>
      <c r="L234" s="197"/>
      <c r="M234" s="186">
        <v>3.38</v>
      </c>
      <c r="N234" s="138"/>
      <c r="O234" s="186">
        <f t="shared" si="36"/>
        <v>2.7704918032786887</v>
      </c>
    </row>
    <row r="235" spans="1:15" s="147" customFormat="1" ht="12.75">
      <c r="A235" s="43"/>
      <c r="B235" s="45" t="s">
        <v>505</v>
      </c>
      <c r="C235" s="43" t="s">
        <v>334</v>
      </c>
      <c r="D235" s="27">
        <v>20</v>
      </c>
      <c r="E235" s="54">
        <v>3.05</v>
      </c>
      <c r="F235" s="27">
        <f t="shared" si="45"/>
        <v>61</v>
      </c>
      <c r="G235" s="27">
        <f t="shared" si="35"/>
        <v>2.8360655737704916</v>
      </c>
      <c r="H235" s="27">
        <f t="shared" si="46"/>
        <v>56.721311475409834</v>
      </c>
      <c r="I235" s="27">
        <f t="shared" si="47"/>
        <v>3.46</v>
      </c>
      <c r="J235" s="194">
        <f t="shared" si="48"/>
        <v>69.2</v>
      </c>
      <c r="K235" s="197"/>
      <c r="L235" s="197"/>
      <c r="M235" s="186">
        <v>3.46</v>
      </c>
      <c r="N235" s="138"/>
      <c r="O235" s="186">
        <f t="shared" si="36"/>
        <v>2.8360655737704916</v>
      </c>
    </row>
    <row r="236" spans="1:15" s="147" customFormat="1" ht="12.75">
      <c r="A236" s="43"/>
      <c r="B236" s="45" t="s">
        <v>506</v>
      </c>
      <c r="C236" s="43" t="s">
        <v>334</v>
      </c>
      <c r="D236" s="27">
        <v>10</v>
      </c>
      <c r="E236" s="54">
        <v>3.15</v>
      </c>
      <c r="F236" s="27">
        <f t="shared" si="45"/>
        <v>31.5</v>
      </c>
      <c r="G236" s="27">
        <f t="shared" si="35"/>
        <v>2.9262295081967213</v>
      </c>
      <c r="H236" s="27">
        <f t="shared" si="46"/>
        <v>29.262295081967213</v>
      </c>
      <c r="I236" s="27">
        <f t="shared" si="47"/>
        <v>3.5700000000000003</v>
      </c>
      <c r="J236" s="194">
        <f t="shared" si="48"/>
        <v>35.7</v>
      </c>
      <c r="K236" s="197"/>
      <c r="L236" s="197"/>
      <c r="M236" s="186">
        <v>3.57</v>
      </c>
      <c r="N236" s="138"/>
      <c r="O236" s="186">
        <f t="shared" si="36"/>
        <v>2.9262295081967213</v>
      </c>
    </row>
    <row r="237" spans="1:15" s="147" customFormat="1" ht="12.75">
      <c r="A237" s="43"/>
      <c r="B237" s="45" t="s">
        <v>507</v>
      </c>
      <c r="C237" s="43" t="s">
        <v>334</v>
      </c>
      <c r="D237" s="27">
        <v>4</v>
      </c>
      <c r="E237" s="54">
        <v>3.29</v>
      </c>
      <c r="F237" s="27">
        <f t="shared" si="45"/>
        <v>13.16</v>
      </c>
      <c r="G237" s="27">
        <f t="shared" si="35"/>
        <v>3.057377049180328</v>
      </c>
      <c r="H237" s="27">
        <f t="shared" si="46"/>
        <v>12.229508196721312</v>
      </c>
      <c r="I237" s="27">
        <f t="shared" si="47"/>
        <v>3.7300000000000004</v>
      </c>
      <c r="J237" s="194">
        <f t="shared" si="48"/>
        <v>14.920000000000002</v>
      </c>
      <c r="K237" s="197"/>
      <c r="L237" s="197"/>
      <c r="M237" s="186">
        <v>3.73</v>
      </c>
      <c r="N237" s="138"/>
      <c r="O237" s="186">
        <f t="shared" si="36"/>
        <v>3.057377049180328</v>
      </c>
    </row>
    <row r="238" spans="1:15" s="147" customFormat="1" ht="12.75">
      <c r="A238" s="43"/>
      <c r="B238" s="45" t="s">
        <v>522</v>
      </c>
      <c r="C238" s="43" t="s">
        <v>334</v>
      </c>
      <c r="D238" s="27">
        <v>5</v>
      </c>
      <c r="E238" s="54">
        <v>2.88</v>
      </c>
      <c r="F238" s="27">
        <f t="shared" si="45"/>
        <v>14.399999999999999</v>
      </c>
      <c r="G238" s="27">
        <f t="shared" si="35"/>
        <v>2.680327868852459</v>
      </c>
      <c r="H238" s="27">
        <f t="shared" si="46"/>
        <v>13.401639344262295</v>
      </c>
      <c r="I238" s="27">
        <f t="shared" si="47"/>
        <v>3.27</v>
      </c>
      <c r="J238" s="194">
        <f t="shared" si="48"/>
        <v>16.35</v>
      </c>
      <c r="K238" s="197"/>
      <c r="L238" s="197"/>
      <c r="M238" s="186">
        <v>3.27</v>
      </c>
      <c r="N238" s="138"/>
      <c r="O238" s="186">
        <f t="shared" si="36"/>
        <v>2.680327868852459</v>
      </c>
    </row>
    <row r="239" spans="1:15" s="147" customFormat="1" ht="12.75">
      <c r="A239" s="43"/>
      <c r="B239" s="45" t="s">
        <v>523</v>
      </c>
      <c r="C239" s="43" t="s">
        <v>334</v>
      </c>
      <c r="D239" s="27">
        <v>3</v>
      </c>
      <c r="E239" s="54">
        <v>3.15</v>
      </c>
      <c r="F239" s="27">
        <f t="shared" si="45"/>
        <v>9.45</v>
      </c>
      <c r="G239" s="27">
        <f t="shared" si="35"/>
        <v>2.9262295081967213</v>
      </c>
      <c r="H239" s="27">
        <f t="shared" si="46"/>
        <v>8.778688524590164</v>
      </c>
      <c r="I239" s="27">
        <f t="shared" si="47"/>
        <v>3.5700000000000003</v>
      </c>
      <c r="J239" s="194">
        <f t="shared" si="48"/>
        <v>10.71</v>
      </c>
      <c r="K239" s="197"/>
      <c r="L239" s="197"/>
      <c r="M239" s="186">
        <v>3.57</v>
      </c>
      <c r="N239" s="138"/>
      <c r="O239" s="186">
        <f t="shared" si="36"/>
        <v>2.9262295081967213</v>
      </c>
    </row>
    <row r="240" spans="1:15" s="147" customFormat="1" ht="12.75">
      <c r="A240" s="43"/>
      <c r="B240" s="45" t="s">
        <v>524</v>
      </c>
      <c r="C240" s="43" t="s">
        <v>334</v>
      </c>
      <c r="D240" s="27">
        <v>2</v>
      </c>
      <c r="E240" s="54">
        <v>5.98</v>
      </c>
      <c r="F240" s="27">
        <f t="shared" si="45"/>
        <v>11.96</v>
      </c>
      <c r="G240" s="27">
        <f t="shared" si="35"/>
        <v>5.557377049180328</v>
      </c>
      <c r="H240" s="27">
        <f t="shared" si="46"/>
        <v>11.114754098360656</v>
      </c>
      <c r="I240" s="27">
        <f t="shared" si="47"/>
        <v>6.78</v>
      </c>
      <c r="J240" s="194">
        <f t="shared" si="48"/>
        <v>13.56</v>
      </c>
      <c r="K240" s="197"/>
      <c r="L240" s="197"/>
      <c r="M240" s="186">
        <v>6.78</v>
      </c>
      <c r="N240" s="138"/>
      <c r="O240" s="186">
        <f t="shared" si="36"/>
        <v>5.557377049180328</v>
      </c>
    </row>
    <row r="241" spans="1:15" s="149" customFormat="1" ht="12.75">
      <c r="A241" s="43"/>
      <c r="B241" s="45" t="s">
        <v>525</v>
      </c>
      <c r="C241" s="43" t="s">
        <v>334</v>
      </c>
      <c r="D241" s="27">
        <v>12</v>
      </c>
      <c r="E241" s="54">
        <v>4.98</v>
      </c>
      <c r="F241" s="27">
        <f t="shared" si="45"/>
        <v>59.760000000000005</v>
      </c>
      <c r="G241" s="27">
        <f t="shared" si="35"/>
        <v>4.631147540983607</v>
      </c>
      <c r="H241" s="27">
        <f t="shared" si="46"/>
        <v>55.57377049180328</v>
      </c>
      <c r="I241" s="27">
        <f t="shared" si="47"/>
        <v>5.65</v>
      </c>
      <c r="J241" s="194">
        <f t="shared" si="48"/>
        <v>67.80000000000001</v>
      </c>
      <c r="K241" s="197"/>
      <c r="L241" s="197"/>
      <c r="M241" s="186">
        <v>5.65</v>
      </c>
      <c r="N241" s="138"/>
      <c r="O241" s="186">
        <f t="shared" si="36"/>
        <v>4.631147540983607</v>
      </c>
    </row>
    <row r="242" spans="1:15" s="147" customFormat="1" ht="25.5">
      <c r="A242" s="43"/>
      <c r="B242" s="45" t="s">
        <v>526</v>
      </c>
      <c r="C242" s="43" t="s">
        <v>334</v>
      </c>
      <c r="D242" s="27">
        <v>64</v>
      </c>
      <c r="E242" s="54">
        <v>5.98</v>
      </c>
      <c r="F242" s="27">
        <f t="shared" si="45"/>
        <v>382.72</v>
      </c>
      <c r="G242" s="27">
        <f t="shared" si="35"/>
        <v>5.557377049180328</v>
      </c>
      <c r="H242" s="27">
        <f t="shared" si="46"/>
        <v>355.672131147541</v>
      </c>
      <c r="I242" s="27">
        <f t="shared" si="47"/>
        <v>6.78</v>
      </c>
      <c r="J242" s="194">
        <f t="shared" si="48"/>
        <v>433.92</v>
      </c>
      <c r="K242" s="197"/>
      <c r="L242" s="197"/>
      <c r="M242" s="186">
        <v>6.78</v>
      </c>
      <c r="N242" s="138"/>
      <c r="O242" s="186">
        <f t="shared" si="36"/>
        <v>5.557377049180328</v>
      </c>
    </row>
    <row r="243" spans="1:15" s="147" customFormat="1" ht="12.75">
      <c r="A243" s="43"/>
      <c r="B243" s="45" t="s">
        <v>535</v>
      </c>
      <c r="C243" s="43" t="s">
        <v>334</v>
      </c>
      <c r="D243" s="27">
        <v>13</v>
      </c>
      <c r="E243" s="54">
        <v>4.98</v>
      </c>
      <c r="F243" s="27">
        <f t="shared" si="45"/>
        <v>64.74000000000001</v>
      </c>
      <c r="G243" s="27">
        <f t="shared" si="35"/>
        <v>4.631147540983607</v>
      </c>
      <c r="H243" s="27">
        <f t="shared" si="46"/>
        <v>60.204918032786885</v>
      </c>
      <c r="I243" s="27">
        <f t="shared" si="47"/>
        <v>5.65</v>
      </c>
      <c r="J243" s="194">
        <f t="shared" si="48"/>
        <v>73.45</v>
      </c>
      <c r="K243" s="197"/>
      <c r="L243" s="197"/>
      <c r="M243" s="186">
        <v>5.65</v>
      </c>
      <c r="N243" s="138"/>
      <c r="O243" s="186">
        <f t="shared" si="36"/>
        <v>4.631147540983607</v>
      </c>
    </row>
    <row r="244" spans="1:15" s="147" customFormat="1" ht="12.75">
      <c r="A244" s="53" t="s">
        <v>536</v>
      </c>
      <c r="B244" s="21" t="s">
        <v>537</v>
      </c>
      <c r="C244" s="21"/>
      <c r="D244" s="18"/>
      <c r="E244" s="28"/>
      <c r="F244" s="18"/>
      <c r="G244" s="27">
        <f t="shared" si="35"/>
        <v>0</v>
      </c>
      <c r="H244" s="27">
        <f t="shared" si="46"/>
        <v>0</v>
      </c>
      <c r="I244" s="27">
        <f t="shared" si="47"/>
        <v>0</v>
      </c>
      <c r="J244" s="194">
        <f t="shared" si="48"/>
        <v>0</v>
      </c>
      <c r="K244" s="197"/>
      <c r="L244" s="197"/>
      <c r="M244" s="186"/>
      <c r="N244" s="138"/>
      <c r="O244" s="186">
        <f t="shared" si="36"/>
        <v>0</v>
      </c>
    </row>
    <row r="245" spans="1:15" s="147" customFormat="1" ht="12.75">
      <c r="A245" s="43"/>
      <c r="B245" s="45" t="s">
        <v>538</v>
      </c>
      <c r="C245" s="43" t="s">
        <v>334</v>
      </c>
      <c r="D245" s="27">
        <v>12</v>
      </c>
      <c r="E245" s="54">
        <v>2.35</v>
      </c>
      <c r="F245" s="27">
        <f aca="true" t="shared" si="49" ref="F245:F250">E245*D245</f>
        <v>28.200000000000003</v>
      </c>
      <c r="G245" s="27">
        <f t="shared" si="35"/>
        <v>2.1885245901639343</v>
      </c>
      <c r="H245" s="27">
        <f t="shared" si="46"/>
        <v>26.26229508196721</v>
      </c>
      <c r="I245" s="27">
        <f t="shared" si="47"/>
        <v>2.67</v>
      </c>
      <c r="J245" s="194">
        <f t="shared" si="48"/>
        <v>32.04</v>
      </c>
      <c r="K245" s="197"/>
      <c r="L245" s="197"/>
      <c r="M245" s="186">
        <v>2.67</v>
      </c>
      <c r="N245" s="138"/>
      <c r="O245" s="186">
        <f t="shared" si="36"/>
        <v>2.1885245901639343</v>
      </c>
    </row>
    <row r="246" spans="1:15" s="147" customFormat="1" ht="12.75">
      <c r="A246" s="43"/>
      <c r="B246" s="45" t="s">
        <v>539</v>
      </c>
      <c r="C246" s="43" t="s">
        <v>334</v>
      </c>
      <c r="D246" s="27">
        <v>12</v>
      </c>
      <c r="E246" s="54">
        <v>2.79</v>
      </c>
      <c r="F246" s="27">
        <f t="shared" si="49"/>
        <v>33.480000000000004</v>
      </c>
      <c r="G246" s="27">
        <f t="shared" si="35"/>
        <v>2.5901639344262297</v>
      </c>
      <c r="H246" s="27">
        <f t="shared" si="46"/>
        <v>31.08196721311476</v>
      </c>
      <c r="I246" s="27">
        <f t="shared" si="47"/>
        <v>3.16</v>
      </c>
      <c r="J246" s="194">
        <f t="shared" si="48"/>
        <v>37.92</v>
      </c>
      <c r="K246" s="197"/>
      <c r="L246" s="197"/>
      <c r="M246" s="186">
        <v>3.16</v>
      </c>
      <c r="N246" s="138"/>
      <c r="O246" s="186">
        <f t="shared" si="36"/>
        <v>2.5901639344262297</v>
      </c>
    </row>
    <row r="247" spans="1:15" s="147" customFormat="1" ht="12.75">
      <c r="A247" s="43"/>
      <c r="B247" s="45" t="s">
        <v>540</v>
      </c>
      <c r="C247" s="43" t="s">
        <v>334</v>
      </c>
      <c r="D247" s="27">
        <v>7</v>
      </c>
      <c r="E247" s="54">
        <v>2.99</v>
      </c>
      <c r="F247" s="27">
        <f t="shared" si="49"/>
        <v>20.93</v>
      </c>
      <c r="G247" s="27">
        <f t="shared" si="35"/>
        <v>2.778688524590164</v>
      </c>
      <c r="H247" s="27">
        <f t="shared" si="46"/>
        <v>19.450819672131146</v>
      </c>
      <c r="I247" s="27">
        <f t="shared" si="47"/>
        <v>3.39</v>
      </c>
      <c r="J247" s="194">
        <f t="shared" si="48"/>
        <v>23.73</v>
      </c>
      <c r="K247" s="197"/>
      <c r="L247" s="197"/>
      <c r="M247" s="186">
        <v>3.39</v>
      </c>
      <c r="N247" s="138"/>
      <c r="O247" s="186">
        <f t="shared" si="36"/>
        <v>2.778688524590164</v>
      </c>
    </row>
    <row r="248" spans="1:15" s="147" customFormat="1" ht="12.75">
      <c r="A248" s="43"/>
      <c r="B248" s="45" t="s">
        <v>541</v>
      </c>
      <c r="C248" s="43" t="s">
        <v>334</v>
      </c>
      <c r="D248" s="27">
        <v>3</v>
      </c>
      <c r="E248" s="54">
        <v>3.01</v>
      </c>
      <c r="F248" s="27">
        <f t="shared" si="49"/>
        <v>9.03</v>
      </c>
      <c r="G248" s="27">
        <f t="shared" si="35"/>
        <v>2.795081967213115</v>
      </c>
      <c r="H248" s="27">
        <f t="shared" si="46"/>
        <v>8.385245901639346</v>
      </c>
      <c r="I248" s="27">
        <f t="shared" si="47"/>
        <v>3.41</v>
      </c>
      <c r="J248" s="194">
        <f t="shared" si="48"/>
        <v>10.23</v>
      </c>
      <c r="K248" s="197"/>
      <c r="L248" s="197"/>
      <c r="M248" s="186">
        <v>3.41</v>
      </c>
      <c r="N248" s="138"/>
      <c r="O248" s="186">
        <f t="shared" si="36"/>
        <v>2.795081967213115</v>
      </c>
    </row>
    <row r="249" spans="1:15" s="147" customFormat="1" ht="12.75">
      <c r="A249" s="43"/>
      <c r="B249" s="45" t="s">
        <v>542</v>
      </c>
      <c r="C249" s="43" t="s">
        <v>334</v>
      </c>
      <c r="D249" s="27">
        <v>7</v>
      </c>
      <c r="E249" s="54">
        <v>3.58</v>
      </c>
      <c r="F249" s="27">
        <f t="shared" si="49"/>
        <v>25.060000000000002</v>
      </c>
      <c r="G249" s="27">
        <f t="shared" si="35"/>
        <v>3.3278688524590163</v>
      </c>
      <c r="H249" s="27">
        <f t="shared" si="46"/>
        <v>23.295081967213115</v>
      </c>
      <c r="I249" s="27">
        <f t="shared" si="47"/>
        <v>4.06</v>
      </c>
      <c r="J249" s="194">
        <f t="shared" si="48"/>
        <v>28.419999999999998</v>
      </c>
      <c r="K249" s="197"/>
      <c r="L249" s="197"/>
      <c r="M249" s="186">
        <v>4.06</v>
      </c>
      <c r="N249" s="138"/>
      <c r="O249" s="186">
        <f t="shared" si="36"/>
        <v>3.3278688524590163</v>
      </c>
    </row>
    <row r="250" spans="1:15" s="147" customFormat="1" ht="12.75">
      <c r="A250" s="43"/>
      <c r="B250" s="45" t="s">
        <v>543</v>
      </c>
      <c r="C250" s="43" t="s">
        <v>334</v>
      </c>
      <c r="D250" s="27">
        <v>8</v>
      </c>
      <c r="E250" s="54">
        <v>4.58</v>
      </c>
      <c r="F250" s="27">
        <f t="shared" si="49"/>
        <v>36.64</v>
      </c>
      <c r="G250" s="27">
        <f t="shared" si="35"/>
        <v>4.254098360655738</v>
      </c>
      <c r="H250" s="27">
        <f t="shared" si="46"/>
        <v>34.032786885245905</v>
      </c>
      <c r="I250" s="27">
        <f t="shared" si="47"/>
        <v>5.19</v>
      </c>
      <c r="J250" s="194">
        <f t="shared" si="48"/>
        <v>41.52</v>
      </c>
      <c r="K250" s="197"/>
      <c r="L250" s="197"/>
      <c r="M250" s="186">
        <v>5.19</v>
      </c>
      <c r="N250" s="138"/>
      <c r="O250" s="186">
        <f t="shared" si="36"/>
        <v>4.254098360655738</v>
      </c>
    </row>
    <row r="251" spans="1:15" s="147" customFormat="1" ht="10.5" customHeight="1">
      <c r="A251" s="53" t="s">
        <v>544</v>
      </c>
      <c r="B251" s="21" t="s">
        <v>545</v>
      </c>
      <c r="C251" s="21"/>
      <c r="D251" s="18"/>
      <c r="E251" s="28"/>
      <c r="F251" s="18"/>
      <c r="G251" s="27">
        <f t="shared" si="35"/>
        <v>0</v>
      </c>
      <c r="H251" s="27"/>
      <c r="I251" s="27"/>
      <c r="J251" s="194">
        <f>D251*G251</f>
        <v>0</v>
      </c>
      <c r="K251" s="197"/>
      <c r="L251" s="197"/>
      <c r="M251" s="186"/>
      <c r="N251" s="138"/>
      <c r="O251" s="186">
        <f t="shared" si="36"/>
        <v>0</v>
      </c>
    </row>
    <row r="252" spans="1:15" s="147" customFormat="1" ht="12.75">
      <c r="A252" s="43"/>
      <c r="B252" s="45" t="s">
        <v>546</v>
      </c>
      <c r="C252" s="43" t="s">
        <v>334</v>
      </c>
      <c r="D252" s="27">
        <v>17</v>
      </c>
      <c r="E252" s="54">
        <v>3.02</v>
      </c>
      <c r="F252" s="27">
        <f aca="true" t="shared" si="50" ref="F252:F262">E252*D252</f>
        <v>51.34</v>
      </c>
      <c r="G252" s="27">
        <f t="shared" si="35"/>
        <v>2.80327868852459</v>
      </c>
      <c r="H252" s="27">
        <f aca="true" t="shared" si="51" ref="H252:H262">D252*G252</f>
        <v>47.65573770491803</v>
      </c>
      <c r="I252" s="27">
        <f aca="true" t="shared" si="52" ref="I252:I262">G252+G252*$K$12</f>
        <v>3.42</v>
      </c>
      <c r="J252" s="194">
        <f aca="true" t="shared" si="53" ref="J252:J262">D252*I252</f>
        <v>58.14</v>
      </c>
      <c r="K252" s="197"/>
      <c r="L252" s="197"/>
      <c r="M252" s="186">
        <v>3.42</v>
      </c>
      <c r="N252" s="138"/>
      <c r="O252" s="186">
        <f t="shared" si="36"/>
        <v>2.80327868852459</v>
      </c>
    </row>
    <row r="253" spans="1:15" s="149" customFormat="1" ht="12.75">
      <c r="A253" s="43"/>
      <c r="B253" s="45" t="s">
        <v>547</v>
      </c>
      <c r="C253" s="43" t="s">
        <v>334</v>
      </c>
      <c r="D253" s="27">
        <v>13</v>
      </c>
      <c r="E253" s="54">
        <v>3.99</v>
      </c>
      <c r="F253" s="27">
        <f t="shared" si="50"/>
        <v>51.870000000000005</v>
      </c>
      <c r="G253" s="27">
        <f t="shared" si="35"/>
        <v>3.704918032786885</v>
      </c>
      <c r="H253" s="27">
        <f t="shared" si="51"/>
        <v>48.1639344262295</v>
      </c>
      <c r="I253" s="27">
        <f t="shared" si="52"/>
        <v>4.52</v>
      </c>
      <c r="J253" s="194">
        <f t="shared" si="53"/>
        <v>58.75999999999999</v>
      </c>
      <c r="K253" s="197"/>
      <c r="L253" s="197"/>
      <c r="M253" s="186">
        <v>4.52</v>
      </c>
      <c r="N253" s="138"/>
      <c r="O253" s="186">
        <f t="shared" si="36"/>
        <v>3.704918032786885</v>
      </c>
    </row>
    <row r="254" spans="1:15" s="147" customFormat="1" ht="12.75">
      <c r="A254" s="43"/>
      <c r="B254" s="45" t="s">
        <v>548</v>
      </c>
      <c r="C254" s="43" t="s">
        <v>334</v>
      </c>
      <c r="D254" s="27">
        <v>17</v>
      </c>
      <c r="E254" s="54">
        <v>7.66</v>
      </c>
      <c r="F254" s="27">
        <f t="shared" si="50"/>
        <v>130.22</v>
      </c>
      <c r="G254" s="27">
        <f t="shared" si="35"/>
        <v>7.1229508196721305</v>
      </c>
      <c r="H254" s="27">
        <f t="shared" si="51"/>
        <v>121.09016393442622</v>
      </c>
      <c r="I254" s="27">
        <f t="shared" si="52"/>
        <v>8.69</v>
      </c>
      <c r="J254" s="194">
        <f t="shared" si="53"/>
        <v>147.73</v>
      </c>
      <c r="K254" s="197"/>
      <c r="L254" s="197"/>
      <c r="M254" s="186">
        <v>8.69</v>
      </c>
      <c r="N254" s="138"/>
      <c r="O254" s="186">
        <f t="shared" si="36"/>
        <v>7.1229508196721305</v>
      </c>
    </row>
    <row r="255" spans="1:15" s="147" customFormat="1" ht="12.75">
      <c r="A255" s="43"/>
      <c r="B255" s="45" t="s">
        <v>549</v>
      </c>
      <c r="C255" s="43" t="s">
        <v>334</v>
      </c>
      <c r="D255" s="27">
        <v>8</v>
      </c>
      <c r="E255" s="54">
        <v>15.62</v>
      </c>
      <c r="F255" s="27">
        <f t="shared" si="50"/>
        <v>124.96</v>
      </c>
      <c r="G255" s="27">
        <f t="shared" si="35"/>
        <v>14.516393442622952</v>
      </c>
      <c r="H255" s="27">
        <f t="shared" si="51"/>
        <v>116.13114754098362</v>
      </c>
      <c r="I255" s="27">
        <f t="shared" si="52"/>
        <v>17.71</v>
      </c>
      <c r="J255" s="194">
        <f t="shared" si="53"/>
        <v>141.68</v>
      </c>
      <c r="K255" s="197"/>
      <c r="L255" s="197"/>
      <c r="M255" s="186">
        <v>17.71</v>
      </c>
      <c r="N255" s="138"/>
      <c r="O255" s="186">
        <f t="shared" si="36"/>
        <v>14.516393442622952</v>
      </c>
    </row>
    <row r="256" spans="1:15" s="147" customFormat="1" ht="12.75">
      <c r="A256" s="43"/>
      <c r="B256" s="45" t="s">
        <v>550</v>
      </c>
      <c r="C256" s="43" t="s">
        <v>334</v>
      </c>
      <c r="D256" s="27">
        <v>6</v>
      </c>
      <c r="E256" s="54">
        <v>31.25</v>
      </c>
      <c r="F256" s="27">
        <f t="shared" si="50"/>
        <v>187.5</v>
      </c>
      <c r="G256" s="27">
        <f t="shared" si="35"/>
        <v>29.04918032786885</v>
      </c>
      <c r="H256" s="27">
        <f t="shared" si="51"/>
        <v>174.2950819672131</v>
      </c>
      <c r="I256" s="27">
        <f t="shared" si="52"/>
        <v>35.44</v>
      </c>
      <c r="J256" s="194">
        <f t="shared" si="53"/>
        <v>212.64</v>
      </c>
      <c r="K256" s="197"/>
      <c r="L256" s="197"/>
      <c r="M256" s="186">
        <v>35.44</v>
      </c>
      <c r="N256" s="138"/>
      <c r="O256" s="186">
        <f t="shared" si="36"/>
        <v>29.04918032786885</v>
      </c>
    </row>
    <row r="257" spans="1:15" s="147" customFormat="1" ht="12.75">
      <c r="A257" s="43"/>
      <c r="B257" s="45" t="s">
        <v>551</v>
      </c>
      <c r="C257" s="43" t="s">
        <v>334</v>
      </c>
      <c r="D257" s="27">
        <v>13</v>
      </c>
      <c r="E257" s="54">
        <v>3.88</v>
      </c>
      <c r="F257" s="27">
        <f t="shared" si="50"/>
        <v>50.44</v>
      </c>
      <c r="G257" s="27">
        <f t="shared" si="35"/>
        <v>3.606557377049181</v>
      </c>
      <c r="H257" s="27">
        <f t="shared" si="51"/>
        <v>46.88524590163935</v>
      </c>
      <c r="I257" s="27">
        <f t="shared" si="52"/>
        <v>4.4</v>
      </c>
      <c r="J257" s="194">
        <f t="shared" si="53"/>
        <v>57.2</v>
      </c>
      <c r="K257" s="197"/>
      <c r="L257" s="197"/>
      <c r="M257" s="186">
        <v>4.4</v>
      </c>
      <c r="N257" s="138"/>
      <c r="O257" s="186">
        <f t="shared" si="36"/>
        <v>3.606557377049181</v>
      </c>
    </row>
    <row r="258" spans="1:15" s="149" customFormat="1" ht="12.75">
      <c r="A258" s="43"/>
      <c r="B258" s="45" t="s">
        <v>552</v>
      </c>
      <c r="C258" s="43" t="s">
        <v>334</v>
      </c>
      <c r="D258" s="27">
        <v>4</v>
      </c>
      <c r="E258" s="54">
        <v>5.31</v>
      </c>
      <c r="F258" s="27">
        <f t="shared" si="50"/>
        <v>21.24</v>
      </c>
      <c r="G258" s="27">
        <f t="shared" si="35"/>
        <v>4.934426229508197</v>
      </c>
      <c r="H258" s="27">
        <f t="shared" si="51"/>
        <v>19.737704918032787</v>
      </c>
      <c r="I258" s="27">
        <f t="shared" si="52"/>
        <v>6.02</v>
      </c>
      <c r="J258" s="194">
        <f t="shared" si="53"/>
        <v>24.08</v>
      </c>
      <c r="K258" s="197"/>
      <c r="L258" s="197"/>
      <c r="M258" s="186">
        <v>6.02</v>
      </c>
      <c r="N258" s="138"/>
      <c r="O258" s="186">
        <f t="shared" si="36"/>
        <v>4.934426229508197</v>
      </c>
    </row>
    <row r="259" spans="1:15" s="147" customFormat="1" ht="12.75">
      <c r="A259" s="43"/>
      <c r="B259" s="45" t="s">
        <v>553</v>
      </c>
      <c r="C259" s="43" t="s">
        <v>334</v>
      </c>
      <c r="D259" s="27">
        <v>26</v>
      </c>
      <c r="E259" s="54">
        <v>4.53</v>
      </c>
      <c r="F259" s="27">
        <f t="shared" si="50"/>
        <v>117.78</v>
      </c>
      <c r="G259" s="27">
        <f t="shared" si="35"/>
        <v>4.213114754098361</v>
      </c>
      <c r="H259" s="27">
        <f t="shared" si="51"/>
        <v>109.54098360655738</v>
      </c>
      <c r="I259" s="27">
        <f t="shared" si="52"/>
        <v>5.14</v>
      </c>
      <c r="J259" s="194">
        <f t="shared" si="53"/>
        <v>133.64</v>
      </c>
      <c r="K259" s="197"/>
      <c r="L259" s="197"/>
      <c r="M259" s="186">
        <v>5.14</v>
      </c>
      <c r="N259" s="138"/>
      <c r="O259" s="186">
        <f t="shared" si="36"/>
        <v>4.213114754098361</v>
      </c>
    </row>
    <row r="260" spans="1:15" s="147" customFormat="1" ht="12.75">
      <c r="A260" s="43"/>
      <c r="B260" s="45" t="s">
        <v>554</v>
      </c>
      <c r="C260" s="43" t="s">
        <v>334</v>
      </c>
      <c r="D260" s="27">
        <v>3</v>
      </c>
      <c r="E260" s="54">
        <v>7.67</v>
      </c>
      <c r="F260" s="27">
        <f t="shared" si="50"/>
        <v>23.009999999999998</v>
      </c>
      <c r="G260" s="27">
        <f t="shared" si="35"/>
        <v>7.131147540983606</v>
      </c>
      <c r="H260" s="27">
        <f t="shared" si="51"/>
        <v>21.39344262295082</v>
      </c>
      <c r="I260" s="27">
        <f t="shared" si="52"/>
        <v>8.7</v>
      </c>
      <c r="J260" s="194">
        <f t="shared" si="53"/>
        <v>26.099999999999998</v>
      </c>
      <c r="K260" s="197"/>
      <c r="L260" s="197"/>
      <c r="M260" s="186">
        <v>8.7</v>
      </c>
      <c r="N260" s="138"/>
      <c r="O260" s="186">
        <f t="shared" si="36"/>
        <v>7.131147540983606</v>
      </c>
    </row>
    <row r="261" spans="1:15" s="147" customFormat="1" ht="12.75">
      <c r="A261" s="43"/>
      <c r="B261" s="45" t="s">
        <v>555</v>
      </c>
      <c r="C261" s="43" t="s">
        <v>334</v>
      </c>
      <c r="D261" s="27">
        <v>2</v>
      </c>
      <c r="E261" s="54">
        <v>10.12</v>
      </c>
      <c r="F261" s="27">
        <f t="shared" si="50"/>
        <v>20.24</v>
      </c>
      <c r="G261" s="27">
        <f t="shared" si="35"/>
        <v>9.40983606557377</v>
      </c>
      <c r="H261" s="27">
        <f t="shared" si="51"/>
        <v>18.81967213114754</v>
      </c>
      <c r="I261" s="27">
        <f t="shared" si="52"/>
        <v>11.48</v>
      </c>
      <c r="J261" s="194">
        <f t="shared" si="53"/>
        <v>22.96</v>
      </c>
      <c r="K261" s="197"/>
      <c r="L261" s="197"/>
      <c r="M261" s="186">
        <v>11.48</v>
      </c>
      <c r="N261" s="138"/>
      <c r="O261" s="186">
        <f t="shared" si="36"/>
        <v>9.40983606557377</v>
      </c>
    </row>
    <row r="262" spans="1:15" s="147" customFormat="1" ht="12.75">
      <c r="A262" s="43"/>
      <c r="B262" s="45" t="s">
        <v>556</v>
      </c>
      <c r="C262" s="43" t="s">
        <v>334</v>
      </c>
      <c r="D262" s="27">
        <v>14</v>
      </c>
      <c r="E262" s="54">
        <v>39.21</v>
      </c>
      <c r="F262" s="27">
        <f t="shared" si="50"/>
        <v>548.94</v>
      </c>
      <c r="G262" s="27">
        <f t="shared" si="35"/>
        <v>36.450819672131146</v>
      </c>
      <c r="H262" s="27">
        <f t="shared" si="51"/>
        <v>510.311475409836</v>
      </c>
      <c r="I262" s="27">
        <f t="shared" si="52"/>
        <v>44.47</v>
      </c>
      <c r="J262" s="194">
        <f t="shared" si="53"/>
        <v>622.5799999999999</v>
      </c>
      <c r="K262" s="197"/>
      <c r="L262" s="197"/>
      <c r="M262" s="186">
        <v>44.47</v>
      </c>
      <c r="N262" s="138"/>
      <c r="O262" s="186">
        <f t="shared" si="36"/>
        <v>36.450819672131146</v>
      </c>
    </row>
    <row r="263" spans="1:15" s="147" customFormat="1" ht="10.5" customHeight="1">
      <c r="A263" s="53" t="s">
        <v>557</v>
      </c>
      <c r="B263" s="21" t="s">
        <v>558</v>
      </c>
      <c r="C263" s="21"/>
      <c r="D263" s="18"/>
      <c r="E263" s="28"/>
      <c r="F263" s="18"/>
      <c r="G263" s="27">
        <f t="shared" si="35"/>
        <v>0</v>
      </c>
      <c r="H263" s="27"/>
      <c r="I263" s="27"/>
      <c r="J263" s="194">
        <f>D263*G263</f>
        <v>0</v>
      </c>
      <c r="K263" s="197"/>
      <c r="L263" s="197"/>
      <c r="M263" s="186"/>
      <c r="N263" s="138"/>
      <c r="O263" s="186">
        <f t="shared" si="36"/>
        <v>0</v>
      </c>
    </row>
    <row r="264" spans="1:15" s="147" customFormat="1" ht="12.75">
      <c r="A264" s="43"/>
      <c r="B264" s="45" t="s">
        <v>559</v>
      </c>
      <c r="C264" s="43" t="s">
        <v>334</v>
      </c>
      <c r="D264" s="27">
        <v>2</v>
      </c>
      <c r="E264" s="54">
        <v>3.97</v>
      </c>
      <c r="F264" s="27">
        <f>E264*D264</f>
        <v>7.94</v>
      </c>
      <c r="G264" s="27">
        <f t="shared" si="35"/>
        <v>3.6885245901639343</v>
      </c>
      <c r="H264" s="27">
        <f>D264*G264</f>
        <v>7.377049180327869</v>
      </c>
      <c r="I264" s="27">
        <f>G264+G264*$K$12</f>
        <v>4.5</v>
      </c>
      <c r="J264" s="194">
        <f>D264*I264</f>
        <v>9</v>
      </c>
      <c r="K264" s="197"/>
      <c r="L264" s="197"/>
      <c r="M264" s="186">
        <v>4.5</v>
      </c>
      <c r="N264" s="138"/>
      <c r="O264" s="186">
        <f t="shared" si="36"/>
        <v>3.6885245901639343</v>
      </c>
    </row>
    <row r="265" spans="1:15" s="147" customFormat="1" ht="12.75">
      <c r="A265" s="43"/>
      <c r="B265" s="45" t="s">
        <v>560</v>
      </c>
      <c r="C265" s="43" t="s">
        <v>334</v>
      </c>
      <c r="D265" s="27">
        <v>2</v>
      </c>
      <c r="E265" s="54">
        <v>6.95</v>
      </c>
      <c r="F265" s="27">
        <f>E265*D265</f>
        <v>13.9</v>
      </c>
      <c r="G265" s="27">
        <f t="shared" si="35"/>
        <v>6.459016393442623</v>
      </c>
      <c r="H265" s="27">
        <f>D265*G265</f>
        <v>12.918032786885245</v>
      </c>
      <c r="I265" s="27">
        <f>G265+G265*$K$12</f>
        <v>7.879999999999999</v>
      </c>
      <c r="J265" s="194">
        <f>D265*I265</f>
        <v>15.759999999999998</v>
      </c>
      <c r="K265" s="197"/>
      <c r="L265" s="197"/>
      <c r="M265" s="186">
        <v>7.88</v>
      </c>
      <c r="N265" s="138"/>
      <c r="O265" s="186">
        <f t="shared" si="36"/>
        <v>6.459016393442623</v>
      </c>
    </row>
    <row r="266" spans="1:15" s="147" customFormat="1" ht="12.75">
      <c r="A266" s="43"/>
      <c r="B266" s="45" t="s">
        <v>561</v>
      </c>
      <c r="C266" s="43" t="s">
        <v>334</v>
      </c>
      <c r="D266" s="27">
        <v>4</v>
      </c>
      <c r="E266" s="54">
        <v>12.33</v>
      </c>
      <c r="F266" s="27">
        <f>E266*D266</f>
        <v>49.32</v>
      </c>
      <c r="G266" s="27">
        <f t="shared" si="35"/>
        <v>11.459016393442624</v>
      </c>
      <c r="H266" s="27">
        <f>D266*G266</f>
        <v>45.8360655737705</v>
      </c>
      <c r="I266" s="27">
        <f>G266+G266*$K$12</f>
        <v>13.980000000000002</v>
      </c>
      <c r="J266" s="194">
        <f>D266*I266</f>
        <v>55.92000000000001</v>
      </c>
      <c r="K266" s="197"/>
      <c r="L266" s="197"/>
      <c r="M266" s="186">
        <v>13.98</v>
      </c>
      <c r="N266" s="138"/>
      <c r="O266" s="186">
        <f t="shared" si="36"/>
        <v>11.459016393442624</v>
      </c>
    </row>
    <row r="267" spans="1:15" s="147" customFormat="1" ht="12.75">
      <c r="A267" s="43"/>
      <c r="B267" s="45" t="s">
        <v>562</v>
      </c>
      <c r="C267" s="43" t="s">
        <v>334</v>
      </c>
      <c r="D267" s="27">
        <v>2</v>
      </c>
      <c r="E267" s="54">
        <v>59.93</v>
      </c>
      <c r="F267" s="27">
        <f>E267*D267</f>
        <v>119.86</v>
      </c>
      <c r="G267" s="27">
        <f t="shared" si="35"/>
        <v>55.70491803278688</v>
      </c>
      <c r="H267" s="27">
        <f>D267*G267</f>
        <v>111.40983606557376</v>
      </c>
      <c r="I267" s="27">
        <f>G267+G267*$K$12</f>
        <v>67.96</v>
      </c>
      <c r="J267" s="194">
        <f>D267*I267</f>
        <v>135.92</v>
      </c>
      <c r="K267" s="197"/>
      <c r="L267" s="197"/>
      <c r="M267" s="186">
        <v>67.96</v>
      </c>
      <c r="N267" s="138"/>
      <c r="O267" s="186">
        <f t="shared" si="36"/>
        <v>55.70491803278688</v>
      </c>
    </row>
    <row r="268" spans="1:15" s="147" customFormat="1" ht="10.5" customHeight="1">
      <c r="A268" s="53" t="s">
        <v>563</v>
      </c>
      <c r="B268" s="21" t="s">
        <v>564</v>
      </c>
      <c r="C268" s="21"/>
      <c r="D268" s="18"/>
      <c r="E268" s="28"/>
      <c r="F268" s="18"/>
      <c r="G268" s="27">
        <f t="shared" si="35"/>
        <v>0</v>
      </c>
      <c r="H268" s="27"/>
      <c r="I268" s="27"/>
      <c r="J268" s="194">
        <f>D268*G268</f>
        <v>0</v>
      </c>
      <c r="K268" s="197"/>
      <c r="L268" s="197"/>
      <c r="M268" s="186"/>
      <c r="N268" s="138"/>
      <c r="O268" s="186">
        <f t="shared" si="36"/>
        <v>0</v>
      </c>
    </row>
    <row r="269" spans="1:15" s="147" customFormat="1" ht="12.75">
      <c r="A269" s="43"/>
      <c r="B269" s="45" t="s">
        <v>565</v>
      </c>
      <c r="C269" s="43" t="s">
        <v>334</v>
      </c>
      <c r="D269" s="27">
        <v>74</v>
      </c>
      <c r="E269" s="54">
        <v>13.02</v>
      </c>
      <c r="F269" s="27">
        <f>E269*D269</f>
        <v>963.48</v>
      </c>
      <c r="G269" s="27">
        <f t="shared" si="35"/>
        <v>12.10655737704918</v>
      </c>
      <c r="H269" s="27">
        <f>D269*G269</f>
        <v>895.8852459016393</v>
      </c>
      <c r="I269" s="27">
        <f>G269+G269*$K$12</f>
        <v>14.77</v>
      </c>
      <c r="J269" s="194">
        <f>D269*I269</f>
        <v>1092.98</v>
      </c>
      <c r="K269" s="197"/>
      <c r="L269" s="197"/>
      <c r="M269" s="186">
        <v>14.77</v>
      </c>
      <c r="N269" s="138"/>
      <c r="O269" s="186">
        <f t="shared" si="36"/>
        <v>12.10655737704918</v>
      </c>
    </row>
    <row r="270" spans="1:15" s="147" customFormat="1" ht="12.75">
      <c r="A270" s="43"/>
      <c r="B270" s="45" t="s">
        <v>566</v>
      </c>
      <c r="C270" s="43" t="s">
        <v>334</v>
      </c>
      <c r="D270" s="27">
        <v>17</v>
      </c>
      <c r="E270" s="54">
        <v>17.59</v>
      </c>
      <c r="F270" s="27">
        <f>E270*D270</f>
        <v>299.03</v>
      </c>
      <c r="G270" s="27">
        <f t="shared" si="35"/>
        <v>16.352459016393443</v>
      </c>
      <c r="H270" s="27">
        <f>D270*G270</f>
        <v>277.9918032786885</v>
      </c>
      <c r="I270" s="27">
        <f>G270+G270*$K$12</f>
        <v>19.95</v>
      </c>
      <c r="J270" s="194">
        <f>D270*I270</f>
        <v>339.15</v>
      </c>
      <c r="K270" s="197"/>
      <c r="L270" s="197"/>
      <c r="M270" s="186">
        <v>19.95</v>
      </c>
      <c r="N270" s="138"/>
      <c r="O270" s="186">
        <f t="shared" si="36"/>
        <v>16.352459016393443</v>
      </c>
    </row>
    <row r="271" spans="1:15" s="147" customFormat="1" ht="12.75">
      <c r="A271" s="43"/>
      <c r="B271" s="45" t="s">
        <v>567</v>
      </c>
      <c r="C271" s="43" t="s">
        <v>334</v>
      </c>
      <c r="D271" s="27">
        <v>23</v>
      </c>
      <c r="E271" s="54">
        <v>29.69</v>
      </c>
      <c r="F271" s="27">
        <f>E271*D271</f>
        <v>682.87</v>
      </c>
      <c r="G271" s="27">
        <f t="shared" si="35"/>
        <v>27.598360655737707</v>
      </c>
      <c r="H271" s="27">
        <f>D271*G271</f>
        <v>634.7622950819673</v>
      </c>
      <c r="I271" s="27">
        <f>G271+G271*$K$12</f>
        <v>33.67</v>
      </c>
      <c r="J271" s="194">
        <f>D271*I271</f>
        <v>774.4100000000001</v>
      </c>
      <c r="K271" s="197"/>
      <c r="L271" s="197"/>
      <c r="M271" s="186">
        <v>33.67</v>
      </c>
      <c r="N271" s="138"/>
      <c r="O271" s="186">
        <f t="shared" si="36"/>
        <v>27.598360655737707</v>
      </c>
    </row>
    <row r="272" spans="1:15" s="147" customFormat="1" ht="10.5" customHeight="1">
      <c r="A272" s="259" t="s">
        <v>568</v>
      </c>
      <c r="B272" s="259"/>
      <c r="C272" s="259"/>
      <c r="D272" s="259"/>
      <c r="E272" s="259"/>
      <c r="F272" s="18">
        <f>SUM(F210:F271)</f>
        <v>9520.099999999997</v>
      </c>
      <c r="G272" s="27">
        <f aca="true" t="shared" si="54" ref="G272:G335">O272</f>
        <v>0</v>
      </c>
      <c r="H272" s="195">
        <f>SUM(H210:H271)</f>
        <v>8850.754098360656</v>
      </c>
      <c r="I272" s="27"/>
      <c r="J272" s="195">
        <f>SUM(J210:J271)</f>
        <v>10797.920000000002</v>
      </c>
      <c r="K272" s="199"/>
      <c r="L272" s="199"/>
      <c r="M272" s="18"/>
      <c r="N272" s="148"/>
      <c r="O272" s="186">
        <f aca="true" t="shared" si="55" ref="O272:O335">M272/$N$13</f>
        <v>0</v>
      </c>
    </row>
    <row r="273" spans="1:15" s="147" customFormat="1" ht="10.5" customHeight="1">
      <c r="A273" s="53" t="s">
        <v>569</v>
      </c>
      <c r="B273" s="36" t="s">
        <v>570</v>
      </c>
      <c r="C273" s="37"/>
      <c r="D273" s="27"/>
      <c r="E273" s="28"/>
      <c r="F273" s="27"/>
      <c r="G273" s="27">
        <f t="shared" si="54"/>
        <v>0</v>
      </c>
      <c r="H273" s="27"/>
      <c r="I273" s="27"/>
      <c r="J273" s="194"/>
      <c r="K273" s="197"/>
      <c r="L273" s="197"/>
      <c r="M273" s="186"/>
      <c r="N273" s="138"/>
      <c r="O273" s="186">
        <f t="shared" si="55"/>
        <v>0</v>
      </c>
    </row>
    <row r="274" spans="1:15" s="147" customFormat="1" ht="12.75">
      <c r="A274" s="43"/>
      <c r="B274" s="45" t="s">
        <v>571</v>
      </c>
      <c r="C274" s="43" t="s">
        <v>334</v>
      </c>
      <c r="D274" s="54">
        <v>7</v>
      </c>
      <c r="E274" s="54">
        <v>189</v>
      </c>
      <c r="F274" s="27">
        <f aca="true" t="shared" si="56" ref="F274:F327">E274*D274</f>
        <v>1323</v>
      </c>
      <c r="G274" s="27">
        <f t="shared" si="54"/>
        <v>175.6803278688525</v>
      </c>
      <c r="H274" s="27">
        <f aca="true" t="shared" si="57" ref="H274:H327">D274*G274</f>
        <v>1229.7622950819673</v>
      </c>
      <c r="I274" s="27">
        <f aca="true" t="shared" si="58" ref="I274:I327">G274+G274*$K$12</f>
        <v>214.33000000000004</v>
      </c>
      <c r="J274" s="194">
        <f aca="true" t="shared" si="59" ref="J274:J327">D274*I274</f>
        <v>1500.3100000000004</v>
      </c>
      <c r="K274" s="197"/>
      <c r="L274" s="197"/>
      <c r="M274" s="186">
        <v>214.33</v>
      </c>
      <c r="N274" s="138"/>
      <c r="O274" s="186">
        <f t="shared" si="55"/>
        <v>175.6803278688525</v>
      </c>
    </row>
    <row r="275" spans="1:15" s="147" customFormat="1" ht="12.75">
      <c r="A275" s="43"/>
      <c r="B275" s="45" t="s">
        <v>572</v>
      </c>
      <c r="C275" s="43" t="s">
        <v>334</v>
      </c>
      <c r="D275" s="54">
        <v>2</v>
      </c>
      <c r="E275" s="54">
        <v>201.36</v>
      </c>
      <c r="F275" s="27">
        <f t="shared" si="56"/>
        <v>402.72</v>
      </c>
      <c r="G275" s="27">
        <f t="shared" si="54"/>
        <v>187.172131147541</v>
      </c>
      <c r="H275" s="27">
        <f t="shared" si="57"/>
        <v>374.344262295082</v>
      </c>
      <c r="I275" s="27">
        <f t="shared" si="58"/>
        <v>228.35000000000002</v>
      </c>
      <c r="J275" s="194">
        <f t="shared" si="59"/>
        <v>456.70000000000005</v>
      </c>
      <c r="K275" s="197"/>
      <c r="L275" s="197"/>
      <c r="M275" s="186">
        <v>228.35</v>
      </c>
      <c r="N275" s="138"/>
      <c r="O275" s="186">
        <f t="shared" si="55"/>
        <v>187.172131147541</v>
      </c>
    </row>
    <row r="276" spans="1:15" s="147" customFormat="1" ht="12.75">
      <c r="A276" s="43"/>
      <c r="B276" s="45" t="s">
        <v>573</v>
      </c>
      <c r="C276" s="43" t="s">
        <v>334</v>
      </c>
      <c r="D276" s="54">
        <v>2</v>
      </c>
      <c r="E276" s="54">
        <v>188.98</v>
      </c>
      <c r="F276" s="27">
        <f t="shared" si="56"/>
        <v>377.96</v>
      </c>
      <c r="G276" s="27">
        <f t="shared" si="54"/>
        <v>175.6639344262295</v>
      </c>
      <c r="H276" s="27">
        <f t="shared" si="57"/>
        <v>351.327868852459</v>
      </c>
      <c r="I276" s="27">
        <f t="shared" si="58"/>
        <v>214.31</v>
      </c>
      <c r="J276" s="194">
        <f t="shared" si="59"/>
        <v>428.62</v>
      </c>
      <c r="K276" s="197"/>
      <c r="L276" s="197"/>
      <c r="M276" s="186">
        <v>214.31</v>
      </c>
      <c r="N276" s="138"/>
      <c r="O276" s="186">
        <f t="shared" si="55"/>
        <v>175.6639344262295</v>
      </c>
    </row>
    <row r="277" spans="1:15" s="147" customFormat="1" ht="12.75">
      <c r="A277" s="43"/>
      <c r="B277" s="45" t="s">
        <v>574</v>
      </c>
      <c r="C277" s="43" t="s">
        <v>334</v>
      </c>
      <c r="D277" s="54">
        <v>2</v>
      </c>
      <c r="E277" s="54">
        <v>298.65</v>
      </c>
      <c r="F277" s="27">
        <f t="shared" si="56"/>
        <v>597.3</v>
      </c>
      <c r="G277" s="27">
        <f t="shared" si="54"/>
        <v>277.60655737704917</v>
      </c>
      <c r="H277" s="27">
        <f t="shared" si="57"/>
        <v>555.2131147540983</v>
      </c>
      <c r="I277" s="27">
        <f t="shared" si="58"/>
        <v>338.68</v>
      </c>
      <c r="J277" s="194">
        <f t="shared" si="59"/>
        <v>677.36</v>
      </c>
      <c r="K277" s="197"/>
      <c r="L277" s="197"/>
      <c r="M277" s="186">
        <v>338.68</v>
      </c>
      <c r="N277" s="138"/>
      <c r="O277" s="186">
        <f t="shared" si="55"/>
        <v>277.60655737704917</v>
      </c>
    </row>
    <row r="278" spans="1:15" s="147" customFormat="1" ht="12.75">
      <c r="A278" s="43"/>
      <c r="B278" s="45" t="s">
        <v>575</v>
      </c>
      <c r="C278" s="43" t="s">
        <v>334</v>
      </c>
      <c r="D278" s="54">
        <v>12</v>
      </c>
      <c r="E278" s="54">
        <v>248.62</v>
      </c>
      <c r="F278" s="27">
        <f t="shared" si="56"/>
        <v>2983.44</v>
      </c>
      <c r="G278" s="27">
        <f t="shared" si="54"/>
        <v>231.10655737704917</v>
      </c>
      <c r="H278" s="27">
        <f t="shared" si="57"/>
        <v>2773.27868852459</v>
      </c>
      <c r="I278" s="27">
        <f t="shared" si="58"/>
        <v>281.95</v>
      </c>
      <c r="J278" s="194">
        <f t="shared" si="59"/>
        <v>3383.3999999999996</v>
      </c>
      <c r="K278" s="197"/>
      <c r="L278" s="197"/>
      <c r="M278" s="186">
        <v>281.95</v>
      </c>
      <c r="N278" s="138"/>
      <c r="O278" s="186">
        <f t="shared" si="55"/>
        <v>231.10655737704917</v>
      </c>
    </row>
    <row r="279" spans="1:15" s="147" customFormat="1" ht="12.75">
      <c r="A279" s="43"/>
      <c r="B279" s="45" t="s">
        <v>576</v>
      </c>
      <c r="C279" s="43" t="s">
        <v>334</v>
      </c>
      <c r="D279" s="54">
        <v>9</v>
      </c>
      <c r="E279" s="54">
        <v>269.36</v>
      </c>
      <c r="F279" s="27">
        <f t="shared" si="56"/>
        <v>2424.2400000000002</v>
      </c>
      <c r="G279" s="27">
        <f t="shared" si="54"/>
        <v>250.38524590163937</v>
      </c>
      <c r="H279" s="27">
        <f t="shared" si="57"/>
        <v>2253.4672131147545</v>
      </c>
      <c r="I279" s="27">
        <f t="shared" si="58"/>
        <v>305.47</v>
      </c>
      <c r="J279" s="194">
        <f t="shared" si="59"/>
        <v>2749.2300000000005</v>
      </c>
      <c r="K279" s="197"/>
      <c r="L279" s="197"/>
      <c r="M279" s="186">
        <v>305.47</v>
      </c>
      <c r="N279" s="138"/>
      <c r="O279" s="186">
        <f t="shared" si="55"/>
        <v>250.38524590163937</v>
      </c>
    </row>
    <row r="280" spans="1:15" s="147" customFormat="1" ht="12.75">
      <c r="A280" s="43"/>
      <c r="B280" s="45" t="s">
        <v>577</v>
      </c>
      <c r="C280" s="43" t="s">
        <v>334</v>
      </c>
      <c r="D280" s="54">
        <v>2</v>
      </c>
      <c r="E280" s="54">
        <v>31.62</v>
      </c>
      <c r="F280" s="27">
        <f t="shared" si="56"/>
        <v>63.24</v>
      </c>
      <c r="G280" s="27">
        <f t="shared" si="54"/>
        <v>29.39344262295082</v>
      </c>
      <c r="H280" s="27">
        <f t="shared" si="57"/>
        <v>58.78688524590164</v>
      </c>
      <c r="I280" s="27">
        <f t="shared" si="58"/>
        <v>35.86</v>
      </c>
      <c r="J280" s="194">
        <f t="shared" si="59"/>
        <v>71.72</v>
      </c>
      <c r="K280" s="197"/>
      <c r="L280" s="197"/>
      <c r="M280" s="186">
        <v>35.86</v>
      </c>
      <c r="N280" s="138"/>
      <c r="O280" s="186">
        <f t="shared" si="55"/>
        <v>29.39344262295082</v>
      </c>
    </row>
    <row r="281" spans="1:15" s="147" customFormat="1" ht="12.75">
      <c r="A281" s="43"/>
      <c r="B281" s="45" t="s">
        <v>578</v>
      </c>
      <c r="C281" s="43" t="s">
        <v>334</v>
      </c>
      <c r="D281" s="54">
        <v>12</v>
      </c>
      <c r="E281" s="54">
        <v>27.96</v>
      </c>
      <c r="F281" s="27">
        <f t="shared" si="56"/>
        <v>335.52</v>
      </c>
      <c r="G281" s="27">
        <f t="shared" si="54"/>
        <v>25.991803278688526</v>
      </c>
      <c r="H281" s="27">
        <f t="shared" si="57"/>
        <v>311.9016393442623</v>
      </c>
      <c r="I281" s="27">
        <f t="shared" si="58"/>
        <v>31.71</v>
      </c>
      <c r="J281" s="194">
        <f t="shared" si="59"/>
        <v>380.52</v>
      </c>
      <c r="K281" s="197"/>
      <c r="L281" s="197"/>
      <c r="M281" s="186">
        <v>31.71</v>
      </c>
      <c r="N281" s="138"/>
      <c r="O281" s="186">
        <f t="shared" si="55"/>
        <v>25.991803278688526</v>
      </c>
    </row>
    <row r="282" spans="1:15" s="147" customFormat="1" ht="12.75">
      <c r="A282" s="43"/>
      <c r="B282" s="45" t="s">
        <v>579</v>
      </c>
      <c r="C282" s="43" t="s">
        <v>334</v>
      </c>
      <c r="D282" s="54">
        <v>9</v>
      </c>
      <c r="E282" s="54">
        <v>29.15</v>
      </c>
      <c r="F282" s="27">
        <f t="shared" si="56"/>
        <v>262.34999999999997</v>
      </c>
      <c r="G282" s="27">
        <f t="shared" si="54"/>
        <v>27.098360655737707</v>
      </c>
      <c r="H282" s="27">
        <f t="shared" si="57"/>
        <v>243.88524590163937</v>
      </c>
      <c r="I282" s="27">
        <f t="shared" si="58"/>
        <v>33.06</v>
      </c>
      <c r="J282" s="194">
        <f t="shared" si="59"/>
        <v>297.54</v>
      </c>
      <c r="K282" s="197"/>
      <c r="L282" s="197"/>
      <c r="M282" s="186">
        <v>33.06</v>
      </c>
      <c r="N282" s="138"/>
      <c r="O282" s="186">
        <f t="shared" si="55"/>
        <v>27.098360655737707</v>
      </c>
    </row>
    <row r="283" spans="1:15" s="147" customFormat="1" ht="12.75">
      <c r="A283" s="43"/>
      <c r="B283" s="45" t="s">
        <v>580</v>
      </c>
      <c r="C283" s="43" t="s">
        <v>334</v>
      </c>
      <c r="D283" s="54">
        <v>2</v>
      </c>
      <c r="E283" s="54">
        <v>305</v>
      </c>
      <c r="F283" s="27">
        <f t="shared" si="56"/>
        <v>610</v>
      </c>
      <c r="G283" s="27">
        <f t="shared" si="54"/>
        <v>283.5081967213115</v>
      </c>
      <c r="H283" s="27">
        <f t="shared" si="57"/>
        <v>567.016393442623</v>
      </c>
      <c r="I283" s="27">
        <f t="shared" si="58"/>
        <v>345.88</v>
      </c>
      <c r="J283" s="194">
        <f t="shared" si="59"/>
        <v>691.76</v>
      </c>
      <c r="K283" s="197"/>
      <c r="L283" s="197"/>
      <c r="M283" s="186">
        <v>345.88</v>
      </c>
      <c r="N283" s="138"/>
      <c r="O283" s="186">
        <f t="shared" si="55"/>
        <v>283.5081967213115</v>
      </c>
    </row>
    <row r="284" spans="1:15" s="147" customFormat="1" ht="12.75">
      <c r="A284" s="43"/>
      <c r="B284" s="45" t="s">
        <v>581</v>
      </c>
      <c r="C284" s="43" t="s">
        <v>334</v>
      </c>
      <c r="D284" s="54">
        <v>8</v>
      </c>
      <c r="E284" s="54">
        <v>690.2</v>
      </c>
      <c r="F284" s="27">
        <f t="shared" si="56"/>
        <v>5521.6</v>
      </c>
      <c r="G284" s="27">
        <f t="shared" si="54"/>
        <v>641.5737704918033</v>
      </c>
      <c r="H284" s="27">
        <f t="shared" si="57"/>
        <v>5132.5901639344265</v>
      </c>
      <c r="I284" s="27">
        <f t="shared" si="58"/>
        <v>782.72</v>
      </c>
      <c r="J284" s="194">
        <f t="shared" si="59"/>
        <v>6261.76</v>
      </c>
      <c r="K284" s="197"/>
      <c r="L284" s="197"/>
      <c r="M284" s="186">
        <v>782.72</v>
      </c>
      <c r="N284" s="138"/>
      <c r="O284" s="186">
        <f t="shared" si="55"/>
        <v>641.5737704918033</v>
      </c>
    </row>
    <row r="285" spans="1:15" s="147" customFormat="1" ht="12.75">
      <c r="A285" s="43"/>
      <c r="B285" s="45" t="s">
        <v>582</v>
      </c>
      <c r="C285" s="43" t="s">
        <v>334</v>
      </c>
      <c r="D285" s="54">
        <v>4</v>
      </c>
      <c r="E285" s="54">
        <v>298</v>
      </c>
      <c r="F285" s="27">
        <f t="shared" si="56"/>
        <v>1192</v>
      </c>
      <c r="G285" s="27">
        <f t="shared" si="54"/>
        <v>277</v>
      </c>
      <c r="H285" s="27">
        <f t="shared" si="57"/>
        <v>1108</v>
      </c>
      <c r="I285" s="27">
        <f t="shared" si="58"/>
        <v>337.94</v>
      </c>
      <c r="J285" s="194">
        <f t="shared" si="59"/>
        <v>1351.76</v>
      </c>
      <c r="K285" s="197"/>
      <c r="L285" s="197"/>
      <c r="M285" s="186">
        <v>337.94</v>
      </c>
      <c r="N285" s="138"/>
      <c r="O285" s="186">
        <f t="shared" si="55"/>
        <v>277</v>
      </c>
    </row>
    <row r="286" spans="1:15" s="147" customFormat="1" ht="25.5">
      <c r="A286" s="43"/>
      <c r="B286" s="45" t="s">
        <v>583</v>
      </c>
      <c r="C286" s="43" t="s">
        <v>334</v>
      </c>
      <c r="D286" s="27">
        <v>1</v>
      </c>
      <c r="E286" s="54">
        <v>252.69</v>
      </c>
      <c r="F286" s="27">
        <f t="shared" si="56"/>
        <v>252.69</v>
      </c>
      <c r="G286" s="27">
        <f t="shared" si="54"/>
        <v>234.9016393442623</v>
      </c>
      <c r="H286" s="27">
        <f t="shared" si="57"/>
        <v>234.9016393442623</v>
      </c>
      <c r="I286" s="27">
        <f t="shared" si="58"/>
        <v>286.58</v>
      </c>
      <c r="J286" s="194">
        <f t="shared" si="59"/>
        <v>286.58</v>
      </c>
      <c r="K286" s="197"/>
      <c r="L286" s="197"/>
      <c r="M286" s="186">
        <v>286.58</v>
      </c>
      <c r="N286" s="138"/>
      <c r="O286" s="186">
        <f t="shared" si="55"/>
        <v>234.9016393442623</v>
      </c>
    </row>
    <row r="287" spans="1:15" s="147" customFormat="1" ht="12.75">
      <c r="A287" s="43"/>
      <c r="B287" s="45" t="s">
        <v>584</v>
      </c>
      <c r="C287" s="43" t="s">
        <v>334</v>
      </c>
      <c r="D287" s="27">
        <v>7</v>
      </c>
      <c r="E287" s="54">
        <v>32.65</v>
      </c>
      <c r="F287" s="27">
        <f t="shared" si="56"/>
        <v>228.54999999999998</v>
      </c>
      <c r="G287" s="27">
        <f t="shared" si="54"/>
        <v>30.352459016393443</v>
      </c>
      <c r="H287" s="27">
        <f t="shared" si="57"/>
        <v>212.4672131147541</v>
      </c>
      <c r="I287" s="27">
        <f t="shared" si="58"/>
        <v>37.03</v>
      </c>
      <c r="J287" s="194">
        <f t="shared" si="59"/>
        <v>259.21000000000004</v>
      </c>
      <c r="K287" s="197"/>
      <c r="L287" s="197"/>
      <c r="M287" s="186">
        <v>37.03</v>
      </c>
      <c r="N287" s="138"/>
      <c r="O287" s="186">
        <f t="shared" si="55"/>
        <v>30.352459016393443</v>
      </c>
    </row>
    <row r="288" spans="1:15" s="147" customFormat="1" ht="12.75">
      <c r="A288" s="43"/>
      <c r="B288" s="45" t="s">
        <v>585</v>
      </c>
      <c r="C288" s="43" t="s">
        <v>334</v>
      </c>
      <c r="D288" s="27">
        <v>14</v>
      </c>
      <c r="E288" s="54">
        <v>23.13</v>
      </c>
      <c r="F288" s="27">
        <f t="shared" si="56"/>
        <v>323.82</v>
      </c>
      <c r="G288" s="27">
        <f t="shared" si="54"/>
        <v>21.5</v>
      </c>
      <c r="H288" s="27">
        <f t="shared" si="57"/>
        <v>301</v>
      </c>
      <c r="I288" s="27">
        <f t="shared" si="58"/>
        <v>26.23</v>
      </c>
      <c r="J288" s="194">
        <f t="shared" si="59"/>
        <v>367.22</v>
      </c>
      <c r="K288" s="197"/>
      <c r="L288" s="197"/>
      <c r="M288" s="186">
        <v>26.23</v>
      </c>
      <c r="N288" s="138"/>
      <c r="O288" s="186">
        <f t="shared" si="55"/>
        <v>21.5</v>
      </c>
    </row>
    <row r="289" spans="1:15" s="147" customFormat="1" ht="12.75">
      <c r="A289" s="43"/>
      <c r="B289" s="45" t="s">
        <v>586</v>
      </c>
      <c r="C289" s="43" t="s">
        <v>334</v>
      </c>
      <c r="D289" s="27">
        <v>5</v>
      </c>
      <c r="E289" s="54">
        <v>29.23</v>
      </c>
      <c r="F289" s="27">
        <f t="shared" si="56"/>
        <v>146.15</v>
      </c>
      <c r="G289" s="27">
        <f t="shared" si="54"/>
        <v>27.172131147540984</v>
      </c>
      <c r="H289" s="27">
        <f t="shared" si="57"/>
        <v>135.86065573770492</v>
      </c>
      <c r="I289" s="27">
        <f t="shared" si="58"/>
        <v>33.15</v>
      </c>
      <c r="J289" s="194">
        <f t="shared" si="59"/>
        <v>165.75</v>
      </c>
      <c r="K289" s="197"/>
      <c r="L289" s="197"/>
      <c r="M289" s="186">
        <v>33.15</v>
      </c>
      <c r="N289" s="138"/>
      <c r="O289" s="186">
        <f t="shared" si="55"/>
        <v>27.172131147540984</v>
      </c>
    </row>
    <row r="290" spans="1:15" s="147" customFormat="1" ht="12.75">
      <c r="A290" s="43" t="s">
        <v>824</v>
      </c>
      <c r="B290" s="45" t="s">
        <v>587</v>
      </c>
      <c r="C290" s="43" t="s">
        <v>334</v>
      </c>
      <c r="D290" s="27">
        <v>3</v>
      </c>
      <c r="E290" s="54">
        <v>155.12</v>
      </c>
      <c r="F290" s="27">
        <f t="shared" si="56"/>
        <v>465.36</v>
      </c>
      <c r="G290" s="27">
        <f t="shared" si="54"/>
        <v>144.18852459016392</v>
      </c>
      <c r="H290" s="27">
        <f t="shared" si="57"/>
        <v>432.56557377049177</v>
      </c>
      <c r="I290" s="27">
        <f t="shared" si="58"/>
        <v>175.91</v>
      </c>
      <c r="J290" s="194">
        <f t="shared" si="59"/>
        <v>527.73</v>
      </c>
      <c r="K290" s="197"/>
      <c r="L290" s="197"/>
      <c r="M290" s="186">
        <v>175.91</v>
      </c>
      <c r="N290" s="138"/>
      <c r="O290" s="186">
        <f t="shared" si="55"/>
        <v>144.18852459016392</v>
      </c>
    </row>
    <row r="291" spans="1:15" s="147" customFormat="1" ht="12.75">
      <c r="A291" s="43"/>
      <c r="B291" s="45" t="s">
        <v>588</v>
      </c>
      <c r="C291" s="43" t="s">
        <v>334</v>
      </c>
      <c r="D291" s="27">
        <v>4</v>
      </c>
      <c r="E291" s="54">
        <v>40.01</v>
      </c>
      <c r="F291" s="27">
        <f t="shared" si="56"/>
        <v>160.04</v>
      </c>
      <c r="G291" s="27">
        <f t="shared" si="54"/>
        <v>37.18852459016394</v>
      </c>
      <c r="H291" s="27">
        <f t="shared" si="57"/>
        <v>148.75409836065575</v>
      </c>
      <c r="I291" s="27">
        <f t="shared" si="58"/>
        <v>45.370000000000005</v>
      </c>
      <c r="J291" s="194">
        <f t="shared" si="59"/>
        <v>181.48000000000002</v>
      </c>
      <c r="K291" s="197"/>
      <c r="L291" s="197"/>
      <c r="M291" s="186">
        <v>45.37</v>
      </c>
      <c r="N291" s="138"/>
      <c r="O291" s="186">
        <f t="shared" si="55"/>
        <v>37.18852459016394</v>
      </c>
    </row>
    <row r="292" spans="1:15" s="147" customFormat="1" ht="12.75">
      <c r="A292" s="43"/>
      <c r="B292" s="45" t="s">
        <v>589</v>
      </c>
      <c r="C292" s="43" t="s">
        <v>334</v>
      </c>
      <c r="D292" s="27">
        <v>7</v>
      </c>
      <c r="E292" s="54">
        <v>39.63</v>
      </c>
      <c r="F292" s="27">
        <f t="shared" si="56"/>
        <v>277.41</v>
      </c>
      <c r="G292" s="27">
        <f t="shared" si="54"/>
        <v>36.83606557377049</v>
      </c>
      <c r="H292" s="27">
        <f t="shared" si="57"/>
        <v>257.8524590163934</v>
      </c>
      <c r="I292" s="27">
        <f t="shared" si="58"/>
        <v>44.94</v>
      </c>
      <c r="J292" s="194">
        <f t="shared" si="59"/>
        <v>314.58</v>
      </c>
      <c r="K292" s="197"/>
      <c r="L292" s="197"/>
      <c r="M292" s="186">
        <v>44.94</v>
      </c>
      <c r="N292" s="138"/>
      <c r="O292" s="186">
        <f t="shared" si="55"/>
        <v>36.83606557377049</v>
      </c>
    </row>
    <row r="293" spans="1:15" s="147" customFormat="1" ht="12.75">
      <c r="A293" s="43"/>
      <c r="B293" s="45" t="s">
        <v>590</v>
      </c>
      <c r="C293" s="43" t="s">
        <v>334</v>
      </c>
      <c r="D293" s="27">
        <v>6</v>
      </c>
      <c r="E293" s="54">
        <v>30.12</v>
      </c>
      <c r="F293" s="27">
        <f t="shared" si="56"/>
        <v>180.72</v>
      </c>
      <c r="G293" s="27">
        <f t="shared" si="54"/>
        <v>27.999999999999996</v>
      </c>
      <c r="H293" s="27">
        <f t="shared" si="57"/>
        <v>167.99999999999997</v>
      </c>
      <c r="I293" s="27">
        <f t="shared" si="58"/>
        <v>34.16</v>
      </c>
      <c r="J293" s="194">
        <f t="shared" si="59"/>
        <v>204.95999999999998</v>
      </c>
      <c r="K293" s="197"/>
      <c r="L293" s="197"/>
      <c r="M293" s="186">
        <v>34.16</v>
      </c>
      <c r="N293" s="138"/>
      <c r="O293" s="186">
        <f t="shared" si="55"/>
        <v>27.999999999999996</v>
      </c>
    </row>
    <row r="294" spans="1:15" s="147" customFormat="1" ht="12.75">
      <c r="A294" s="43"/>
      <c r="B294" s="45" t="s">
        <v>591</v>
      </c>
      <c r="C294" s="43" t="s">
        <v>334</v>
      </c>
      <c r="D294" s="27">
        <v>11</v>
      </c>
      <c r="E294" s="54">
        <v>17.17</v>
      </c>
      <c r="F294" s="27">
        <f t="shared" si="56"/>
        <v>188.87</v>
      </c>
      <c r="G294" s="27">
        <f t="shared" si="54"/>
        <v>15.959016393442623</v>
      </c>
      <c r="H294" s="27">
        <f t="shared" si="57"/>
        <v>175.54918032786884</v>
      </c>
      <c r="I294" s="27">
        <f t="shared" si="58"/>
        <v>19.47</v>
      </c>
      <c r="J294" s="194">
        <f t="shared" si="59"/>
        <v>214.17</v>
      </c>
      <c r="K294" s="197"/>
      <c r="L294" s="197"/>
      <c r="M294" s="186">
        <v>19.47</v>
      </c>
      <c r="N294" s="138"/>
      <c r="O294" s="186">
        <f t="shared" si="55"/>
        <v>15.959016393442623</v>
      </c>
    </row>
    <row r="295" spans="1:15" s="147" customFormat="1" ht="12.75">
      <c r="A295" s="43"/>
      <c r="B295" s="45" t="s">
        <v>592</v>
      </c>
      <c r="C295" s="43" t="s">
        <v>334</v>
      </c>
      <c r="D295" s="27">
        <v>1</v>
      </c>
      <c r="E295" s="54">
        <v>18.36</v>
      </c>
      <c r="F295" s="27">
        <f t="shared" si="56"/>
        <v>18.36</v>
      </c>
      <c r="G295" s="27">
        <f t="shared" si="54"/>
        <v>17.065573770491802</v>
      </c>
      <c r="H295" s="27">
        <f t="shared" si="57"/>
        <v>17.065573770491802</v>
      </c>
      <c r="I295" s="27">
        <f t="shared" si="58"/>
        <v>20.82</v>
      </c>
      <c r="J295" s="194">
        <f t="shared" si="59"/>
        <v>20.82</v>
      </c>
      <c r="K295" s="197"/>
      <c r="L295" s="197"/>
      <c r="M295" s="186">
        <v>20.82</v>
      </c>
      <c r="N295" s="138"/>
      <c r="O295" s="186">
        <f t="shared" si="55"/>
        <v>17.065573770491802</v>
      </c>
    </row>
    <row r="296" spans="1:15" s="147" customFormat="1" ht="12.75">
      <c r="A296" s="43"/>
      <c r="B296" s="45" t="s">
        <v>593</v>
      </c>
      <c r="C296" s="43" t="s">
        <v>334</v>
      </c>
      <c r="D296" s="27">
        <v>19</v>
      </c>
      <c r="E296" s="54">
        <v>49.01</v>
      </c>
      <c r="F296" s="27">
        <f t="shared" si="56"/>
        <v>931.1899999999999</v>
      </c>
      <c r="G296" s="27">
        <f t="shared" si="54"/>
        <v>45.557377049180324</v>
      </c>
      <c r="H296" s="27">
        <f t="shared" si="57"/>
        <v>865.5901639344262</v>
      </c>
      <c r="I296" s="27">
        <f t="shared" si="58"/>
        <v>55.58</v>
      </c>
      <c r="J296" s="194">
        <f t="shared" si="59"/>
        <v>1056.02</v>
      </c>
      <c r="K296" s="197"/>
      <c r="L296" s="197"/>
      <c r="M296" s="186">
        <v>55.58</v>
      </c>
      <c r="N296" s="138"/>
      <c r="O296" s="186">
        <f t="shared" si="55"/>
        <v>45.557377049180324</v>
      </c>
    </row>
    <row r="297" spans="1:15" s="147" customFormat="1" ht="12.75">
      <c r="A297" s="43"/>
      <c r="B297" s="45" t="s">
        <v>594</v>
      </c>
      <c r="C297" s="43" t="s">
        <v>334</v>
      </c>
      <c r="D297" s="27">
        <v>5</v>
      </c>
      <c r="E297" s="54">
        <v>23.87</v>
      </c>
      <c r="F297" s="27">
        <f t="shared" si="56"/>
        <v>119.35000000000001</v>
      </c>
      <c r="G297" s="27">
        <f t="shared" si="54"/>
        <v>22.188524590163937</v>
      </c>
      <c r="H297" s="27">
        <f t="shared" si="57"/>
        <v>110.94262295081968</v>
      </c>
      <c r="I297" s="27">
        <f t="shared" si="58"/>
        <v>27.070000000000004</v>
      </c>
      <c r="J297" s="194">
        <f t="shared" si="59"/>
        <v>135.35000000000002</v>
      </c>
      <c r="K297" s="197"/>
      <c r="L297" s="197"/>
      <c r="M297" s="186">
        <v>27.07</v>
      </c>
      <c r="N297" s="138"/>
      <c r="O297" s="186">
        <f t="shared" si="55"/>
        <v>22.188524590163937</v>
      </c>
    </row>
    <row r="298" spans="1:15" s="147" customFormat="1" ht="12.75">
      <c r="A298" s="43"/>
      <c r="B298" s="45" t="s">
        <v>595</v>
      </c>
      <c r="C298" s="43" t="s">
        <v>334</v>
      </c>
      <c r="D298" s="27">
        <v>8</v>
      </c>
      <c r="E298" s="54">
        <v>29.36</v>
      </c>
      <c r="F298" s="27">
        <f t="shared" si="56"/>
        <v>234.88</v>
      </c>
      <c r="G298" s="27">
        <f t="shared" si="54"/>
        <v>27.295081967213115</v>
      </c>
      <c r="H298" s="27">
        <f t="shared" si="57"/>
        <v>218.36065573770492</v>
      </c>
      <c r="I298" s="27">
        <f t="shared" si="58"/>
        <v>33.3</v>
      </c>
      <c r="J298" s="194">
        <f t="shared" si="59"/>
        <v>266.4</v>
      </c>
      <c r="K298" s="197"/>
      <c r="L298" s="197"/>
      <c r="M298" s="186">
        <v>33.3</v>
      </c>
      <c r="N298" s="138"/>
      <c r="O298" s="186">
        <f t="shared" si="55"/>
        <v>27.295081967213115</v>
      </c>
    </row>
    <row r="299" spans="1:15" s="147" customFormat="1" ht="12.75">
      <c r="A299" s="43"/>
      <c r="B299" s="45" t="s">
        <v>596</v>
      </c>
      <c r="C299" s="43" t="s">
        <v>334</v>
      </c>
      <c r="D299" s="27">
        <v>6</v>
      </c>
      <c r="E299" s="54">
        <v>49.63</v>
      </c>
      <c r="F299" s="27">
        <f t="shared" si="56"/>
        <v>297.78000000000003</v>
      </c>
      <c r="G299" s="27">
        <f t="shared" si="54"/>
        <v>46.13114754098361</v>
      </c>
      <c r="H299" s="27">
        <f t="shared" si="57"/>
        <v>276.78688524590166</v>
      </c>
      <c r="I299" s="27">
        <f t="shared" si="58"/>
        <v>56.28000000000001</v>
      </c>
      <c r="J299" s="194">
        <f t="shared" si="59"/>
        <v>337.68000000000006</v>
      </c>
      <c r="K299" s="197"/>
      <c r="L299" s="197"/>
      <c r="M299" s="186">
        <v>56.28</v>
      </c>
      <c r="N299" s="138"/>
      <c r="O299" s="186">
        <f t="shared" si="55"/>
        <v>46.13114754098361</v>
      </c>
    </row>
    <row r="300" spans="1:15" s="147" customFormat="1" ht="12.75">
      <c r="A300" s="43"/>
      <c r="B300" s="45" t="s">
        <v>597</v>
      </c>
      <c r="C300" s="43" t="s">
        <v>334</v>
      </c>
      <c r="D300" s="27">
        <v>5</v>
      </c>
      <c r="E300" s="54">
        <v>311.02</v>
      </c>
      <c r="F300" s="27">
        <f t="shared" si="56"/>
        <v>1555.1</v>
      </c>
      <c r="G300" s="27">
        <f t="shared" si="54"/>
        <v>289.10655737704917</v>
      </c>
      <c r="H300" s="27">
        <f t="shared" si="57"/>
        <v>1445.532786885246</v>
      </c>
      <c r="I300" s="27">
        <f t="shared" si="58"/>
        <v>352.71</v>
      </c>
      <c r="J300" s="194">
        <f t="shared" si="59"/>
        <v>1763.55</v>
      </c>
      <c r="K300" s="197"/>
      <c r="L300" s="197"/>
      <c r="M300" s="186">
        <v>352.71</v>
      </c>
      <c r="N300" s="138"/>
      <c r="O300" s="186">
        <f t="shared" si="55"/>
        <v>289.10655737704917</v>
      </c>
    </row>
    <row r="301" spans="1:15" s="147" customFormat="1" ht="12.75">
      <c r="A301" s="43"/>
      <c r="B301" s="45" t="s">
        <v>598</v>
      </c>
      <c r="C301" s="43" t="s">
        <v>334</v>
      </c>
      <c r="D301" s="27">
        <v>39</v>
      </c>
      <c r="E301" s="54">
        <v>48.65</v>
      </c>
      <c r="F301" s="27">
        <f t="shared" si="56"/>
        <v>1897.35</v>
      </c>
      <c r="G301" s="27">
        <f t="shared" si="54"/>
        <v>45.22131147540984</v>
      </c>
      <c r="H301" s="27">
        <f t="shared" si="57"/>
        <v>1763.6311475409839</v>
      </c>
      <c r="I301" s="27">
        <f t="shared" si="58"/>
        <v>55.17000000000001</v>
      </c>
      <c r="J301" s="194">
        <f t="shared" si="59"/>
        <v>2151.6300000000006</v>
      </c>
      <c r="K301" s="197"/>
      <c r="L301" s="197"/>
      <c r="M301" s="186">
        <v>55.17</v>
      </c>
      <c r="N301" s="138"/>
      <c r="O301" s="186">
        <f t="shared" si="55"/>
        <v>45.22131147540984</v>
      </c>
    </row>
    <row r="302" spans="1:15" s="147" customFormat="1" ht="12.75">
      <c r="A302" s="43"/>
      <c r="B302" s="45" t="s">
        <v>599</v>
      </c>
      <c r="C302" s="43" t="s">
        <v>334</v>
      </c>
      <c r="D302" s="27">
        <v>10</v>
      </c>
      <c r="E302" s="54">
        <v>49.16</v>
      </c>
      <c r="F302" s="27">
        <f t="shared" si="56"/>
        <v>491.59999999999997</v>
      </c>
      <c r="G302" s="27">
        <f t="shared" si="54"/>
        <v>45.69672131147541</v>
      </c>
      <c r="H302" s="27">
        <f t="shared" si="57"/>
        <v>456.9672131147541</v>
      </c>
      <c r="I302" s="27">
        <f t="shared" si="58"/>
        <v>55.75</v>
      </c>
      <c r="J302" s="194">
        <f t="shared" si="59"/>
        <v>557.5</v>
      </c>
      <c r="K302" s="197"/>
      <c r="L302" s="197"/>
      <c r="M302" s="186">
        <v>55.75</v>
      </c>
      <c r="N302" s="138"/>
      <c r="O302" s="186">
        <f t="shared" si="55"/>
        <v>45.69672131147541</v>
      </c>
    </row>
    <row r="303" spans="1:15" s="147" customFormat="1" ht="12.75">
      <c r="A303" s="43"/>
      <c r="B303" s="45" t="s">
        <v>600</v>
      </c>
      <c r="C303" s="43" t="s">
        <v>334</v>
      </c>
      <c r="D303" s="27">
        <v>12</v>
      </c>
      <c r="E303" s="54">
        <v>79.24</v>
      </c>
      <c r="F303" s="27">
        <f t="shared" si="56"/>
        <v>950.8799999999999</v>
      </c>
      <c r="G303" s="27">
        <f t="shared" si="54"/>
        <v>73.65573770491804</v>
      </c>
      <c r="H303" s="27">
        <f t="shared" si="57"/>
        <v>883.8688524590165</v>
      </c>
      <c r="I303" s="27">
        <f t="shared" si="58"/>
        <v>89.86000000000001</v>
      </c>
      <c r="J303" s="194">
        <f t="shared" si="59"/>
        <v>1078.3200000000002</v>
      </c>
      <c r="K303" s="197"/>
      <c r="L303" s="197"/>
      <c r="M303" s="186">
        <v>89.86</v>
      </c>
      <c r="N303" s="138"/>
      <c r="O303" s="186">
        <f t="shared" si="55"/>
        <v>73.65573770491804</v>
      </c>
    </row>
    <row r="304" spans="1:15" s="147" customFormat="1" ht="12.75">
      <c r="A304" s="43"/>
      <c r="B304" s="45" t="s">
        <v>601</v>
      </c>
      <c r="C304" s="43" t="s">
        <v>334</v>
      </c>
      <c r="D304" s="27">
        <v>11</v>
      </c>
      <c r="E304" s="54">
        <v>8.9</v>
      </c>
      <c r="F304" s="27">
        <f t="shared" si="56"/>
        <v>97.9</v>
      </c>
      <c r="G304" s="27">
        <f t="shared" si="54"/>
        <v>8.270491803278688</v>
      </c>
      <c r="H304" s="27">
        <f t="shared" si="57"/>
        <v>90.97540983606557</v>
      </c>
      <c r="I304" s="27">
        <f t="shared" si="58"/>
        <v>10.09</v>
      </c>
      <c r="J304" s="194">
        <f t="shared" si="59"/>
        <v>110.99</v>
      </c>
      <c r="K304" s="197"/>
      <c r="L304" s="197"/>
      <c r="M304" s="186">
        <v>10.09</v>
      </c>
      <c r="N304" s="138"/>
      <c r="O304" s="186">
        <f t="shared" si="55"/>
        <v>8.270491803278688</v>
      </c>
    </row>
    <row r="305" spans="1:15" s="147" customFormat="1" ht="12.75">
      <c r="A305" s="43"/>
      <c r="B305" s="45" t="s">
        <v>602</v>
      </c>
      <c r="C305" s="43" t="s">
        <v>334</v>
      </c>
      <c r="D305" s="27">
        <v>7</v>
      </c>
      <c r="E305" s="54">
        <v>7.96</v>
      </c>
      <c r="F305" s="27">
        <f t="shared" si="56"/>
        <v>55.72</v>
      </c>
      <c r="G305" s="27">
        <f t="shared" si="54"/>
        <v>7.4016393442622945</v>
      </c>
      <c r="H305" s="27">
        <f t="shared" si="57"/>
        <v>51.81147540983606</v>
      </c>
      <c r="I305" s="27">
        <f t="shared" si="58"/>
        <v>9.03</v>
      </c>
      <c r="J305" s="194">
        <f t="shared" si="59"/>
        <v>63.209999999999994</v>
      </c>
      <c r="K305" s="197"/>
      <c r="L305" s="197"/>
      <c r="M305" s="186">
        <v>9.03</v>
      </c>
      <c r="N305" s="138"/>
      <c r="O305" s="186">
        <f t="shared" si="55"/>
        <v>7.4016393442622945</v>
      </c>
    </row>
    <row r="306" spans="1:15" s="147" customFormat="1" ht="12.75">
      <c r="A306" s="43"/>
      <c r="B306" s="45" t="s">
        <v>603</v>
      </c>
      <c r="C306" s="43" t="s">
        <v>334</v>
      </c>
      <c r="D306" s="27">
        <v>12</v>
      </c>
      <c r="E306" s="54">
        <v>40.98</v>
      </c>
      <c r="F306" s="27">
        <f t="shared" si="56"/>
        <v>491.76</v>
      </c>
      <c r="G306" s="27">
        <f t="shared" si="54"/>
        <v>38.09016393442623</v>
      </c>
      <c r="H306" s="27">
        <f t="shared" si="57"/>
        <v>457.08196721311475</v>
      </c>
      <c r="I306" s="27">
        <f t="shared" si="58"/>
        <v>46.47</v>
      </c>
      <c r="J306" s="194">
        <f t="shared" si="59"/>
        <v>557.64</v>
      </c>
      <c r="K306" s="197"/>
      <c r="L306" s="197"/>
      <c r="M306" s="186">
        <v>46.47</v>
      </c>
      <c r="N306" s="138"/>
      <c r="O306" s="186">
        <f t="shared" si="55"/>
        <v>38.09016393442623</v>
      </c>
    </row>
    <row r="307" spans="1:15" s="147" customFormat="1" ht="12.75">
      <c r="A307" s="43"/>
      <c r="B307" s="45" t="s">
        <v>604</v>
      </c>
      <c r="C307" s="43" t="s">
        <v>334</v>
      </c>
      <c r="D307" s="27">
        <v>4</v>
      </c>
      <c r="E307" s="54">
        <v>99.63</v>
      </c>
      <c r="F307" s="27">
        <f t="shared" si="56"/>
        <v>398.52</v>
      </c>
      <c r="G307" s="27">
        <f t="shared" si="54"/>
        <v>92.60655737704919</v>
      </c>
      <c r="H307" s="27">
        <f t="shared" si="57"/>
        <v>370.42622950819674</v>
      </c>
      <c r="I307" s="27">
        <f t="shared" si="58"/>
        <v>112.98</v>
      </c>
      <c r="J307" s="194">
        <f t="shared" si="59"/>
        <v>451.92</v>
      </c>
      <c r="K307" s="197"/>
      <c r="L307" s="197"/>
      <c r="M307" s="186">
        <v>112.98</v>
      </c>
      <c r="N307" s="138"/>
      <c r="O307" s="186">
        <f t="shared" si="55"/>
        <v>92.60655737704919</v>
      </c>
    </row>
    <row r="308" spans="1:15" s="147" customFormat="1" ht="12.75">
      <c r="A308" s="43"/>
      <c r="B308" s="45" t="s">
        <v>605</v>
      </c>
      <c r="C308" s="43" t="s">
        <v>334</v>
      </c>
      <c r="D308" s="27">
        <v>4</v>
      </c>
      <c r="E308" s="54">
        <v>69.32</v>
      </c>
      <c r="F308" s="27">
        <f t="shared" si="56"/>
        <v>277.28</v>
      </c>
      <c r="G308" s="27">
        <f t="shared" si="54"/>
        <v>64.4344262295082</v>
      </c>
      <c r="H308" s="27">
        <f t="shared" si="57"/>
        <v>257.7377049180328</v>
      </c>
      <c r="I308" s="27">
        <f t="shared" si="58"/>
        <v>78.61000000000001</v>
      </c>
      <c r="J308" s="194">
        <f t="shared" si="59"/>
        <v>314.44000000000005</v>
      </c>
      <c r="K308" s="197"/>
      <c r="L308" s="197"/>
      <c r="M308" s="186">
        <v>78.61</v>
      </c>
      <c r="N308" s="138"/>
      <c r="O308" s="186">
        <f t="shared" si="55"/>
        <v>64.4344262295082</v>
      </c>
    </row>
    <row r="309" spans="1:15" s="147" customFormat="1" ht="12.75">
      <c r="A309" s="43"/>
      <c r="B309" s="45" t="s">
        <v>606</v>
      </c>
      <c r="C309" s="43" t="s">
        <v>334</v>
      </c>
      <c r="D309" s="27">
        <v>5</v>
      </c>
      <c r="E309" s="54">
        <v>99</v>
      </c>
      <c r="F309" s="27">
        <f t="shared" si="56"/>
        <v>495</v>
      </c>
      <c r="G309" s="27">
        <f t="shared" si="54"/>
        <v>92.02459016393442</v>
      </c>
      <c r="H309" s="27">
        <f t="shared" si="57"/>
        <v>460.1229508196721</v>
      </c>
      <c r="I309" s="27">
        <f t="shared" si="58"/>
        <v>112.27</v>
      </c>
      <c r="J309" s="194">
        <f t="shared" si="59"/>
        <v>561.35</v>
      </c>
      <c r="K309" s="197"/>
      <c r="L309" s="197"/>
      <c r="M309" s="186">
        <v>112.27</v>
      </c>
      <c r="N309" s="138"/>
      <c r="O309" s="186">
        <f t="shared" si="55"/>
        <v>92.02459016393442</v>
      </c>
    </row>
    <row r="310" spans="1:15" s="147" customFormat="1" ht="12.75">
      <c r="A310" s="43"/>
      <c r="B310" s="45" t="s">
        <v>607</v>
      </c>
      <c r="C310" s="43" t="s">
        <v>334</v>
      </c>
      <c r="D310" s="27">
        <v>23</v>
      </c>
      <c r="E310" s="54">
        <v>62.13</v>
      </c>
      <c r="F310" s="27">
        <f t="shared" si="56"/>
        <v>1428.99</v>
      </c>
      <c r="G310" s="27">
        <f t="shared" si="54"/>
        <v>57.75409836065573</v>
      </c>
      <c r="H310" s="27">
        <f t="shared" si="57"/>
        <v>1328.3442622950818</v>
      </c>
      <c r="I310" s="27">
        <f t="shared" si="58"/>
        <v>70.46</v>
      </c>
      <c r="J310" s="194">
        <f t="shared" si="59"/>
        <v>1620.58</v>
      </c>
      <c r="K310" s="197"/>
      <c r="L310" s="197"/>
      <c r="M310" s="186">
        <v>70.46</v>
      </c>
      <c r="N310" s="138"/>
      <c r="O310" s="186">
        <f t="shared" si="55"/>
        <v>57.75409836065573</v>
      </c>
    </row>
    <row r="311" spans="1:15" s="147" customFormat="1" ht="12.75">
      <c r="A311" s="43"/>
      <c r="B311" s="45" t="s">
        <v>608</v>
      </c>
      <c r="C311" s="43" t="s">
        <v>334</v>
      </c>
      <c r="D311" s="27">
        <v>1</v>
      </c>
      <c r="E311" s="54">
        <v>2500</v>
      </c>
      <c r="F311" s="27">
        <f t="shared" si="56"/>
        <v>2500</v>
      </c>
      <c r="G311" s="27">
        <f t="shared" si="54"/>
        <v>2323.860655737705</v>
      </c>
      <c r="H311" s="27">
        <f t="shared" si="57"/>
        <v>2323.860655737705</v>
      </c>
      <c r="I311" s="27">
        <f t="shared" si="58"/>
        <v>2835.1100000000006</v>
      </c>
      <c r="J311" s="194">
        <f t="shared" si="59"/>
        <v>2835.1100000000006</v>
      </c>
      <c r="K311" s="197"/>
      <c r="L311" s="197"/>
      <c r="M311" s="186">
        <v>2835.11</v>
      </c>
      <c r="N311" s="138"/>
      <c r="O311" s="186">
        <f t="shared" si="55"/>
        <v>2323.860655737705</v>
      </c>
    </row>
    <row r="312" spans="1:15" s="147" customFormat="1" ht="12.75">
      <c r="A312" s="43"/>
      <c r="B312" s="45" t="s">
        <v>609</v>
      </c>
      <c r="C312" s="43" t="s">
        <v>334</v>
      </c>
      <c r="D312" s="27">
        <v>23</v>
      </c>
      <c r="E312" s="54">
        <v>5.65</v>
      </c>
      <c r="F312" s="27">
        <f t="shared" si="56"/>
        <v>129.95000000000002</v>
      </c>
      <c r="G312" s="27">
        <f t="shared" si="54"/>
        <v>5.254098360655738</v>
      </c>
      <c r="H312" s="27">
        <f t="shared" si="57"/>
        <v>120.84426229508198</v>
      </c>
      <c r="I312" s="27">
        <f t="shared" si="58"/>
        <v>6.41</v>
      </c>
      <c r="J312" s="194">
        <f t="shared" si="59"/>
        <v>147.43</v>
      </c>
      <c r="K312" s="197"/>
      <c r="L312" s="197"/>
      <c r="M312" s="186">
        <v>6.41</v>
      </c>
      <c r="N312" s="138"/>
      <c r="O312" s="186">
        <f t="shared" si="55"/>
        <v>5.254098360655738</v>
      </c>
    </row>
    <row r="313" spans="1:15" s="147" customFormat="1" ht="12.75">
      <c r="A313" s="43"/>
      <c r="B313" s="45" t="s">
        <v>610</v>
      </c>
      <c r="C313" s="43" t="s">
        <v>334</v>
      </c>
      <c r="D313" s="27">
        <v>1</v>
      </c>
      <c r="E313" s="54">
        <v>90.2</v>
      </c>
      <c r="F313" s="27">
        <f t="shared" si="56"/>
        <v>90.2</v>
      </c>
      <c r="G313" s="27">
        <f t="shared" si="54"/>
        <v>83.84426229508198</v>
      </c>
      <c r="H313" s="27">
        <f t="shared" si="57"/>
        <v>83.84426229508198</v>
      </c>
      <c r="I313" s="27">
        <f t="shared" si="58"/>
        <v>102.29</v>
      </c>
      <c r="J313" s="194">
        <f t="shared" si="59"/>
        <v>102.29</v>
      </c>
      <c r="K313" s="197"/>
      <c r="L313" s="197"/>
      <c r="M313" s="186">
        <v>102.29</v>
      </c>
      <c r="N313" s="138"/>
      <c r="O313" s="186">
        <f t="shared" si="55"/>
        <v>83.84426229508198</v>
      </c>
    </row>
    <row r="314" spans="1:15" s="147" customFormat="1" ht="12.75">
      <c r="A314" s="43"/>
      <c r="B314" s="45" t="s">
        <v>611</v>
      </c>
      <c r="C314" s="43" t="s">
        <v>334</v>
      </c>
      <c r="D314" s="27">
        <v>1</v>
      </c>
      <c r="E314" s="54">
        <v>50.2</v>
      </c>
      <c r="F314" s="27">
        <f t="shared" si="56"/>
        <v>50.2</v>
      </c>
      <c r="G314" s="27">
        <f t="shared" si="54"/>
        <v>46.66393442622951</v>
      </c>
      <c r="H314" s="27">
        <f t="shared" si="57"/>
        <v>46.66393442622951</v>
      </c>
      <c r="I314" s="27">
        <f t="shared" si="58"/>
        <v>56.93</v>
      </c>
      <c r="J314" s="194">
        <f t="shared" si="59"/>
        <v>56.93</v>
      </c>
      <c r="K314" s="197"/>
      <c r="L314" s="197"/>
      <c r="M314" s="186">
        <v>56.93</v>
      </c>
      <c r="N314" s="138"/>
      <c r="O314" s="186">
        <f t="shared" si="55"/>
        <v>46.66393442622951</v>
      </c>
    </row>
    <row r="315" spans="1:15" s="147" customFormat="1" ht="12.75">
      <c r="A315" s="43"/>
      <c r="B315" s="45" t="s">
        <v>612</v>
      </c>
      <c r="C315" s="43" t="s">
        <v>334</v>
      </c>
      <c r="D315" s="27">
        <v>9</v>
      </c>
      <c r="E315" s="54">
        <v>105.23</v>
      </c>
      <c r="F315" s="27">
        <f t="shared" si="56"/>
        <v>947.07</v>
      </c>
      <c r="G315" s="27">
        <f t="shared" si="54"/>
        <v>97.81967213114754</v>
      </c>
      <c r="H315" s="27">
        <f t="shared" si="57"/>
        <v>880.3770491803278</v>
      </c>
      <c r="I315" s="27">
        <f t="shared" si="58"/>
        <v>119.34</v>
      </c>
      <c r="J315" s="194">
        <f t="shared" si="59"/>
        <v>1074.06</v>
      </c>
      <c r="K315" s="197"/>
      <c r="L315" s="197"/>
      <c r="M315" s="186">
        <v>119.34</v>
      </c>
      <c r="N315" s="138"/>
      <c r="O315" s="186">
        <f t="shared" si="55"/>
        <v>97.81967213114754</v>
      </c>
    </row>
    <row r="316" spans="1:15" s="147" customFormat="1" ht="12.75">
      <c r="A316" s="43"/>
      <c r="B316" s="45" t="s">
        <v>613</v>
      </c>
      <c r="C316" s="43" t="s">
        <v>334</v>
      </c>
      <c r="D316" s="27">
        <v>1</v>
      </c>
      <c r="E316" s="54">
        <v>101.2</v>
      </c>
      <c r="F316" s="27">
        <f t="shared" si="56"/>
        <v>101.2</v>
      </c>
      <c r="G316" s="27">
        <f t="shared" si="54"/>
        <v>94.07377049180327</v>
      </c>
      <c r="H316" s="27">
        <f t="shared" si="57"/>
        <v>94.07377049180327</v>
      </c>
      <c r="I316" s="27">
        <f t="shared" si="58"/>
        <v>114.77</v>
      </c>
      <c r="J316" s="194">
        <f t="shared" si="59"/>
        <v>114.77</v>
      </c>
      <c r="K316" s="197"/>
      <c r="L316" s="197"/>
      <c r="M316" s="186">
        <v>114.77</v>
      </c>
      <c r="N316" s="138"/>
      <c r="O316" s="186">
        <f t="shared" si="55"/>
        <v>94.07377049180327</v>
      </c>
    </row>
    <row r="317" spans="1:15" s="147" customFormat="1" ht="12.75">
      <c r="A317" s="43"/>
      <c r="B317" s="45" t="s">
        <v>614</v>
      </c>
      <c r="C317" s="43" t="s">
        <v>334</v>
      </c>
      <c r="D317" s="27">
        <v>9</v>
      </c>
      <c r="E317" s="54">
        <v>190</v>
      </c>
      <c r="F317" s="27">
        <f t="shared" si="56"/>
        <v>1710</v>
      </c>
      <c r="G317" s="27">
        <f t="shared" si="54"/>
        <v>176.61475409836066</v>
      </c>
      <c r="H317" s="27">
        <f t="shared" si="57"/>
        <v>1589.532786885246</v>
      </c>
      <c r="I317" s="27">
        <f t="shared" si="58"/>
        <v>215.47</v>
      </c>
      <c r="J317" s="194">
        <f t="shared" si="59"/>
        <v>1939.23</v>
      </c>
      <c r="K317" s="197"/>
      <c r="L317" s="197"/>
      <c r="M317" s="186">
        <v>215.47</v>
      </c>
      <c r="N317" s="138"/>
      <c r="O317" s="186">
        <f t="shared" si="55"/>
        <v>176.61475409836066</v>
      </c>
    </row>
    <row r="318" spans="1:15" s="147" customFormat="1" ht="12.75">
      <c r="A318" s="43"/>
      <c r="B318" s="45" t="s">
        <v>615</v>
      </c>
      <c r="C318" s="43" t="s">
        <v>334</v>
      </c>
      <c r="D318" s="27">
        <v>2</v>
      </c>
      <c r="E318" s="54">
        <v>346</v>
      </c>
      <c r="F318" s="27">
        <f t="shared" si="56"/>
        <v>692</v>
      </c>
      <c r="G318" s="27">
        <f t="shared" si="54"/>
        <v>321.62295081967216</v>
      </c>
      <c r="H318" s="27">
        <f t="shared" si="57"/>
        <v>643.2459016393443</v>
      </c>
      <c r="I318" s="27">
        <f t="shared" si="58"/>
        <v>392.38</v>
      </c>
      <c r="J318" s="194">
        <f t="shared" si="59"/>
        <v>784.76</v>
      </c>
      <c r="K318" s="197"/>
      <c r="L318" s="197"/>
      <c r="M318" s="186">
        <v>392.38</v>
      </c>
      <c r="N318" s="138"/>
      <c r="O318" s="186">
        <f t="shared" si="55"/>
        <v>321.62295081967216</v>
      </c>
    </row>
    <row r="319" spans="1:15" s="147" customFormat="1" ht="12.75">
      <c r="A319" s="43"/>
      <c r="B319" s="45" t="s">
        <v>616</v>
      </c>
      <c r="C319" s="43" t="s">
        <v>334</v>
      </c>
      <c r="D319" s="27">
        <v>6</v>
      </c>
      <c r="E319" s="54">
        <v>2</v>
      </c>
      <c r="F319" s="27">
        <f t="shared" si="56"/>
        <v>12</v>
      </c>
      <c r="G319" s="27">
        <f t="shared" si="54"/>
        <v>1.860655737704918</v>
      </c>
      <c r="H319" s="27">
        <f t="shared" si="57"/>
        <v>11.163934426229508</v>
      </c>
      <c r="I319" s="27">
        <f t="shared" si="58"/>
        <v>2.27</v>
      </c>
      <c r="J319" s="194">
        <f t="shared" si="59"/>
        <v>13.620000000000001</v>
      </c>
      <c r="K319" s="197"/>
      <c r="L319" s="197"/>
      <c r="M319" s="186">
        <v>2.27</v>
      </c>
      <c r="N319" s="138"/>
      <c r="O319" s="186">
        <f t="shared" si="55"/>
        <v>1.860655737704918</v>
      </c>
    </row>
    <row r="320" spans="1:15" s="147" customFormat="1" ht="12.75">
      <c r="A320" s="43"/>
      <c r="B320" s="45" t="s">
        <v>617</v>
      </c>
      <c r="C320" s="43" t="s">
        <v>334</v>
      </c>
      <c r="D320" s="27">
        <v>13</v>
      </c>
      <c r="E320" s="54">
        <v>3</v>
      </c>
      <c r="F320" s="27">
        <f t="shared" si="56"/>
        <v>39</v>
      </c>
      <c r="G320" s="27">
        <f t="shared" si="54"/>
        <v>2.7868852459016393</v>
      </c>
      <c r="H320" s="27">
        <f t="shared" si="57"/>
        <v>36.22950819672131</v>
      </c>
      <c r="I320" s="27">
        <f t="shared" si="58"/>
        <v>3.4</v>
      </c>
      <c r="J320" s="194">
        <f t="shared" si="59"/>
        <v>44.199999999999996</v>
      </c>
      <c r="K320" s="197"/>
      <c r="L320" s="197"/>
      <c r="M320" s="186">
        <v>3.4</v>
      </c>
      <c r="N320" s="138"/>
      <c r="O320" s="186">
        <f t="shared" si="55"/>
        <v>2.7868852459016393</v>
      </c>
    </row>
    <row r="321" spans="1:15" s="147" customFormat="1" ht="12.75">
      <c r="A321" s="43"/>
      <c r="B321" s="45" t="s">
        <v>618</v>
      </c>
      <c r="C321" s="43" t="s">
        <v>334</v>
      </c>
      <c r="D321" s="27">
        <v>13</v>
      </c>
      <c r="E321" s="54">
        <v>3</v>
      </c>
      <c r="F321" s="27">
        <f t="shared" si="56"/>
        <v>39</v>
      </c>
      <c r="G321" s="27">
        <f t="shared" si="54"/>
        <v>2.7868852459016393</v>
      </c>
      <c r="H321" s="27">
        <f t="shared" si="57"/>
        <v>36.22950819672131</v>
      </c>
      <c r="I321" s="27">
        <f t="shared" si="58"/>
        <v>3.4</v>
      </c>
      <c r="J321" s="194">
        <f t="shared" si="59"/>
        <v>44.199999999999996</v>
      </c>
      <c r="K321" s="197"/>
      <c r="L321" s="197"/>
      <c r="M321" s="186">
        <v>3.4</v>
      </c>
      <c r="N321" s="138"/>
      <c r="O321" s="186">
        <f t="shared" si="55"/>
        <v>2.7868852459016393</v>
      </c>
    </row>
    <row r="322" spans="1:15" s="147" customFormat="1" ht="12.75">
      <c r="A322" s="43"/>
      <c r="B322" s="45" t="s">
        <v>619</v>
      </c>
      <c r="C322" s="43" t="s">
        <v>334</v>
      </c>
      <c r="D322" s="27">
        <v>20</v>
      </c>
      <c r="E322" s="54">
        <v>3.5</v>
      </c>
      <c r="F322" s="27">
        <f t="shared" si="56"/>
        <v>70</v>
      </c>
      <c r="G322" s="27">
        <f t="shared" si="54"/>
        <v>3.254098360655738</v>
      </c>
      <c r="H322" s="27">
        <f t="shared" si="57"/>
        <v>65.08196721311477</v>
      </c>
      <c r="I322" s="27">
        <f t="shared" si="58"/>
        <v>3.9700000000000006</v>
      </c>
      <c r="J322" s="194">
        <f t="shared" si="59"/>
        <v>79.4</v>
      </c>
      <c r="K322" s="197"/>
      <c r="L322" s="197"/>
      <c r="M322" s="186">
        <v>3.97</v>
      </c>
      <c r="N322" s="138"/>
      <c r="O322" s="186">
        <f t="shared" si="55"/>
        <v>3.254098360655738</v>
      </c>
    </row>
    <row r="323" spans="1:15" s="149" customFormat="1" ht="12.75">
      <c r="A323" s="43"/>
      <c r="B323" s="45" t="s">
        <v>620</v>
      </c>
      <c r="C323" s="43" t="s">
        <v>334</v>
      </c>
      <c r="D323" s="27">
        <v>8</v>
      </c>
      <c r="E323" s="54">
        <v>4.15</v>
      </c>
      <c r="F323" s="27">
        <f t="shared" si="56"/>
        <v>33.2</v>
      </c>
      <c r="G323" s="27">
        <f t="shared" si="54"/>
        <v>3.860655737704918</v>
      </c>
      <c r="H323" s="27">
        <f t="shared" si="57"/>
        <v>30.885245901639344</v>
      </c>
      <c r="I323" s="27">
        <f t="shared" si="58"/>
        <v>4.71</v>
      </c>
      <c r="J323" s="194">
        <f t="shared" si="59"/>
        <v>37.68</v>
      </c>
      <c r="K323" s="197"/>
      <c r="L323" s="197"/>
      <c r="M323" s="186">
        <v>4.71</v>
      </c>
      <c r="N323" s="138"/>
      <c r="O323" s="186">
        <f t="shared" si="55"/>
        <v>3.860655737704918</v>
      </c>
    </row>
    <row r="324" spans="1:15" s="149" customFormat="1" ht="12.75">
      <c r="A324" s="43"/>
      <c r="B324" s="45" t="s">
        <v>621</v>
      </c>
      <c r="C324" s="43" t="s">
        <v>334</v>
      </c>
      <c r="D324" s="27">
        <v>32</v>
      </c>
      <c r="E324" s="54">
        <v>26</v>
      </c>
      <c r="F324" s="27">
        <f t="shared" si="56"/>
        <v>832</v>
      </c>
      <c r="G324" s="27">
        <f t="shared" si="54"/>
        <v>24.172131147540984</v>
      </c>
      <c r="H324" s="27">
        <f t="shared" si="57"/>
        <v>773.5081967213115</v>
      </c>
      <c r="I324" s="27">
        <f t="shared" si="58"/>
        <v>29.490000000000002</v>
      </c>
      <c r="J324" s="194">
        <f t="shared" si="59"/>
        <v>943.6800000000001</v>
      </c>
      <c r="K324" s="197"/>
      <c r="L324" s="197"/>
      <c r="M324" s="186">
        <v>29.49</v>
      </c>
      <c r="N324" s="138"/>
      <c r="O324" s="186">
        <f t="shared" si="55"/>
        <v>24.172131147540984</v>
      </c>
    </row>
    <row r="325" spans="1:15" s="149" customFormat="1" ht="12.75">
      <c r="A325" s="43"/>
      <c r="B325" s="45" t="s">
        <v>622</v>
      </c>
      <c r="C325" s="43" t="s">
        <v>334</v>
      </c>
      <c r="D325" s="27">
        <v>30</v>
      </c>
      <c r="E325" s="54">
        <v>15</v>
      </c>
      <c r="F325" s="27">
        <f t="shared" si="56"/>
        <v>450</v>
      </c>
      <c r="G325" s="27">
        <f t="shared" si="54"/>
        <v>13.942622950819674</v>
      </c>
      <c r="H325" s="27">
        <f t="shared" si="57"/>
        <v>418.2786885245902</v>
      </c>
      <c r="I325" s="27">
        <f t="shared" si="58"/>
        <v>17.01</v>
      </c>
      <c r="J325" s="194">
        <f t="shared" si="59"/>
        <v>510.30000000000007</v>
      </c>
      <c r="K325" s="197"/>
      <c r="L325" s="197"/>
      <c r="M325" s="186">
        <v>17.01</v>
      </c>
      <c r="N325" s="138"/>
      <c r="O325" s="186">
        <f t="shared" si="55"/>
        <v>13.942622950819674</v>
      </c>
    </row>
    <row r="326" spans="1:15" s="149" customFormat="1" ht="12.75">
      <c r="A326" s="43"/>
      <c r="B326" s="45" t="s">
        <v>623</v>
      </c>
      <c r="C326" s="43" t="s">
        <v>334</v>
      </c>
      <c r="D326" s="27">
        <v>23</v>
      </c>
      <c r="E326" s="54">
        <v>32</v>
      </c>
      <c r="F326" s="27">
        <f t="shared" si="56"/>
        <v>736</v>
      </c>
      <c r="G326" s="27">
        <f t="shared" si="54"/>
        <v>29.74590163934426</v>
      </c>
      <c r="H326" s="27">
        <f t="shared" si="57"/>
        <v>684.155737704918</v>
      </c>
      <c r="I326" s="27">
        <f t="shared" si="58"/>
        <v>36.29</v>
      </c>
      <c r="J326" s="194">
        <f t="shared" si="59"/>
        <v>834.67</v>
      </c>
      <c r="K326" s="197"/>
      <c r="L326" s="197"/>
      <c r="M326" s="186">
        <v>36.29</v>
      </c>
      <c r="N326" s="138"/>
      <c r="O326" s="186">
        <f t="shared" si="55"/>
        <v>29.74590163934426</v>
      </c>
    </row>
    <row r="327" spans="1:15" s="149" customFormat="1" ht="12.75">
      <c r="A327" s="43"/>
      <c r="B327" s="45" t="s">
        <v>624</v>
      </c>
      <c r="C327" s="43" t="s">
        <v>334</v>
      </c>
      <c r="D327" s="27">
        <v>17</v>
      </c>
      <c r="E327" s="54">
        <v>29</v>
      </c>
      <c r="F327" s="27">
        <f t="shared" si="56"/>
        <v>493</v>
      </c>
      <c r="G327" s="27">
        <f t="shared" si="54"/>
        <v>26.959016393442624</v>
      </c>
      <c r="H327" s="27">
        <f t="shared" si="57"/>
        <v>458.30327868852464</v>
      </c>
      <c r="I327" s="27">
        <f t="shared" si="58"/>
        <v>32.89</v>
      </c>
      <c r="J327" s="194">
        <f t="shared" si="59"/>
        <v>559.13</v>
      </c>
      <c r="K327" s="197"/>
      <c r="L327" s="197"/>
      <c r="M327" s="186">
        <v>32.89</v>
      </c>
      <c r="N327" s="138"/>
      <c r="O327" s="186">
        <f t="shared" si="55"/>
        <v>26.959016393442624</v>
      </c>
    </row>
    <row r="328" spans="1:15" s="147" customFormat="1" ht="12.75">
      <c r="A328" s="259" t="s">
        <v>625</v>
      </c>
      <c r="B328" s="259"/>
      <c r="C328" s="259"/>
      <c r="D328" s="259"/>
      <c r="E328" s="259"/>
      <c r="F328" s="18">
        <f>SUM(F274:F327)</f>
        <v>36983.46</v>
      </c>
      <c r="G328" s="27">
        <f t="shared" si="54"/>
        <v>0</v>
      </c>
      <c r="H328" s="195">
        <f>SUM(H274:H327)</f>
        <v>34378.049180327864</v>
      </c>
      <c r="I328" s="27"/>
      <c r="J328" s="195">
        <f>SUM(J274:J327)</f>
        <v>41941.219999999994</v>
      </c>
      <c r="K328" s="199"/>
      <c r="L328" s="199"/>
      <c r="M328" s="18"/>
      <c r="N328" s="148"/>
      <c r="O328" s="186">
        <f t="shared" si="55"/>
        <v>0</v>
      </c>
    </row>
    <row r="329" spans="1:15" s="147" customFormat="1" ht="12.75">
      <c r="A329" s="53" t="s">
        <v>626</v>
      </c>
      <c r="B329" s="36" t="s">
        <v>627</v>
      </c>
      <c r="C329" s="21"/>
      <c r="D329" s="18"/>
      <c r="E329" s="22"/>
      <c r="F329" s="18"/>
      <c r="G329" s="27">
        <f t="shared" si="54"/>
        <v>0</v>
      </c>
      <c r="H329" s="27"/>
      <c r="I329" s="27"/>
      <c r="J329" s="194"/>
      <c r="K329" s="197"/>
      <c r="L329" s="197"/>
      <c r="M329" s="18"/>
      <c r="N329" s="138"/>
      <c r="O329" s="186">
        <f t="shared" si="55"/>
        <v>0</v>
      </c>
    </row>
    <row r="330" spans="1:15" s="147" customFormat="1" ht="25.5">
      <c r="A330" s="43"/>
      <c r="B330" s="45" t="s">
        <v>628</v>
      </c>
      <c r="C330" s="43" t="s">
        <v>334</v>
      </c>
      <c r="D330" s="27">
        <v>2</v>
      </c>
      <c r="E330" s="54">
        <v>415.65</v>
      </c>
      <c r="F330" s="27">
        <f>E330*D330</f>
        <v>831.3</v>
      </c>
      <c r="G330" s="27">
        <f t="shared" si="54"/>
        <v>386.3606557377049</v>
      </c>
      <c r="H330" s="27">
        <f>D330*G330</f>
        <v>772.7213114754098</v>
      </c>
      <c r="I330" s="27">
        <f>G330+G330*$K$12</f>
        <v>471.36</v>
      </c>
      <c r="J330" s="194">
        <f>D330*I330</f>
        <v>942.72</v>
      </c>
      <c r="K330" s="197"/>
      <c r="L330" s="197"/>
      <c r="M330" s="186">
        <v>471.36</v>
      </c>
      <c r="N330" s="138"/>
      <c r="O330" s="186">
        <f t="shared" si="55"/>
        <v>386.3606557377049</v>
      </c>
    </row>
    <row r="331" spans="1:15" s="149" customFormat="1" ht="12.75">
      <c r="A331" s="43" t="s">
        <v>527</v>
      </c>
      <c r="B331" s="45" t="s">
        <v>629</v>
      </c>
      <c r="C331" s="43" t="s">
        <v>334</v>
      </c>
      <c r="D331" s="27">
        <v>1</v>
      </c>
      <c r="E331" s="54">
        <v>29.78</v>
      </c>
      <c r="F331" s="27">
        <f>E331*D331</f>
        <v>29.78</v>
      </c>
      <c r="G331" s="27">
        <f t="shared" si="54"/>
        <v>27.680327868852462</v>
      </c>
      <c r="H331" s="27">
        <f>D331*G331</f>
        <v>27.680327868852462</v>
      </c>
      <c r="I331" s="27">
        <f>G331+G331*$K$12</f>
        <v>33.77</v>
      </c>
      <c r="J331" s="194">
        <f>D331*I331</f>
        <v>33.77</v>
      </c>
      <c r="K331" s="197"/>
      <c r="L331" s="197"/>
      <c r="M331" s="186">
        <v>33.77</v>
      </c>
      <c r="N331" s="138"/>
      <c r="O331" s="186">
        <f t="shared" si="55"/>
        <v>27.680327868852462</v>
      </c>
    </row>
    <row r="332" spans="1:15" s="147" customFormat="1" ht="12.75">
      <c r="A332" s="43"/>
      <c r="B332" s="45" t="s">
        <v>630</v>
      </c>
      <c r="C332" s="43" t="s">
        <v>334</v>
      </c>
      <c r="D332" s="27">
        <v>2</v>
      </c>
      <c r="E332" s="54">
        <v>29.78</v>
      </c>
      <c r="F332" s="27">
        <f>E332*D332</f>
        <v>59.56</v>
      </c>
      <c r="G332" s="27">
        <f t="shared" si="54"/>
        <v>27.680327868852462</v>
      </c>
      <c r="H332" s="27">
        <f>D332*G332</f>
        <v>55.360655737704924</v>
      </c>
      <c r="I332" s="27">
        <f>G332+G332*$K$12</f>
        <v>33.77</v>
      </c>
      <c r="J332" s="194">
        <f>D332*I332</f>
        <v>67.54</v>
      </c>
      <c r="K332" s="197"/>
      <c r="L332" s="197"/>
      <c r="M332" s="186">
        <v>33.77</v>
      </c>
      <c r="N332" s="138"/>
      <c r="O332" s="186">
        <f t="shared" si="55"/>
        <v>27.680327868852462</v>
      </c>
    </row>
    <row r="333" spans="1:15" s="149" customFormat="1" ht="12.75">
      <c r="A333" s="259" t="s">
        <v>631</v>
      </c>
      <c r="B333" s="259"/>
      <c r="C333" s="259"/>
      <c r="D333" s="259"/>
      <c r="E333" s="259"/>
      <c r="F333" s="18">
        <f>SUM(F330:F332)</f>
        <v>920.6399999999999</v>
      </c>
      <c r="G333" s="27">
        <f t="shared" si="54"/>
        <v>0</v>
      </c>
      <c r="H333" s="195">
        <f>SUM(H330:H332)</f>
        <v>855.7622950819673</v>
      </c>
      <c r="I333" s="27"/>
      <c r="J333" s="195">
        <f>SUM(J330:J332)</f>
        <v>1044.03</v>
      </c>
      <c r="K333" s="199"/>
      <c r="L333" s="199"/>
      <c r="M333" s="186"/>
      <c r="N333" s="148"/>
      <c r="O333" s="186">
        <f t="shared" si="55"/>
        <v>0</v>
      </c>
    </row>
    <row r="334" spans="1:15" s="147" customFormat="1" ht="12.75">
      <c r="A334" s="53" t="s">
        <v>632</v>
      </c>
      <c r="B334" s="36" t="s">
        <v>633</v>
      </c>
      <c r="C334" s="37"/>
      <c r="D334" s="27"/>
      <c r="E334" s="28"/>
      <c r="F334" s="27"/>
      <c r="G334" s="27">
        <f t="shared" si="54"/>
        <v>0</v>
      </c>
      <c r="H334" s="27"/>
      <c r="I334" s="27"/>
      <c r="J334" s="194"/>
      <c r="K334" s="197"/>
      <c r="L334" s="197"/>
      <c r="M334" s="186"/>
      <c r="N334" s="138"/>
      <c r="O334" s="186">
        <f t="shared" si="55"/>
        <v>0</v>
      </c>
    </row>
    <row r="335" spans="1:15" s="147" customFormat="1" ht="12.75">
      <c r="A335" s="53" t="s">
        <v>634</v>
      </c>
      <c r="B335" s="55" t="s">
        <v>635</v>
      </c>
      <c r="C335" s="56"/>
      <c r="D335" s="18"/>
      <c r="E335" s="57"/>
      <c r="F335" s="58"/>
      <c r="G335" s="27">
        <f t="shared" si="54"/>
        <v>0</v>
      </c>
      <c r="H335" s="27"/>
      <c r="I335" s="27"/>
      <c r="J335" s="194">
        <f>D335*G335</f>
        <v>0</v>
      </c>
      <c r="K335" s="197"/>
      <c r="L335" s="197"/>
      <c r="M335" s="186"/>
      <c r="N335" s="138"/>
      <c r="O335" s="186">
        <f t="shared" si="55"/>
        <v>0</v>
      </c>
    </row>
    <row r="336" spans="1:15" s="147" customFormat="1" ht="12.75">
      <c r="A336" s="43"/>
      <c r="B336" s="45" t="s">
        <v>636</v>
      </c>
      <c r="C336" s="43" t="s">
        <v>290</v>
      </c>
      <c r="D336" s="27">
        <v>18</v>
      </c>
      <c r="E336" s="54">
        <v>19.11</v>
      </c>
      <c r="F336" s="27">
        <f>E336*D336</f>
        <v>343.98</v>
      </c>
      <c r="G336" s="27">
        <f>O336</f>
        <v>17.762295081967213</v>
      </c>
      <c r="H336" s="27">
        <f>D336*G336</f>
        <v>319.72131147540983</v>
      </c>
      <c r="I336" s="27">
        <f>G336+G336*$K$12</f>
        <v>21.67</v>
      </c>
      <c r="J336" s="194">
        <f>D336*I336</f>
        <v>390.06000000000006</v>
      </c>
      <c r="K336" s="197"/>
      <c r="L336" s="197"/>
      <c r="M336" s="186">
        <v>21.67</v>
      </c>
      <c r="N336" s="138"/>
      <c r="O336" s="186">
        <f aca="true" t="shared" si="60" ref="O336:O399">M336/$N$13</f>
        <v>17.762295081967213</v>
      </c>
    </row>
    <row r="337" spans="1:15" s="147" customFormat="1" ht="12.75">
      <c r="A337" s="43"/>
      <c r="B337" s="45" t="s">
        <v>637</v>
      </c>
      <c r="C337" s="43" t="s">
        <v>290</v>
      </c>
      <c r="D337" s="27">
        <v>24</v>
      </c>
      <c r="E337" s="54">
        <v>22.25</v>
      </c>
      <c r="F337" s="27">
        <f>E337*D337</f>
        <v>534</v>
      </c>
      <c r="G337" s="27">
        <f>O337</f>
        <v>20.68032786885246</v>
      </c>
      <c r="H337" s="27">
        <f>D337*G337</f>
        <v>496.327868852459</v>
      </c>
      <c r="I337" s="27">
        <f>G337+G337*$K$12</f>
        <v>25.23</v>
      </c>
      <c r="J337" s="194">
        <f>D337*I337</f>
        <v>605.52</v>
      </c>
      <c r="K337" s="197"/>
      <c r="L337" s="197"/>
      <c r="M337" s="186">
        <v>25.23</v>
      </c>
      <c r="N337" s="138"/>
      <c r="O337" s="186">
        <f t="shared" si="60"/>
        <v>20.68032786885246</v>
      </c>
    </row>
    <row r="338" spans="1:15" s="149" customFormat="1" ht="12.75">
      <c r="A338" s="43" t="s">
        <v>528</v>
      </c>
      <c r="B338" s="45" t="s">
        <v>638</v>
      </c>
      <c r="C338" s="43" t="s">
        <v>290</v>
      </c>
      <c r="D338" s="27">
        <v>36</v>
      </c>
      <c r="E338" s="54">
        <v>37.57</v>
      </c>
      <c r="F338" s="27">
        <f>E338*D338</f>
        <v>1352.52</v>
      </c>
      <c r="G338" s="27">
        <f>O338</f>
        <v>34.92622950819672</v>
      </c>
      <c r="H338" s="27">
        <f>D338*G338</f>
        <v>1257.344262295082</v>
      </c>
      <c r="I338" s="27">
        <f>G338+G338*$K$12</f>
        <v>42.61</v>
      </c>
      <c r="J338" s="194">
        <f>D338*I338</f>
        <v>1533.96</v>
      </c>
      <c r="K338" s="197"/>
      <c r="L338" s="197"/>
      <c r="M338" s="186">
        <v>42.61</v>
      </c>
      <c r="N338" s="138"/>
      <c r="O338" s="186">
        <f t="shared" si="60"/>
        <v>34.92622950819672</v>
      </c>
    </row>
    <row r="339" spans="1:15" s="147" customFormat="1" ht="12.75">
      <c r="A339" s="43"/>
      <c r="B339" s="45" t="s">
        <v>639</v>
      </c>
      <c r="C339" s="43" t="s">
        <v>290</v>
      </c>
      <c r="D339" s="27">
        <v>12</v>
      </c>
      <c r="E339" s="54">
        <v>39</v>
      </c>
      <c r="F339" s="27">
        <f>E339*D339</f>
        <v>468</v>
      </c>
      <c r="G339" s="27">
        <f>O339</f>
        <v>36.25409836065574</v>
      </c>
      <c r="H339" s="27">
        <f>D339*G339</f>
        <v>435.04918032786884</v>
      </c>
      <c r="I339" s="27">
        <f>G339+G339*$K$12</f>
        <v>44.230000000000004</v>
      </c>
      <c r="J339" s="194">
        <f>D339*I339</f>
        <v>530.76</v>
      </c>
      <c r="K339" s="197"/>
      <c r="L339" s="197"/>
      <c r="M339" s="186">
        <v>44.23</v>
      </c>
      <c r="N339" s="138"/>
      <c r="O339" s="186">
        <f t="shared" si="60"/>
        <v>36.25409836065574</v>
      </c>
    </row>
    <row r="340" spans="1:15" s="147" customFormat="1" ht="12.75">
      <c r="A340" s="53" t="s">
        <v>640</v>
      </c>
      <c r="B340" s="36" t="s">
        <v>641</v>
      </c>
      <c r="C340" s="21"/>
      <c r="D340" s="18"/>
      <c r="E340" s="22"/>
      <c r="F340" s="18"/>
      <c r="G340" s="27">
        <f aca="true" t="shared" si="61" ref="G340:G399">O340</f>
        <v>0</v>
      </c>
      <c r="H340" s="27"/>
      <c r="I340" s="27"/>
      <c r="J340" s="194">
        <f>D340*G340</f>
        <v>0</v>
      </c>
      <c r="K340" s="197"/>
      <c r="L340" s="197"/>
      <c r="M340" s="186"/>
      <c r="N340" s="138"/>
      <c r="O340" s="186">
        <f t="shared" si="60"/>
        <v>0</v>
      </c>
    </row>
    <row r="341" spans="1:15" s="149" customFormat="1" ht="12.75">
      <c r="A341" s="43"/>
      <c r="B341" s="45" t="s">
        <v>642</v>
      </c>
      <c r="C341" s="43" t="s">
        <v>334</v>
      </c>
      <c r="D341" s="27">
        <v>2</v>
      </c>
      <c r="E341" s="54">
        <v>4.98</v>
      </c>
      <c r="F341" s="27">
        <f>E341*D341</f>
        <v>9.96</v>
      </c>
      <c r="G341" s="27">
        <f t="shared" si="61"/>
        <v>4.631147540983607</v>
      </c>
      <c r="H341" s="27">
        <f>D341*G341</f>
        <v>9.262295081967213</v>
      </c>
      <c r="I341" s="27">
        <f>G341+G341*$K$12</f>
        <v>5.65</v>
      </c>
      <c r="J341" s="194">
        <f>D341*I341</f>
        <v>11.3</v>
      </c>
      <c r="K341" s="197"/>
      <c r="L341" s="197"/>
      <c r="M341" s="186">
        <v>5.65</v>
      </c>
      <c r="N341" s="138"/>
      <c r="O341" s="186">
        <f t="shared" si="60"/>
        <v>4.631147540983607</v>
      </c>
    </row>
    <row r="342" spans="1:15" s="147" customFormat="1" ht="12.75">
      <c r="A342" s="53" t="s">
        <v>643</v>
      </c>
      <c r="B342" s="36" t="s">
        <v>644</v>
      </c>
      <c r="C342" s="21"/>
      <c r="D342" s="18"/>
      <c r="E342" s="22"/>
      <c r="F342" s="18"/>
      <c r="G342" s="27">
        <f t="shared" si="61"/>
        <v>0</v>
      </c>
      <c r="H342" s="27"/>
      <c r="I342" s="27"/>
      <c r="J342" s="194">
        <f>D342*G342</f>
        <v>0</v>
      </c>
      <c r="K342" s="197"/>
      <c r="L342" s="197"/>
      <c r="M342" s="186"/>
      <c r="N342" s="138"/>
      <c r="O342" s="186">
        <f t="shared" si="60"/>
        <v>0</v>
      </c>
    </row>
    <row r="343" spans="1:15" s="147" customFormat="1" ht="12.75">
      <c r="A343" s="43"/>
      <c r="B343" s="45" t="s">
        <v>645</v>
      </c>
      <c r="C343" s="43" t="s">
        <v>334</v>
      </c>
      <c r="D343" s="27">
        <v>4</v>
      </c>
      <c r="E343" s="54">
        <v>10.2</v>
      </c>
      <c r="F343" s="27">
        <f>E343*D343</f>
        <v>40.8</v>
      </c>
      <c r="G343" s="27">
        <f t="shared" si="61"/>
        <v>9.48360655737705</v>
      </c>
      <c r="H343" s="27">
        <f>D343*G343</f>
        <v>37.9344262295082</v>
      </c>
      <c r="I343" s="27">
        <f>G343+G343*$K$12</f>
        <v>11.57</v>
      </c>
      <c r="J343" s="194">
        <f>D343*I343</f>
        <v>46.28</v>
      </c>
      <c r="K343" s="197"/>
      <c r="L343" s="197"/>
      <c r="M343" s="186">
        <v>11.57</v>
      </c>
      <c r="N343" s="138"/>
      <c r="O343" s="186">
        <f t="shared" si="60"/>
        <v>9.48360655737705</v>
      </c>
    </row>
    <row r="344" spans="1:15" s="147" customFormat="1" ht="12.75">
      <c r="A344" s="43"/>
      <c r="B344" s="45" t="s">
        <v>650</v>
      </c>
      <c r="C344" s="43" t="s">
        <v>334</v>
      </c>
      <c r="D344" s="27">
        <v>4</v>
      </c>
      <c r="E344" s="54">
        <v>11.02</v>
      </c>
      <c r="F344" s="27">
        <f>E344*D344</f>
        <v>44.08</v>
      </c>
      <c r="G344" s="27">
        <f t="shared" si="61"/>
        <v>1.0245901639344261</v>
      </c>
      <c r="H344" s="27">
        <f>D344*G344</f>
        <v>4.098360655737705</v>
      </c>
      <c r="I344" s="27">
        <f>G344+G344*$K$12</f>
        <v>1.25</v>
      </c>
      <c r="J344" s="194">
        <f>D344*I344</f>
        <v>5</v>
      </c>
      <c r="K344" s="197"/>
      <c r="L344" s="197"/>
      <c r="M344" s="186">
        <v>1.25</v>
      </c>
      <c r="N344" s="138"/>
      <c r="O344" s="186">
        <f t="shared" si="60"/>
        <v>1.0245901639344261</v>
      </c>
    </row>
    <row r="345" spans="1:15" s="149" customFormat="1" ht="12.75">
      <c r="A345" s="43"/>
      <c r="B345" s="45" t="s">
        <v>651</v>
      </c>
      <c r="C345" s="43" t="s">
        <v>334</v>
      </c>
      <c r="D345" s="27">
        <v>15</v>
      </c>
      <c r="E345" s="54">
        <v>10.99</v>
      </c>
      <c r="F345" s="27">
        <f>E345*D345</f>
        <v>164.85</v>
      </c>
      <c r="G345" s="27">
        <f t="shared" si="61"/>
        <v>10.213114754098362</v>
      </c>
      <c r="H345" s="27">
        <f>D345*G345</f>
        <v>153.19672131147541</v>
      </c>
      <c r="I345" s="27">
        <f>G345+G345*$K$12</f>
        <v>12.46</v>
      </c>
      <c r="J345" s="194">
        <f>D345*I345</f>
        <v>186.9</v>
      </c>
      <c r="K345" s="197"/>
      <c r="L345" s="197"/>
      <c r="M345" s="186">
        <v>12.46</v>
      </c>
      <c r="N345" s="138"/>
      <c r="O345" s="186">
        <f t="shared" si="60"/>
        <v>10.213114754098362</v>
      </c>
    </row>
    <row r="346" spans="1:15" s="147" customFormat="1" ht="12.75">
      <c r="A346" s="43"/>
      <c r="B346" s="45" t="s">
        <v>652</v>
      </c>
      <c r="C346" s="43" t="s">
        <v>334</v>
      </c>
      <c r="D346" s="27">
        <v>8</v>
      </c>
      <c r="E346" s="28">
        <v>13.25</v>
      </c>
      <c r="F346" s="27">
        <f>E346*D346</f>
        <v>106</v>
      </c>
      <c r="G346" s="27">
        <f t="shared" si="61"/>
        <v>12.319672131147541</v>
      </c>
      <c r="H346" s="27">
        <f>D346*G346</f>
        <v>98.55737704918033</v>
      </c>
      <c r="I346" s="27">
        <f>G346+G346*$K$12</f>
        <v>15.030000000000001</v>
      </c>
      <c r="J346" s="194">
        <f>D346*I346</f>
        <v>120.24000000000001</v>
      </c>
      <c r="K346" s="197"/>
      <c r="L346" s="197"/>
      <c r="M346" s="186">
        <v>15.03</v>
      </c>
      <c r="N346" s="138"/>
      <c r="O346" s="186">
        <f t="shared" si="60"/>
        <v>12.319672131147541</v>
      </c>
    </row>
    <row r="347" spans="1:15" s="149" customFormat="1" ht="12.75">
      <c r="A347" s="53" t="s">
        <v>653</v>
      </c>
      <c r="B347" s="36" t="s">
        <v>654</v>
      </c>
      <c r="C347" s="21"/>
      <c r="D347" s="18"/>
      <c r="E347" s="54"/>
      <c r="F347" s="18"/>
      <c r="G347" s="27">
        <f t="shared" si="61"/>
        <v>0</v>
      </c>
      <c r="H347" s="27"/>
      <c r="I347" s="27"/>
      <c r="J347" s="194">
        <f>D347*G347</f>
        <v>0</v>
      </c>
      <c r="K347" s="197"/>
      <c r="L347" s="197"/>
      <c r="M347" s="186"/>
      <c r="N347" s="138"/>
      <c r="O347" s="186">
        <f t="shared" si="60"/>
        <v>0</v>
      </c>
    </row>
    <row r="348" spans="1:15" s="147" customFormat="1" ht="12.75">
      <c r="A348" s="43"/>
      <c r="B348" s="45" t="s">
        <v>655</v>
      </c>
      <c r="C348" s="43" t="s">
        <v>334</v>
      </c>
      <c r="D348" s="27">
        <v>1</v>
      </c>
      <c r="E348" s="54">
        <v>1.66</v>
      </c>
      <c r="F348" s="27">
        <f>E348*D348</f>
        <v>1.66</v>
      </c>
      <c r="G348" s="27">
        <f t="shared" si="61"/>
        <v>1.540983606557377</v>
      </c>
      <c r="H348" s="27">
        <f>D348*G348</f>
        <v>1.540983606557377</v>
      </c>
      <c r="I348" s="27">
        <f>G348+G348*$K$12</f>
        <v>1.88</v>
      </c>
      <c r="J348" s="194">
        <f>D348*I348</f>
        <v>1.88</v>
      </c>
      <c r="K348" s="197"/>
      <c r="L348" s="197"/>
      <c r="M348" s="186">
        <v>1.88</v>
      </c>
      <c r="N348" s="138"/>
      <c r="O348" s="186">
        <f t="shared" si="60"/>
        <v>1.540983606557377</v>
      </c>
    </row>
    <row r="349" spans="1:15" s="147" customFormat="1" ht="12.75">
      <c r="A349" s="43"/>
      <c r="B349" s="45" t="s">
        <v>656</v>
      </c>
      <c r="C349" s="43" t="s">
        <v>334</v>
      </c>
      <c r="D349" s="27">
        <v>1</v>
      </c>
      <c r="E349" s="54">
        <v>1.76</v>
      </c>
      <c r="F349" s="27">
        <f>E349*D349</f>
        <v>1.76</v>
      </c>
      <c r="G349" s="27">
        <f t="shared" si="61"/>
        <v>1.639344262295082</v>
      </c>
      <c r="H349" s="27">
        <f>D349*G349</f>
        <v>1.639344262295082</v>
      </c>
      <c r="I349" s="27">
        <f>G349+G349*$K$12</f>
        <v>2</v>
      </c>
      <c r="J349" s="194">
        <f>D349*I349</f>
        <v>2</v>
      </c>
      <c r="K349" s="197"/>
      <c r="L349" s="197"/>
      <c r="M349" s="186">
        <v>2</v>
      </c>
      <c r="N349" s="138"/>
      <c r="O349" s="186">
        <f t="shared" si="60"/>
        <v>1.639344262295082</v>
      </c>
    </row>
    <row r="350" spans="1:15" s="147" customFormat="1" ht="12.75">
      <c r="A350" s="53" t="s">
        <v>657</v>
      </c>
      <c r="B350" s="36" t="s">
        <v>545</v>
      </c>
      <c r="C350" s="21"/>
      <c r="D350" s="18"/>
      <c r="E350" s="54"/>
      <c r="F350" s="18"/>
      <c r="G350" s="27">
        <f t="shared" si="61"/>
        <v>0</v>
      </c>
      <c r="H350" s="27"/>
      <c r="I350" s="27"/>
      <c r="J350" s="194">
        <f>D350*G350</f>
        <v>0</v>
      </c>
      <c r="K350" s="197"/>
      <c r="L350" s="197"/>
      <c r="M350" s="186"/>
      <c r="N350" s="138"/>
      <c r="O350" s="186">
        <f t="shared" si="60"/>
        <v>0</v>
      </c>
    </row>
    <row r="351" spans="1:15" s="147" customFormat="1" ht="12.75">
      <c r="A351" s="43"/>
      <c r="B351" s="45" t="s">
        <v>658</v>
      </c>
      <c r="C351" s="43" t="s">
        <v>334</v>
      </c>
      <c r="D351" s="27">
        <v>1</v>
      </c>
      <c r="E351" s="54">
        <v>12.36</v>
      </c>
      <c r="F351" s="27">
        <f>E351*D351</f>
        <v>12.36</v>
      </c>
      <c r="G351" s="27">
        <f t="shared" si="61"/>
        <v>11.491803278688524</v>
      </c>
      <c r="H351" s="27">
        <f>D351*G351</f>
        <v>11.491803278688524</v>
      </c>
      <c r="I351" s="27">
        <f>G351+G351*$K$12</f>
        <v>14.02</v>
      </c>
      <c r="J351" s="194">
        <f>D351*I351</f>
        <v>14.02</v>
      </c>
      <c r="K351" s="197"/>
      <c r="L351" s="197"/>
      <c r="M351" s="186">
        <v>14.02</v>
      </c>
      <c r="N351" s="138"/>
      <c r="O351" s="186">
        <f t="shared" si="60"/>
        <v>11.491803278688524</v>
      </c>
    </row>
    <row r="352" spans="1:15" s="149" customFormat="1" ht="12.75">
      <c r="A352" s="43"/>
      <c r="B352" s="45" t="s">
        <v>659</v>
      </c>
      <c r="C352" s="43" t="s">
        <v>334</v>
      </c>
      <c r="D352" s="27">
        <v>2</v>
      </c>
      <c r="E352" s="54">
        <v>12.69</v>
      </c>
      <c r="F352" s="27">
        <f>E352*D352</f>
        <v>25.38</v>
      </c>
      <c r="G352" s="27">
        <f t="shared" si="61"/>
        <v>11.795081967213115</v>
      </c>
      <c r="H352" s="27">
        <f>D352*G352</f>
        <v>23.59016393442623</v>
      </c>
      <c r="I352" s="27">
        <f>G352+G352*$K$12</f>
        <v>14.39</v>
      </c>
      <c r="J352" s="194">
        <f>D352*I352</f>
        <v>28.78</v>
      </c>
      <c r="K352" s="197"/>
      <c r="L352" s="197"/>
      <c r="M352" s="186">
        <v>14.39</v>
      </c>
      <c r="N352" s="138"/>
      <c r="O352" s="186">
        <f t="shared" si="60"/>
        <v>11.795081967213115</v>
      </c>
    </row>
    <row r="353" spans="1:15" s="147" customFormat="1" ht="12.75">
      <c r="A353" s="43"/>
      <c r="B353" s="45" t="s">
        <v>660</v>
      </c>
      <c r="C353" s="43" t="s">
        <v>334</v>
      </c>
      <c r="D353" s="27">
        <v>1</v>
      </c>
      <c r="E353" s="54">
        <v>12.15</v>
      </c>
      <c r="F353" s="27">
        <f>E353*D353</f>
        <v>12.15</v>
      </c>
      <c r="G353" s="27">
        <f t="shared" si="61"/>
        <v>11.295081967213115</v>
      </c>
      <c r="H353" s="27">
        <f>D353*G353</f>
        <v>11.295081967213115</v>
      </c>
      <c r="I353" s="27">
        <f>G353+G353*$K$12</f>
        <v>13.78</v>
      </c>
      <c r="J353" s="194">
        <f>D353*I353</f>
        <v>13.78</v>
      </c>
      <c r="K353" s="197"/>
      <c r="L353" s="197"/>
      <c r="M353" s="186">
        <v>13.78</v>
      </c>
      <c r="N353" s="138"/>
      <c r="O353" s="186">
        <f t="shared" si="60"/>
        <v>11.295081967213115</v>
      </c>
    </row>
    <row r="354" spans="1:15" s="149" customFormat="1" ht="12.75">
      <c r="A354" s="53" t="s">
        <v>661</v>
      </c>
      <c r="B354" s="36" t="s">
        <v>558</v>
      </c>
      <c r="C354" s="21"/>
      <c r="D354" s="18"/>
      <c r="E354" s="54"/>
      <c r="F354" s="18"/>
      <c r="G354" s="27">
        <f t="shared" si="61"/>
        <v>0</v>
      </c>
      <c r="H354" s="27"/>
      <c r="I354" s="27"/>
      <c r="J354" s="194">
        <f>D354*G354</f>
        <v>0</v>
      </c>
      <c r="K354" s="197"/>
      <c r="L354" s="197"/>
      <c r="M354" s="186"/>
      <c r="N354" s="138"/>
      <c r="O354" s="186">
        <f t="shared" si="60"/>
        <v>0</v>
      </c>
    </row>
    <row r="355" spans="1:15" s="147" customFormat="1" ht="12.75">
      <c r="A355" s="43"/>
      <c r="B355" s="45" t="s">
        <v>662</v>
      </c>
      <c r="C355" s="43" t="s">
        <v>334</v>
      </c>
      <c r="D355" s="27">
        <v>4</v>
      </c>
      <c r="E355" s="54">
        <v>4.36</v>
      </c>
      <c r="F355" s="27">
        <f>E355*D355</f>
        <v>17.44</v>
      </c>
      <c r="G355" s="27">
        <f t="shared" si="61"/>
        <v>4.049180327868853</v>
      </c>
      <c r="H355" s="27">
        <f>D355*G355</f>
        <v>16.19672131147541</v>
      </c>
      <c r="I355" s="27">
        <f>G355+G355*$K$12</f>
        <v>4.94</v>
      </c>
      <c r="J355" s="194">
        <f>D355*I355</f>
        <v>19.76</v>
      </c>
      <c r="K355" s="197"/>
      <c r="L355" s="197"/>
      <c r="M355" s="186">
        <v>4.94</v>
      </c>
      <c r="N355" s="138"/>
      <c r="O355" s="186">
        <f t="shared" si="60"/>
        <v>4.049180327868853</v>
      </c>
    </row>
    <row r="356" spans="1:15" s="149" customFormat="1" ht="12.75">
      <c r="A356" s="43"/>
      <c r="B356" s="45" t="s">
        <v>663</v>
      </c>
      <c r="C356" s="43" t="s">
        <v>334</v>
      </c>
      <c r="D356" s="27">
        <v>2</v>
      </c>
      <c r="E356" s="54">
        <v>5.39</v>
      </c>
      <c r="F356" s="27">
        <f>E356*D356</f>
        <v>10.78</v>
      </c>
      <c r="G356" s="27">
        <f t="shared" si="61"/>
        <v>5.008196721311476</v>
      </c>
      <c r="H356" s="27">
        <f>D356*G356</f>
        <v>10.016393442622952</v>
      </c>
      <c r="I356" s="27">
        <f>G356+G356*$K$12</f>
        <v>6.110000000000001</v>
      </c>
      <c r="J356" s="194">
        <f>D356*I356</f>
        <v>12.220000000000002</v>
      </c>
      <c r="K356" s="197"/>
      <c r="L356" s="197"/>
      <c r="M356" s="186">
        <v>6.11</v>
      </c>
      <c r="N356" s="138"/>
      <c r="O356" s="186">
        <f t="shared" si="60"/>
        <v>5.008196721311476</v>
      </c>
    </row>
    <row r="357" spans="1:15" s="147" customFormat="1" ht="12.75">
      <c r="A357" s="53" t="s">
        <v>664</v>
      </c>
      <c r="B357" s="36" t="s">
        <v>665</v>
      </c>
      <c r="C357" s="21"/>
      <c r="D357" s="18"/>
      <c r="E357" s="22"/>
      <c r="F357" s="18"/>
      <c r="G357" s="27">
        <f t="shared" si="61"/>
        <v>0</v>
      </c>
      <c r="H357" s="27"/>
      <c r="I357" s="27"/>
      <c r="J357" s="194">
        <f>D357*G357</f>
        <v>0</v>
      </c>
      <c r="K357" s="197"/>
      <c r="L357" s="197"/>
      <c r="M357" s="186"/>
      <c r="N357" s="138"/>
      <c r="O357" s="186">
        <f t="shared" si="60"/>
        <v>0</v>
      </c>
    </row>
    <row r="358" spans="1:15" s="147" customFormat="1" ht="12.75">
      <c r="A358" s="43"/>
      <c r="B358" s="45" t="s">
        <v>666</v>
      </c>
      <c r="C358" s="43" t="s">
        <v>334</v>
      </c>
      <c r="D358" s="27">
        <v>2</v>
      </c>
      <c r="E358" s="54">
        <v>11</v>
      </c>
      <c r="F358" s="27">
        <f>E358*D358</f>
        <v>22</v>
      </c>
      <c r="G358" s="27">
        <f t="shared" si="61"/>
        <v>10.221311475409836</v>
      </c>
      <c r="H358" s="27">
        <f>D358*G358</f>
        <v>20.442622950819672</v>
      </c>
      <c r="I358" s="27">
        <f>G358+G358*$K$12</f>
        <v>12.469999999999999</v>
      </c>
      <c r="J358" s="194">
        <f>D358*I358</f>
        <v>24.939999999999998</v>
      </c>
      <c r="K358" s="197"/>
      <c r="L358" s="197"/>
      <c r="M358" s="186">
        <v>12.47</v>
      </c>
      <c r="N358" s="138"/>
      <c r="O358" s="186">
        <f t="shared" si="60"/>
        <v>10.221311475409836</v>
      </c>
    </row>
    <row r="359" spans="1:15" s="149" customFormat="1" ht="12.75">
      <c r="A359" s="259" t="s">
        <v>667</v>
      </c>
      <c r="B359" s="259"/>
      <c r="C359" s="259"/>
      <c r="D359" s="259"/>
      <c r="E359" s="259"/>
      <c r="F359" s="18">
        <f>SUM(F336:F358)</f>
        <v>3167.7200000000007</v>
      </c>
      <c r="G359" s="27">
        <f t="shared" si="61"/>
        <v>0</v>
      </c>
      <c r="H359" s="195">
        <f>SUM(H336:H358)</f>
        <v>2907.7049180327867</v>
      </c>
      <c r="I359" s="27"/>
      <c r="J359" s="195">
        <f>SUM(J336:J358)</f>
        <v>3547.400000000001</v>
      </c>
      <c r="K359" s="199"/>
      <c r="L359" s="199"/>
      <c r="M359" s="186"/>
      <c r="N359" s="148"/>
      <c r="O359" s="186">
        <f t="shared" si="60"/>
        <v>0</v>
      </c>
    </row>
    <row r="360" spans="1:15" s="147" customFormat="1" ht="6" customHeight="1">
      <c r="A360" s="260"/>
      <c r="B360" s="261"/>
      <c r="C360" s="261"/>
      <c r="D360" s="261"/>
      <c r="E360" s="261"/>
      <c r="F360" s="262"/>
      <c r="G360" s="27">
        <f t="shared" si="61"/>
        <v>0</v>
      </c>
      <c r="H360" s="27"/>
      <c r="I360" s="27"/>
      <c r="J360" s="194"/>
      <c r="K360" s="197"/>
      <c r="L360" s="197"/>
      <c r="M360" s="18"/>
      <c r="N360" s="138"/>
      <c r="O360" s="186">
        <f t="shared" si="60"/>
        <v>0</v>
      </c>
    </row>
    <row r="361" spans="1:15" s="149" customFormat="1" ht="12.75">
      <c r="A361" s="20" t="s">
        <v>668</v>
      </c>
      <c r="B361" s="36" t="s">
        <v>669</v>
      </c>
      <c r="C361" s="37"/>
      <c r="D361" s="27"/>
      <c r="E361" s="28"/>
      <c r="F361" s="27"/>
      <c r="G361" s="27">
        <f t="shared" si="61"/>
        <v>0</v>
      </c>
      <c r="H361" s="27"/>
      <c r="I361" s="27"/>
      <c r="J361" s="194"/>
      <c r="K361" s="197"/>
      <c r="L361" s="197"/>
      <c r="M361" s="186"/>
      <c r="N361" s="138"/>
      <c r="O361" s="186">
        <f t="shared" si="60"/>
        <v>0</v>
      </c>
    </row>
    <row r="362" spans="1:15" s="147" customFormat="1" ht="12.75">
      <c r="A362" s="20" t="s">
        <v>670</v>
      </c>
      <c r="B362" s="36" t="s">
        <v>671</v>
      </c>
      <c r="C362" s="37"/>
      <c r="D362" s="27"/>
      <c r="E362" s="28"/>
      <c r="F362" s="27"/>
      <c r="G362" s="27">
        <f t="shared" si="61"/>
        <v>0</v>
      </c>
      <c r="H362" s="27"/>
      <c r="I362" s="27"/>
      <c r="J362" s="194"/>
      <c r="K362" s="197"/>
      <c r="L362" s="197"/>
      <c r="M362" s="186"/>
      <c r="N362" s="138"/>
      <c r="O362" s="186">
        <f t="shared" si="60"/>
        <v>0</v>
      </c>
    </row>
    <row r="363" spans="1:15" s="147" customFormat="1" ht="12.75">
      <c r="A363" s="20" t="s">
        <v>672</v>
      </c>
      <c r="B363" s="36" t="s">
        <v>635</v>
      </c>
      <c r="C363" s="21"/>
      <c r="D363" s="18"/>
      <c r="E363" s="22"/>
      <c r="F363" s="18"/>
      <c r="G363" s="27">
        <f t="shared" si="61"/>
        <v>0</v>
      </c>
      <c r="H363" s="27"/>
      <c r="I363" s="27"/>
      <c r="J363" s="194"/>
      <c r="K363" s="197"/>
      <c r="L363" s="197"/>
      <c r="M363" s="186"/>
      <c r="N363" s="138"/>
      <c r="O363" s="186">
        <f t="shared" si="60"/>
        <v>0</v>
      </c>
    </row>
    <row r="364" spans="1:15" s="149" customFormat="1" ht="25.5">
      <c r="A364" s="24"/>
      <c r="B364" s="45" t="s">
        <v>673</v>
      </c>
      <c r="C364" s="24" t="s">
        <v>290</v>
      </c>
      <c r="D364" s="51">
        <v>15.5</v>
      </c>
      <c r="E364" s="28">
        <v>6.22</v>
      </c>
      <c r="F364" s="27">
        <f aca="true" t="shared" si="62" ref="F364:F369">E364*D364</f>
        <v>96.41</v>
      </c>
      <c r="G364" s="27">
        <f t="shared" si="61"/>
        <v>5.778688524590164</v>
      </c>
      <c r="H364" s="27">
        <f aca="true" t="shared" si="63" ref="H364:H369">D364*G364</f>
        <v>89.56967213114754</v>
      </c>
      <c r="I364" s="27">
        <f aca="true" t="shared" si="64" ref="I364:I369">G364+G364*$K$12</f>
        <v>7.05</v>
      </c>
      <c r="J364" s="194">
        <f aca="true" t="shared" si="65" ref="J364:J369">D364*I364</f>
        <v>109.27499999999999</v>
      </c>
      <c r="K364" s="197"/>
      <c r="L364" s="197"/>
      <c r="M364" s="186">
        <v>7.05</v>
      </c>
      <c r="N364" s="138"/>
      <c r="O364" s="186">
        <f t="shared" si="60"/>
        <v>5.778688524590164</v>
      </c>
    </row>
    <row r="365" spans="1:15" s="147" customFormat="1" ht="25.5">
      <c r="A365" s="24"/>
      <c r="B365" s="45" t="s">
        <v>674</v>
      </c>
      <c r="C365" s="24" t="s">
        <v>290</v>
      </c>
      <c r="D365" s="51">
        <v>127.6</v>
      </c>
      <c r="E365" s="28">
        <v>7.12</v>
      </c>
      <c r="F365" s="27">
        <f t="shared" si="62"/>
        <v>908.512</v>
      </c>
      <c r="G365" s="27">
        <f t="shared" si="61"/>
        <v>6.614754098360656</v>
      </c>
      <c r="H365" s="27">
        <f t="shared" si="63"/>
        <v>844.0426229508197</v>
      </c>
      <c r="I365" s="27">
        <f t="shared" si="64"/>
        <v>8.07</v>
      </c>
      <c r="J365" s="194">
        <f t="shared" si="65"/>
        <v>1029.732</v>
      </c>
      <c r="K365" s="197"/>
      <c r="L365" s="197"/>
      <c r="M365" s="186">
        <v>8.07</v>
      </c>
      <c r="N365" s="138"/>
      <c r="O365" s="186">
        <f t="shared" si="60"/>
        <v>6.614754098360656</v>
      </c>
    </row>
    <row r="366" spans="1:15" s="149" customFormat="1" ht="25.5">
      <c r="A366" s="24"/>
      <c r="B366" s="45" t="s">
        <v>675</v>
      </c>
      <c r="C366" s="24" t="s">
        <v>290</v>
      </c>
      <c r="D366" s="51">
        <v>18</v>
      </c>
      <c r="E366" s="28">
        <v>7.02</v>
      </c>
      <c r="F366" s="27">
        <f t="shared" si="62"/>
        <v>126.35999999999999</v>
      </c>
      <c r="G366" s="27">
        <f t="shared" si="61"/>
        <v>6.524590163934426</v>
      </c>
      <c r="H366" s="27">
        <f t="shared" si="63"/>
        <v>117.44262295081967</v>
      </c>
      <c r="I366" s="27">
        <f t="shared" si="64"/>
        <v>7.96</v>
      </c>
      <c r="J366" s="194">
        <f t="shared" si="65"/>
        <v>143.28</v>
      </c>
      <c r="K366" s="197"/>
      <c r="L366" s="197"/>
      <c r="M366" s="186">
        <v>7.96</v>
      </c>
      <c r="N366" s="138"/>
      <c r="O366" s="186">
        <f t="shared" si="60"/>
        <v>6.524590163934426</v>
      </c>
    </row>
    <row r="367" spans="1:15" s="147" customFormat="1" ht="25.5">
      <c r="A367" s="24"/>
      <c r="B367" s="45" t="s">
        <v>676</v>
      </c>
      <c r="C367" s="24" t="s">
        <v>290</v>
      </c>
      <c r="D367" s="51">
        <v>28.7</v>
      </c>
      <c r="E367" s="28">
        <v>7.25</v>
      </c>
      <c r="F367" s="27">
        <f t="shared" si="62"/>
        <v>208.075</v>
      </c>
      <c r="G367" s="27">
        <f t="shared" si="61"/>
        <v>6.7377049180327875</v>
      </c>
      <c r="H367" s="27">
        <f t="shared" si="63"/>
        <v>193.37213114754098</v>
      </c>
      <c r="I367" s="27">
        <f t="shared" si="64"/>
        <v>8.22</v>
      </c>
      <c r="J367" s="194">
        <f t="shared" si="65"/>
        <v>235.91400000000002</v>
      </c>
      <c r="K367" s="197"/>
      <c r="L367" s="197"/>
      <c r="M367" s="186">
        <v>8.22</v>
      </c>
      <c r="N367" s="138"/>
      <c r="O367" s="186">
        <f t="shared" si="60"/>
        <v>6.7377049180327875</v>
      </c>
    </row>
    <row r="368" spans="1:15" s="147" customFormat="1" ht="25.5">
      <c r="A368" s="24"/>
      <c r="B368" s="45" t="s">
        <v>677</v>
      </c>
      <c r="C368" s="24" t="s">
        <v>290</v>
      </c>
      <c r="D368" s="51">
        <v>34.9</v>
      </c>
      <c r="E368" s="28">
        <v>7.56</v>
      </c>
      <c r="F368" s="27">
        <f t="shared" si="62"/>
        <v>263.844</v>
      </c>
      <c r="G368" s="27">
        <f t="shared" si="61"/>
        <v>7.024590163934427</v>
      </c>
      <c r="H368" s="27">
        <f t="shared" si="63"/>
        <v>245.1581967213115</v>
      </c>
      <c r="I368" s="27">
        <f t="shared" si="64"/>
        <v>8.57</v>
      </c>
      <c r="J368" s="194">
        <f t="shared" si="65"/>
        <v>299.093</v>
      </c>
      <c r="K368" s="197"/>
      <c r="L368" s="197"/>
      <c r="M368" s="186">
        <v>8.57</v>
      </c>
      <c r="N368" s="138"/>
      <c r="O368" s="186">
        <f t="shared" si="60"/>
        <v>7.024590163934427</v>
      </c>
    </row>
    <row r="369" spans="1:15" s="147" customFormat="1" ht="25.5">
      <c r="A369" s="24"/>
      <c r="B369" s="45" t="s">
        <v>678</v>
      </c>
      <c r="C369" s="24" t="s">
        <v>290</v>
      </c>
      <c r="D369" s="51">
        <v>13</v>
      </c>
      <c r="E369" s="28">
        <v>7.66</v>
      </c>
      <c r="F369" s="27">
        <f t="shared" si="62"/>
        <v>99.58</v>
      </c>
      <c r="G369" s="27">
        <f t="shared" si="61"/>
        <v>7.1229508196721305</v>
      </c>
      <c r="H369" s="27">
        <f t="shared" si="63"/>
        <v>92.5983606557377</v>
      </c>
      <c r="I369" s="27">
        <f t="shared" si="64"/>
        <v>8.69</v>
      </c>
      <c r="J369" s="194">
        <f t="shared" si="65"/>
        <v>112.97</v>
      </c>
      <c r="K369" s="197"/>
      <c r="L369" s="197"/>
      <c r="M369" s="186">
        <v>8.69</v>
      </c>
      <c r="N369" s="138"/>
      <c r="O369" s="186">
        <f t="shared" si="60"/>
        <v>7.1229508196721305</v>
      </c>
    </row>
    <row r="370" spans="1:15" s="147" customFormat="1" ht="12.75">
      <c r="A370" s="20" t="s">
        <v>679</v>
      </c>
      <c r="B370" s="21" t="s">
        <v>680</v>
      </c>
      <c r="C370" s="21"/>
      <c r="D370" s="59"/>
      <c r="E370" s="28"/>
      <c r="F370" s="18"/>
      <c r="G370" s="27">
        <f t="shared" si="61"/>
        <v>0</v>
      </c>
      <c r="H370" s="27"/>
      <c r="I370" s="27"/>
      <c r="J370" s="194">
        <f>D370*G370</f>
        <v>0</v>
      </c>
      <c r="K370" s="197"/>
      <c r="L370" s="197"/>
      <c r="M370" s="186"/>
      <c r="N370" s="138"/>
      <c r="O370" s="186">
        <f t="shared" si="60"/>
        <v>0</v>
      </c>
    </row>
    <row r="371" spans="1:15" s="147" customFormat="1" ht="12.75">
      <c r="A371" s="24"/>
      <c r="B371" s="45" t="s">
        <v>681</v>
      </c>
      <c r="C371" s="24" t="s">
        <v>334</v>
      </c>
      <c r="D371" s="51">
        <v>11</v>
      </c>
      <c r="E371" s="28">
        <v>2.69</v>
      </c>
      <c r="F371" s="27">
        <f>E371*D371</f>
        <v>29.59</v>
      </c>
      <c r="G371" s="27">
        <f t="shared" si="61"/>
        <v>2.5</v>
      </c>
      <c r="H371" s="27">
        <f>D371*G371</f>
        <v>27.5</v>
      </c>
      <c r="I371" s="27">
        <f>G371+G371*$K$12</f>
        <v>3.05</v>
      </c>
      <c r="J371" s="194">
        <f>D371*I371</f>
        <v>33.55</v>
      </c>
      <c r="K371" s="197"/>
      <c r="L371" s="197"/>
      <c r="M371" s="186">
        <v>3.05</v>
      </c>
      <c r="N371" s="138"/>
      <c r="O371" s="186">
        <f t="shared" si="60"/>
        <v>2.5</v>
      </c>
    </row>
    <row r="372" spans="1:15" s="147" customFormat="1" ht="12.75">
      <c r="A372" s="24"/>
      <c r="B372" s="45" t="s">
        <v>682</v>
      </c>
      <c r="C372" s="24" t="s">
        <v>334</v>
      </c>
      <c r="D372" s="51">
        <v>1</v>
      </c>
      <c r="E372" s="28">
        <v>4.36</v>
      </c>
      <c r="F372" s="27">
        <f>E372*D372</f>
        <v>4.36</v>
      </c>
      <c r="G372" s="27">
        <f t="shared" si="61"/>
        <v>4.049180327868853</v>
      </c>
      <c r="H372" s="27">
        <f>D372*G372</f>
        <v>4.049180327868853</v>
      </c>
      <c r="I372" s="27">
        <f>G372+G372*$K$12</f>
        <v>4.94</v>
      </c>
      <c r="J372" s="194">
        <f>D372*I372</f>
        <v>4.94</v>
      </c>
      <c r="K372" s="197"/>
      <c r="L372" s="197"/>
      <c r="M372" s="186">
        <v>4.94</v>
      </c>
      <c r="N372" s="138"/>
      <c r="O372" s="186">
        <f t="shared" si="60"/>
        <v>4.049180327868853</v>
      </c>
    </row>
    <row r="373" spans="1:15" s="147" customFormat="1" ht="12.75">
      <c r="A373" s="20" t="s">
        <v>683</v>
      </c>
      <c r="B373" s="21" t="s">
        <v>644</v>
      </c>
      <c r="C373" s="21"/>
      <c r="D373" s="59"/>
      <c r="E373" s="28"/>
      <c r="F373" s="18"/>
      <c r="G373" s="27">
        <f t="shared" si="61"/>
        <v>0</v>
      </c>
      <c r="H373" s="27"/>
      <c r="I373" s="27"/>
      <c r="J373" s="194">
        <f>D373*G373</f>
        <v>0</v>
      </c>
      <c r="K373" s="197"/>
      <c r="L373" s="197"/>
      <c r="M373" s="186"/>
      <c r="N373" s="138"/>
      <c r="O373" s="186">
        <f t="shared" si="60"/>
        <v>0</v>
      </c>
    </row>
    <row r="374" spans="1:15" s="149" customFormat="1" ht="25.5">
      <c r="A374" s="24"/>
      <c r="B374" s="45" t="s">
        <v>684</v>
      </c>
      <c r="C374" s="24" t="s">
        <v>334</v>
      </c>
      <c r="D374" s="51">
        <v>2</v>
      </c>
      <c r="E374" s="28">
        <v>8.96</v>
      </c>
      <c r="F374" s="27">
        <f>E374*D374</f>
        <v>17.92</v>
      </c>
      <c r="G374" s="27">
        <f t="shared" si="61"/>
        <v>8.327868852459016</v>
      </c>
      <c r="H374" s="27">
        <f>D374*G374</f>
        <v>16.65573770491803</v>
      </c>
      <c r="I374" s="27">
        <f>G374+G374*$K$12</f>
        <v>10.16</v>
      </c>
      <c r="J374" s="194">
        <f>D374*I374</f>
        <v>20.32</v>
      </c>
      <c r="K374" s="197"/>
      <c r="L374" s="197"/>
      <c r="M374" s="186">
        <v>10.16</v>
      </c>
      <c r="N374" s="138"/>
      <c r="O374" s="186">
        <f t="shared" si="60"/>
        <v>8.327868852459016</v>
      </c>
    </row>
    <row r="375" spans="1:15" s="147" customFormat="1" ht="25.5">
      <c r="A375" s="24"/>
      <c r="B375" s="45" t="s">
        <v>685</v>
      </c>
      <c r="C375" s="24" t="s">
        <v>334</v>
      </c>
      <c r="D375" s="51">
        <v>2</v>
      </c>
      <c r="E375" s="28">
        <v>10.12</v>
      </c>
      <c r="F375" s="27">
        <f>E375*D375</f>
        <v>20.24</v>
      </c>
      <c r="G375" s="27">
        <f t="shared" si="61"/>
        <v>9.40983606557377</v>
      </c>
      <c r="H375" s="27">
        <f>D375*G375</f>
        <v>18.81967213114754</v>
      </c>
      <c r="I375" s="27">
        <f>G375+G375*$K$12</f>
        <v>11.48</v>
      </c>
      <c r="J375" s="194">
        <f>D375*I375</f>
        <v>22.96</v>
      </c>
      <c r="K375" s="197"/>
      <c r="L375" s="197"/>
      <c r="M375" s="186">
        <v>11.48</v>
      </c>
      <c r="N375" s="138"/>
      <c r="O375" s="186">
        <f t="shared" si="60"/>
        <v>9.40983606557377</v>
      </c>
    </row>
    <row r="376" spans="1:15" s="147" customFormat="1" ht="12.75">
      <c r="A376" s="20" t="s">
        <v>686</v>
      </c>
      <c r="B376" s="21" t="s">
        <v>687</v>
      </c>
      <c r="C376" s="21"/>
      <c r="D376" s="59"/>
      <c r="E376" s="28"/>
      <c r="F376" s="18"/>
      <c r="G376" s="27">
        <f t="shared" si="61"/>
        <v>0</v>
      </c>
      <c r="H376" s="27"/>
      <c r="I376" s="27"/>
      <c r="J376" s="194">
        <f>D376*G376</f>
        <v>0</v>
      </c>
      <c r="K376" s="197"/>
      <c r="L376" s="197"/>
      <c r="M376" s="186"/>
      <c r="N376" s="138"/>
      <c r="O376" s="186">
        <f t="shared" si="60"/>
        <v>0</v>
      </c>
    </row>
    <row r="377" spans="1:15" s="147" customFormat="1" ht="12.75">
      <c r="A377" s="24"/>
      <c r="B377" s="45" t="s">
        <v>688</v>
      </c>
      <c r="C377" s="24" t="s">
        <v>334</v>
      </c>
      <c r="D377" s="51">
        <v>2</v>
      </c>
      <c r="E377" s="28">
        <v>3.98</v>
      </c>
      <c r="F377" s="27">
        <f aca="true" t="shared" si="66" ref="F377:F383">E377*D377</f>
        <v>7.96</v>
      </c>
      <c r="G377" s="27">
        <f t="shared" si="61"/>
        <v>3.6967213114754096</v>
      </c>
      <c r="H377" s="27">
        <f aca="true" t="shared" si="67" ref="H377:H386">D377*G377</f>
        <v>7.393442622950819</v>
      </c>
      <c r="I377" s="27">
        <f aca="true" t="shared" si="68" ref="I377:I386">G377+G377*$K$12</f>
        <v>4.51</v>
      </c>
      <c r="J377" s="194">
        <f aca="true" t="shared" si="69" ref="J377:J386">D377*I377</f>
        <v>9.02</v>
      </c>
      <c r="K377" s="197"/>
      <c r="L377" s="197"/>
      <c r="M377" s="186">
        <v>4.51</v>
      </c>
      <c r="N377" s="138"/>
      <c r="O377" s="186">
        <f t="shared" si="60"/>
        <v>3.6967213114754096</v>
      </c>
    </row>
    <row r="378" spans="1:15" s="147" customFormat="1" ht="12.75">
      <c r="A378" s="24"/>
      <c r="B378" s="45" t="s">
        <v>689</v>
      </c>
      <c r="C378" s="24" t="s">
        <v>334</v>
      </c>
      <c r="D378" s="51">
        <v>5</v>
      </c>
      <c r="E378" s="28">
        <v>5.98</v>
      </c>
      <c r="F378" s="27">
        <f t="shared" si="66"/>
        <v>29.900000000000002</v>
      </c>
      <c r="G378" s="27">
        <f t="shared" si="61"/>
        <v>5.557377049180328</v>
      </c>
      <c r="H378" s="27">
        <f t="shared" si="67"/>
        <v>27.78688524590164</v>
      </c>
      <c r="I378" s="27">
        <f t="shared" si="68"/>
        <v>6.78</v>
      </c>
      <c r="J378" s="194">
        <f t="shared" si="69"/>
        <v>33.9</v>
      </c>
      <c r="K378" s="197"/>
      <c r="L378" s="197"/>
      <c r="M378" s="186">
        <v>6.78</v>
      </c>
      <c r="N378" s="138"/>
      <c r="O378" s="186">
        <f t="shared" si="60"/>
        <v>5.557377049180328</v>
      </c>
    </row>
    <row r="379" spans="1:15" s="147" customFormat="1" ht="25.5">
      <c r="A379" s="24"/>
      <c r="B379" s="45" t="s">
        <v>690</v>
      </c>
      <c r="C379" s="24" t="s">
        <v>334</v>
      </c>
      <c r="D379" s="51">
        <v>1</v>
      </c>
      <c r="E379" s="28">
        <v>6.12</v>
      </c>
      <c r="F379" s="27">
        <f t="shared" si="66"/>
        <v>6.12</v>
      </c>
      <c r="G379" s="27">
        <f t="shared" si="61"/>
        <v>5.688524590163935</v>
      </c>
      <c r="H379" s="27">
        <f t="shared" si="67"/>
        <v>5.688524590163935</v>
      </c>
      <c r="I379" s="27">
        <f t="shared" si="68"/>
        <v>6.94</v>
      </c>
      <c r="J379" s="194">
        <f t="shared" si="69"/>
        <v>6.94</v>
      </c>
      <c r="K379" s="197"/>
      <c r="L379" s="197"/>
      <c r="M379" s="186">
        <v>6.94</v>
      </c>
      <c r="N379" s="138"/>
      <c r="O379" s="186">
        <f t="shared" si="60"/>
        <v>5.688524590163935</v>
      </c>
    </row>
    <row r="380" spans="1:15" s="149" customFormat="1" ht="25.5">
      <c r="A380" s="24"/>
      <c r="B380" s="45" t="s">
        <v>691</v>
      </c>
      <c r="C380" s="24" t="s">
        <v>334</v>
      </c>
      <c r="D380" s="51">
        <v>1</v>
      </c>
      <c r="E380" s="28">
        <v>6.26</v>
      </c>
      <c r="F380" s="27">
        <f t="shared" si="66"/>
        <v>6.26</v>
      </c>
      <c r="G380" s="27">
        <f t="shared" si="61"/>
        <v>5.819672131147541</v>
      </c>
      <c r="H380" s="27">
        <f t="shared" si="67"/>
        <v>5.819672131147541</v>
      </c>
      <c r="I380" s="27">
        <f t="shared" si="68"/>
        <v>7.1</v>
      </c>
      <c r="J380" s="194">
        <f t="shared" si="69"/>
        <v>7.1</v>
      </c>
      <c r="K380" s="197"/>
      <c r="L380" s="197"/>
      <c r="M380" s="186">
        <v>7.1</v>
      </c>
      <c r="N380" s="138"/>
      <c r="O380" s="186">
        <f t="shared" si="60"/>
        <v>5.819672131147541</v>
      </c>
    </row>
    <row r="381" spans="1:15" s="147" customFormat="1" ht="25.5">
      <c r="A381" s="24"/>
      <c r="B381" s="45" t="s">
        <v>692</v>
      </c>
      <c r="C381" s="24" t="s">
        <v>334</v>
      </c>
      <c r="D381" s="27">
        <v>3</v>
      </c>
      <c r="E381" s="28">
        <v>6.35</v>
      </c>
      <c r="F381" s="27">
        <f t="shared" si="66"/>
        <v>19.049999999999997</v>
      </c>
      <c r="G381" s="27">
        <f t="shared" si="61"/>
        <v>5.901639344262295</v>
      </c>
      <c r="H381" s="27">
        <f t="shared" si="67"/>
        <v>17.704918032786885</v>
      </c>
      <c r="I381" s="27">
        <f t="shared" si="68"/>
        <v>7.2</v>
      </c>
      <c r="J381" s="194">
        <f t="shared" si="69"/>
        <v>21.6</v>
      </c>
      <c r="K381" s="197"/>
      <c r="L381" s="197"/>
      <c r="M381" s="186">
        <v>7.2</v>
      </c>
      <c r="N381" s="138"/>
      <c r="O381" s="186">
        <f t="shared" si="60"/>
        <v>5.901639344262295</v>
      </c>
    </row>
    <row r="382" spans="1:15" s="147" customFormat="1" ht="25.5">
      <c r="A382" s="24"/>
      <c r="B382" s="45" t="s">
        <v>693</v>
      </c>
      <c r="C382" s="24" t="s">
        <v>334</v>
      </c>
      <c r="D382" s="27">
        <v>2</v>
      </c>
      <c r="E382" s="28">
        <v>6.42</v>
      </c>
      <c r="F382" s="27">
        <f t="shared" si="66"/>
        <v>12.84</v>
      </c>
      <c r="G382" s="27">
        <f t="shared" si="61"/>
        <v>5.967213114754099</v>
      </c>
      <c r="H382" s="27">
        <f t="shared" si="67"/>
        <v>11.934426229508198</v>
      </c>
      <c r="I382" s="27">
        <f t="shared" si="68"/>
        <v>7.28</v>
      </c>
      <c r="J382" s="194">
        <f t="shared" si="69"/>
        <v>14.56</v>
      </c>
      <c r="K382" s="197"/>
      <c r="L382" s="197"/>
      <c r="M382" s="186">
        <v>7.28</v>
      </c>
      <c r="N382" s="138"/>
      <c r="O382" s="186">
        <f t="shared" si="60"/>
        <v>5.967213114754099</v>
      </c>
    </row>
    <row r="383" spans="1:15" s="149" customFormat="1" ht="25.5">
      <c r="A383" s="24"/>
      <c r="B383" s="45" t="s">
        <v>694</v>
      </c>
      <c r="C383" s="24" t="s">
        <v>334</v>
      </c>
      <c r="D383" s="27">
        <v>1</v>
      </c>
      <c r="E383" s="28">
        <v>6.88</v>
      </c>
      <c r="F383" s="27">
        <f t="shared" si="66"/>
        <v>6.88</v>
      </c>
      <c r="G383" s="27">
        <f t="shared" si="61"/>
        <v>6.39344262295082</v>
      </c>
      <c r="H383" s="27">
        <f t="shared" si="67"/>
        <v>6.39344262295082</v>
      </c>
      <c r="I383" s="27">
        <f t="shared" si="68"/>
        <v>7.800000000000001</v>
      </c>
      <c r="J383" s="194">
        <f t="shared" si="69"/>
        <v>7.800000000000001</v>
      </c>
      <c r="K383" s="197"/>
      <c r="L383" s="197"/>
      <c r="M383" s="186">
        <v>7.8</v>
      </c>
      <c r="N383" s="138"/>
      <c r="O383" s="186">
        <f t="shared" si="60"/>
        <v>6.39344262295082</v>
      </c>
    </row>
    <row r="384" spans="1:15" s="147" customFormat="1" ht="12.75">
      <c r="A384" s="20" t="s">
        <v>695</v>
      </c>
      <c r="B384" s="21" t="s">
        <v>696</v>
      </c>
      <c r="C384" s="21"/>
      <c r="D384" s="18"/>
      <c r="E384" s="28"/>
      <c r="F384" s="18"/>
      <c r="G384" s="27">
        <f t="shared" si="61"/>
        <v>0</v>
      </c>
      <c r="H384" s="27">
        <f t="shared" si="67"/>
        <v>0</v>
      </c>
      <c r="I384" s="27">
        <f t="shared" si="68"/>
        <v>0</v>
      </c>
      <c r="J384" s="194">
        <f t="shared" si="69"/>
        <v>0</v>
      </c>
      <c r="K384" s="197"/>
      <c r="L384" s="197"/>
      <c r="M384" s="186"/>
      <c r="N384" s="138"/>
      <c r="O384" s="186">
        <f t="shared" si="60"/>
        <v>0</v>
      </c>
    </row>
    <row r="385" spans="1:15" s="147" customFormat="1" ht="25.5">
      <c r="A385" s="24"/>
      <c r="B385" s="45" t="s">
        <v>697</v>
      </c>
      <c r="C385" s="24" t="s">
        <v>334</v>
      </c>
      <c r="D385" s="27">
        <v>11</v>
      </c>
      <c r="E385" s="28">
        <v>12.36</v>
      </c>
      <c r="F385" s="27">
        <f>E385*D385</f>
        <v>135.95999999999998</v>
      </c>
      <c r="G385" s="27">
        <f t="shared" si="61"/>
        <v>11.491803278688524</v>
      </c>
      <c r="H385" s="27">
        <f t="shared" si="67"/>
        <v>126.40983606557376</v>
      </c>
      <c r="I385" s="27">
        <f t="shared" si="68"/>
        <v>14.02</v>
      </c>
      <c r="J385" s="194">
        <f t="shared" si="69"/>
        <v>154.22</v>
      </c>
      <c r="K385" s="197"/>
      <c r="L385" s="197"/>
      <c r="M385" s="186">
        <v>14.02</v>
      </c>
      <c r="N385" s="138"/>
      <c r="O385" s="186">
        <f t="shared" si="60"/>
        <v>11.491803278688524</v>
      </c>
    </row>
    <row r="386" spans="1:15" s="149" customFormat="1" ht="25.5">
      <c r="A386" s="24"/>
      <c r="B386" s="45" t="s">
        <v>698</v>
      </c>
      <c r="C386" s="24" t="s">
        <v>334</v>
      </c>
      <c r="D386" s="27">
        <v>1</v>
      </c>
      <c r="E386" s="28">
        <v>10.23</v>
      </c>
      <c r="F386" s="27">
        <f>E386*D386</f>
        <v>10.23</v>
      </c>
      <c r="G386" s="27">
        <f t="shared" si="61"/>
        <v>9.508196721311476</v>
      </c>
      <c r="H386" s="27">
        <f t="shared" si="67"/>
        <v>9.508196721311476</v>
      </c>
      <c r="I386" s="27">
        <f t="shared" si="68"/>
        <v>11.600000000000001</v>
      </c>
      <c r="J386" s="194">
        <f t="shared" si="69"/>
        <v>11.600000000000001</v>
      </c>
      <c r="K386" s="197"/>
      <c r="L386" s="197"/>
      <c r="M386" s="186">
        <v>11.6</v>
      </c>
      <c r="N386" s="138"/>
      <c r="O386" s="186">
        <f t="shared" si="60"/>
        <v>9.508196721311476</v>
      </c>
    </row>
    <row r="387" spans="1:15" s="147" customFormat="1" ht="12.75">
      <c r="A387" s="239" t="s">
        <v>699</v>
      </c>
      <c r="B387" s="239"/>
      <c r="C387" s="239"/>
      <c r="D387" s="239"/>
      <c r="E387" s="239"/>
      <c r="F387" s="18">
        <f>SUM(F364:F386)</f>
        <v>2010.091</v>
      </c>
      <c r="G387" s="27">
        <f t="shared" si="61"/>
        <v>0</v>
      </c>
      <c r="H387" s="195">
        <f>SUM(H364:H386)</f>
        <v>1867.8475409836067</v>
      </c>
      <c r="I387" s="27"/>
      <c r="J387" s="195">
        <f>SUM(J364:J386)</f>
        <v>2278.774</v>
      </c>
      <c r="K387" s="199"/>
      <c r="L387" s="199"/>
      <c r="M387" s="18"/>
      <c r="N387" s="148"/>
      <c r="O387" s="186">
        <f t="shared" si="60"/>
        <v>0</v>
      </c>
    </row>
    <row r="388" spans="1:15" s="147" customFormat="1" ht="6" customHeight="1">
      <c r="A388" s="236"/>
      <c r="B388" s="236"/>
      <c r="C388" s="236"/>
      <c r="D388" s="236"/>
      <c r="E388" s="236"/>
      <c r="F388" s="236"/>
      <c r="G388" s="27">
        <f t="shared" si="61"/>
        <v>0</v>
      </c>
      <c r="H388" s="27"/>
      <c r="I388" s="27"/>
      <c r="J388" s="194"/>
      <c r="K388" s="197"/>
      <c r="L388" s="197"/>
      <c r="M388" s="18"/>
      <c r="N388" s="138"/>
      <c r="O388" s="186">
        <f t="shared" si="60"/>
        <v>0</v>
      </c>
    </row>
    <row r="389" spans="1:15" s="147" customFormat="1" ht="12.75">
      <c r="A389" s="20" t="s">
        <v>700</v>
      </c>
      <c r="B389" s="36" t="s">
        <v>701</v>
      </c>
      <c r="C389" s="37"/>
      <c r="D389" s="27"/>
      <c r="E389" s="28"/>
      <c r="F389" s="27"/>
      <c r="G389" s="27">
        <f t="shared" si="61"/>
        <v>0</v>
      </c>
      <c r="H389" s="27"/>
      <c r="I389" s="27"/>
      <c r="J389" s="194"/>
      <c r="K389" s="197"/>
      <c r="L389" s="197"/>
      <c r="M389" s="18"/>
      <c r="N389" s="138"/>
      <c r="O389" s="186">
        <f t="shared" si="60"/>
        <v>0</v>
      </c>
    </row>
    <row r="390" spans="1:15" s="147" customFormat="1" ht="12.75">
      <c r="A390" s="20" t="s">
        <v>702</v>
      </c>
      <c r="B390" s="21" t="s">
        <v>703</v>
      </c>
      <c r="C390" s="21"/>
      <c r="D390" s="18"/>
      <c r="E390" s="22"/>
      <c r="F390" s="18"/>
      <c r="G390" s="27">
        <f t="shared" si="61"/>
        <v>0</v>
      </c>
      <c r="H390" s="27"/>
      <c r="I390" s="27"/>
      <c r="J390" s="194"/>
      <c r="K390" s="197"/>
      <c r="L390" s="197"/>
      <c r="M390" s="18"/>
      <c r="N390" s="138"/>
      <c r="O390" s="186">
        <f t="shared" si="60"/>
        <v>0</v>
      </c>
    </row>
    <row r="391" spans="1:15" s="149" customFormat="1" ht="12.75">
      <c r="A391" s="24"/>
      <c r="B391" s="45" t="s">
        <v>704</v>
      </c>
      <c r="C391" s="24" t="s">
        <v>334</v>
      </c>
      <c r="D391" s="27">
        <v>11</v>
      </c>
      <c r="E391" s="28">
        <v>17.63</v>
      </c>
      <c r="F391" s="27">
        <f>E391*D391</f>
        <v>193.92999999999998</v>
      </c>
      <c r="G391" s="27">
        <f t="shared" si="61"/>
        <v>16.311475409836063</v>
      </c>
      <c r="H391" s="27">
        <f>D391*G391</f>
        <v>179.42622950819668</v>
      </c>
      <c r="I391" s="27">
        <f>G391+G391*$K$12</f>
        <v>19.9</v>
      </c>
      <c r="J391" s="194">
        <f>D391*I391</f>
        <v>218.89999999999998</v>
      </c>
      <c r="K391" s="197"/>
      <c r="L391" s="197"/>
      <c r="M391" s="186">
        <v>19.9</v>
      </c>
      <c r="N391" s="138"/>
      <c r="O391" s="186">
        <f t="shared" si="60"/>
        <v>16.311475409836063</v>
      </c>
    </row>
    <row r="392" spans="1:15" s="147" customFormat="1" ht="12.75">
      <c r="A392" s="24"/>
      <c r="B392" s="45" t="s">
        <v>705</v>
      </c>
      <c r="C392" s="24" t="s">
        <v>334</v>
      </c>
      <c r="D392" s="27">
        <v>1</v>
      </c>
      <c r="E392" s="28">
        <v>20.21</v>
      </c>
      <c r="F392" s="27">
        <f>E392*D392</f>
        <v>20.21</v>
      </c>
      <c r="G392" s="27">
        <f t="shared" si="61"/>
        <v>18.78688524590164</v>
      </c>
      <c r="H392" s="27">
        <f>D392*G392</f>
        <v>18.78688524590164</v>
      </c>
      <c r="I392" s="27">
        <f>G392+G392*$K$12</f>
        <v>22.92</v>
      </c>
      <c r="J392" s="194">
        <f>D392*I392</f>
        <v>22.92</v>
      </c>
      <c r="K392" s="197"/>
      <c r="L392" s="197"/>
      <c r="M392" s="186">
        <v>22.92</v>
      </c>
      <c r="N392" s="138"/>
      <c r="O392" s="186">
        <f t="shared" si="60"/>
        <v>18.78688524590164</v>
      </c>
    </row>
    <row r="393" spans="1:15" s="149" customFormat="1" ht="12.75">
      <c r="A393" s="20" t="s">
        <v>706</v>
      </c>
      <c r="B393" s="21" t="s">
        <v>707</v>
      </c>
      <c r="C393" s="21"/>
      <c r="D393" s="18"/>
      <c r="E393" s="28"/>
      <c r="F393" s="18"/>
      <c r="G393" s="27">
        <f t="shared" si="61"/>
        <v>0</v>
      </c>
      <c r="H393" s="27"/>
      <c r="I393" s="27"/>
      <c r="J393" s="194">
        <f>D393*G393</f>
        <v>0</v>
      </c>
      <c r="K393" s="197"/>
      <c r="L393" s="197"/>
      <c r="M393" s="186"/>
      <c r="N393" s="138"/>
      <c r="O393" s="186">
        <f t="shared" si="60"/>
        <v>0</v>
      </c>
    </row>
    <row r="394" spans="1:15" s="147" customFormat="1" ht="12.75">
      <c r="A394" s="24"/>
      <c r="B394" s="45" t="s">
        <v>708</v>
      </c>
      <c r="C394" s="24" t="s">
        <v>334</v>
      </c>
      <c r="D394" s="27">
        <v>9</v>
      </c>
      <c r="E394" s="28">
        <v>144</v>
      </c>
      <c r="F394" s="27">
        <f>E394*D394</f>
        <v>1296</v>
      </c>
      <c r="G394" s="27">
        <f t="shared" si="61"/>
        <v>133.85245901639345</v>
      </c>
      <c r="H394" s="27">
        <f>D394*G394</f>
        <v>1204.672131147541</v>
      </c>
      <c r="I394" s="27">
        <f>G394+G394*$K$12</f>
        <v>163.3</v>
      </c>
      <c r="J394" s="194">
        <f>D394*I394</f>
        <v>1469.7</v>
      </c>
      <c r="K394" s="197"/>
      <c r="L394" s="197"/>
      <c r="M394" s="186">
        <v>163.3</v>
      </c>
      <c r="N394" s="138"/>
      <c r="O394" s="186">
        <f t="shared" si="60"/>
        <v>133.85245901639345</v>
      </c>
    </row>
    <row r="395" spans="1:15" s="147" customFormat="1" ht="12.75">
      <c r="A395" s="24"/>
      <c r="B395" s="45" t="s">
        <v>709</v>
      </c>
      <c r="C395" s="24" t="s">
        <v>334</v>
      </c>
      <c r="D395" s="27">
        <v>9</v>
      </c>
      <c r="E395" s="28">
        <v>52.32</v>
      </c>
      <c r="F395" s="27">
        <f>E395*D395</f>
        <v>470.88</v>
      </c>
      <c r="G395" s="27">
        <f t="shared" si="61"/>
        <v>48.631147540983605</v>
      </c>
      <c r="H395" s="27">
        <f>D395*G395</f>
        <v>437.68032786885243</v>
      </c>
      <c r="I395" s="27">
        <f>G395+G395*$K$12</f>
        <v>59.33</v>
      </c>
      <c r="J395" s="194">
        <f>D395*I395</f>
        <v>533.97</v>
      </c>
      <c r="K395" s="197"/>
      <c r="L395" s="197"/>
      <c r="M395" s="186">
        <v>59.33</v>
      </c>
      <c r="N395" s="138"/>
      <c r="O395" s="186">
        <f t="shared" si="60"/>
        <v>48.631147540983605</v>
      </c>
    </row>
    <row r="396" spans="1:15" s="147" customFormat="1" ht="12.75">
      <c r="A396" s="24"/>
      <c r="B396" s="45" t="s">
        <v>710</v>
      </c>
      <c r="C396" s="24" t="s">
        <v>334</v>
      </c>
      <c r="D396" s="27">
        <v>5</v>
      </c>
      <c r="E396" s="28">
        <v>41.36</v>
      </c>
      <c r="F396" s="27">
        <f>E396*D396</f>
        <v>206.8</v>
      </c>
      <c r="G396" s="27">
        <f t="shared" si="61"/>
        <v>38.44262295081967</v>
      </c>
      <c r="H396" s="27">
        <f>D396*G396</f>
        <v>192.21311475409834</v>
      </c>
      <c r="I396" s="27">
        <f>G396+G396*$K$12</f>
        <v>46.89999999999999</v>
      </c>
      <c r="J396" s="194">
        <f>D396*I396</f>
        <v>234.49999999999994</v>
      </c>
      <c r="K396" s="197"/>
      <c r="L396" s="197"/>
      <c r="M396" s="186">
        <v>46.9</v>
      </c>
      <c r="N396" s="138"/>
      <c r="O396" s="186">
        <f t="shared" si="60"/>
        <v>38.44262295081967</v>
      </c>
    </row>
    <row r="397" spans="1:15" s="147" customFormat="1" ht="12.75">
      <c r="A397" s="24"/>
      <c r="B397" s="45" t="s">
        <v>711</v>
      </c>
      <c r="C397" s="24" t="s">
        <v>334</v>
      </c>
      <c r="D397" s="27">
        <v>5</v>
      </c>
      <c r="E397" s="28">
        <v>102.3</v>
      </c>
      <c r="F397" s="27">
        <f>E397*D397</f>
        <v>511.5</v>
      </c>
      <c r="G397" s="27">
        <f t="shared" si="61"/>
        <v>95.09016393442623</v>
      </c>
      <c r="H397" s="27">
        <f>D397*G397</f>
        <v>475.45081967213116</v>
      </c>
      <c r="I397" s="27">
        <f>G397+G397*$K$12</f>
        <v>116.01</v>
      </c>
      <c r="J397" s="194">
        <f>D397*I397</f>
        <v>580.0500000000001</v>
      </c>
      <c r="K397" s="197"/>
      <c r="L397" s="197"/>
      <c r="M397" s="186">
        <v>116.01</v>
      </c>
      <c r="N397" s="138"/>
      <c r="O397" s="186">
        <f t="shared" si="60"/>
        <v>95.09016393442623</v>
      </c>
    </row>
    <row r="398" spans="1:15" s="147" customFormat="1" ht="12.75">
      <c r="A398" s="24"/>
      <c r="B398" s="45" t="s">
        <v>712</v>
      </c>
      <c r="C398" s="24" t="s">
        <v>334</v>
      </c>
      <c r="D398" s="27">
        <v>2</v>
      </c>
      <c r="E398" s="28">
        <v>69</v>
      </c>
      <c r="F398" s="27">
        <f>E398*D398</f>
        <v>138</v>
      </c>
      <c r="G398" s="27">
        <f t="shared" si="61"/>
        <v>64.13934426229508</v>
      </c>
      <c r="H398" s="27">
        <f>D398*G398</f>
        <v>128.27868852459017</v>
      </c>
      <c r="I398" s="27">
        <f>G398+G398*$K$12</f>
        <v>78.25</v>
      </c>
      <c r="J398" s="194">
        <f>D398*I398</f>
        <v>156.5</v>
      </c>
      <c r="K398" s="197"/>
      <c r="L398" s="197"/>
      <c r="M398" s="186">
        <v>78.25</v>
      </c>
      <c r="N398" s="138"/>
      <c r="O398" s="186">
        <f t="shared" si="60"/>
        <v>64.13934426229508</v>
      </c>
    </row>
    <row r="399" spans="1:15" s="147" customFormat="1" ht="12.75">
      <c r="A399" s="20" t="s">
        <v>713</v>
      </c>
      <c r="B399" s="21" t="s">
        <v>714</v>
      </c>
      <c r="C399" s="21"/>
      <c r="D399" s="18"/>
      <c r="E399" s="28"/>
      <c r="F399" s="18"/>
      <c r="G399" s="27">
        <f t="shared" si="61"/>
        <v>0</v>
      </c>
      <c r="H399" s="27"/>
      <c r="I399" s="27"/>
      <c r="J399" s="194">
        <f>D399*G399</f>
        <v>0</v>
      </c>
      <c r="K399" s="197"/>
      <c r="L399" s="197"/>
      <c r="M399" s="186"/>
      <c r="N399" s="138"/>
      <c r="O399" s="186">
        <f t="shared" si="60"/>
        <v>0</v>
      </c>
    </row>
    <row r="400" spans="1:15" s="147" customFormat="1" ht="12.75">
      <c r="A400" s="24"/>
      <c r="B400" s="45" t="s">
        <v>715</v>
      </c>
      <c r="C400" s="24" t="s">
        <v>334</v>
      </c>
      <c r="D400" s="27">
        <v>1</v>
      </c>
      <c r="E400" s="28">
        <v>600</v>
      </c>
      <c r="F400" s="27">
        <f>E400*D400</f>
        <v>600</v>
      </c>
      <c r="G400" s="27">
        <f>O400</f>
        <v>557.7295081967213</v>
      </c>
      <c r="H400" s="27">
        <f>D400*G400</f>
        <v>557.7295081967213</v>
      </c>
      <c r="I400" s="27">
        <f>G400+G400*$K$12</f>
        <v>680.4300000000001</v>
      </c>
      <c r="J400" s="194">
        <f>D400*I400</f>
        <v>680.4300000000001</v>
      </c>
      <c r="K400" s="197"/>
      <c r="L400" s="197"/>
      <c r="M400" s="186">
        <v>680.43</v>
      </c>
      <c r="N400" s="138"/>
      <c r="O400" s="186">
        <f aca="true" t="shared" si="70" ref="O400:O463">M400/$N$13</f>
        <v>557.7295081967213</v>
      </c>
    </row>
    <row r="401" spans="1:15" s="147" customFormat="1" ht="12.75">
      <c r="A401" s="24"/>
      <c r="B401" s="45" t="s">
        <v>716</v>
      </c>
      <c r="C401" s="24" t="s">
        <v>334</v>
      </c>
      <c r="D401" s="27">
        <v>1</v>
      </c>
      <c r="E401" s="28">
        <v>215</v>
      </c>
      <c r="F401" s="27">
        <f>E401*D401</f>
        <v>215</v>
      </c>
      <c r="G401" s="27">
        <f>O401</f>
        <v>199.85245901639345</v>
      </c>
      <c r="H401" s="27">
        <f>D401*G401</f>
        <v>199.85245901639345</v>
      </c>
      <c r="I401" s="27">
        <f>G401+G401*$K$12</f>
        <v>243.82000000000002</v>
      </c>
      <c r="J401" s="194">
        <f>D401*I401</f>
        <v>243.82000000000002</v>
      </c>
      <c r="K401" s="197"/>
      <c r="L401" s="197"/>
      <c r="M401" s="186">
        <v>243.82</v>
      </c>
      <c r="N401" s="138"/>
      <c r="O401" s="186">
        <f t="shared" si="70"/>
        <v>199.85245901639345</v>
      </c>
    </row>
    <row r="402" spans="1:15" s="147" customFormat="1" ht="12.75">
      <c r="A402" s="20" t="s">
        <v>717</v>
      </c>
      <c r="B402" s="21" t="s">
        <v>718</v>
      </c>
      <c r="C402" s="21"/>
      <c r="D402" s="18"/>
      <c r="E402" s="28"/>
      <c r="F402" s="18"/>
      <c r="G402" s="27">
        <f aca="true" t="shared" si="71" ref="G402:G458">O402</f>
        <v>0</v>
      </c>
      <c r="H402" s="27"/>
      <c r="I402" s="27"/>
      <c r="J402" s="194">
        <f>D402*G402</f>
        <v>0</v>
      </c>
      <c r="K402" s="197"/>
      <c r="L402" s="197"/>
      <c r="M402" s="186"/>
      <c r="N402" s="138"/>
      <c r="O402" s="186">
        <f t="shared" si="70"/>
        <v>0</v>
      </c>
    </row>
    <row r="403" spans="1:15" s="149" customFormat="1" ht="25.5">
      <c r="A403" s="24"/>
      <c r="B403" s="45" t="s">
        <v>719</v>
      </c>
      <c r="C403" s="24" t="s">
        <v>334</v>
      </c>
      <c r="D403" s="27">
        <v>5</v>
      </c>
      <c r="E403" s="28">
        <v>198</v>
      </c>
      <c r="F403" s="27">
        <f>E403*D403</f>
        <v>990</v>
      </c>
      <c r="G403" s="27">
        <f t="shared" si="71"/>
        <v>199.85245901639345</v>
      </c>
      <c r="H403" s="27">
        <f>D403*G403</f>
        <v>999.2622950819673</v>
      </c>
      <c r="I403" s="27">
        <f>G403+G403*$K$12</f>
        <v>243.82000000000002</v>
      </c>
      <c r="J403" s="194">
        <f>D403*I403</f>
        <v>1219.1000000000001</v>
      </c>
      <c r="K403" s="197"/>
      <c r="L403" s="197"/>
      <c r="M403" s="186">
        <v>243.82</v>
      </c>
      <c r="N403" s="138"/>
      <c r="O403" s="186">
        <f t="shared" si="70"/>
        <v>199.85245901639345</v>
      </c>
    </row>
    <row r="404" spans="1:15" s="147" customFormat="1" ht="12.75">
      <c r="A404" s="20" t="s">
        <v>720</v>
      </c>
      <c r="B404" s="36" t="s">
        <v>721</v>
      </c>
      <c r="C404" s="20"/>
      <c r="D404" s="20"/>
      <c r="E404" s="36"/>
      <c r="F404" s="18"/>
      <c r="G404" s="27">
        <f t="shared" si="71"/>
        <v>0</v>
      </c>
      <c r="H404" s="27"/>
      <c r="I404" s="27"/>
      <c r="J404" s="194">
        <f>D404*G404</f>
        <v>0</v>
      </c>
      <c r="K404" s="197"/>
      <c r="L404" s="197"/>
      <c r="M404" s="186"/>
      <c r="N404" s="138"/>
      <c r="O404" s="186">
        <f t="shared" si="70"/>
        <v>0</v>
      </c>
    </row>
    <row r="405" spans="1:15" s="147" customFormat="1" ht="12.75">
      <c r="A405" s="43"/>
      <c r="B405" s="45" t="s">
        <v>722</v>
      </c>
      <c r="C405" s="60" t="s">
        <v>290</v>
      </c>
      <c r="D405" s="27">
        <v>8</v>
      </c>
      <c r="E405" s="28">
        <v>69</v>
      </c>
      <c r="F405" s="27">
        <f>E405*D405</f>
        <v>552</v>
      </c>
      <c r="G405" s="27">
        <f t="shared" si="71"/>
        <v>184.04918032786884</v>
      </c>
      <c r="H405" s="27">
        <f>D405*G405</f>
        <v>1472.3934426229507</v>
      </c>
      <c r="I405" s="27">
        <f>G405+G405*$K$12</f>
        <v>224.54</v>
      </c>
      <c r="J405" s="194">
        <f>D405*I405</f>
        <v>1796.32</v>
      </c>
      <c r="K405" s="197"/>
      <c r="L405" s="197"/>
      <c r="M405" s="186">
        <v>224.54</v>
      </c>
      <c r="N405" s="138"/>
      <c r="O405" s="186">
        <f t="shared" si="70"/>
        <v>184.04918032786884</v>
      </c>
    </row>
    <row r="406" spans="1:15" s="147" customFormat="1" ht="12.75">
      <c r="A406" s="43"/>
      <c r="B406" s="45" t="s">
        <v>723</v>
      </c>
      <c r="C406" s="60" t="s">
        <v>290</v>
      </c>
      <c r="D406" s="27">
        <v>2</v>
      </c>
      <c r="E406" s="28">
        <v>35</v>
      </c>
      <c r="F406" s="27">
        <f>E406*D406</f>
        <v>70</v>
      </c>
      <c r="G406" s="27">
        <f t="shared" si="71"/>
        <v>32.5327868852459</v>
      </c>
      <c r="H406" s="27">
        <f>D406*G406</f>
        <v>65.0655737704918</v>
      </c>
      <c r="I406" s="27">
        <f>G406+G406*$K$12</f>
        <v>39.69</v>
      </c>
      <c r="J406" s="194">
        <f>D406*I406</f>
        <v>79.38</v>
      </c>
      <c r="K406" s="197"/>
      <c r="L406" s="197"/>
      <c r="M406" s="186">
        <v>39.69</v>
      </c>
      <c r="N406" s="138"/>
      <c r="O406" s="186">
        <f t="shared" si="70"/>
        <v>32.5327868852459</v>
      </c>
    </row>
    <row r="407" spans="1:15" s="149" customFormat="1" ht="12.75">
      <c r="A407" s="239" t="s">
        <v>724</v>
      </c>
      <c r="B407" s="239"/>
      <c r="C407" s="239"/>
      <c r="D407" s="239"/>
      <c r="E407" s="239"/>
      <c r="F407" s="18">
        <f>SUM(F391:F406)</f>
        <v>5264.32</v>
      </c>
      <c r="G407" s="27">
        <f t="shared" si="71"/>
        <v>0</v>
      </c>
      <c r="H407" s="195">
        <f>SUM(H391:H406)</f>
        <v>5930.811475409836</v>
      </c>
      <c r="I407" s="27"/>
      <c r="J407" s="195">
        <f>SUM(J391:J406)</f>
        <v>7235.59</v>
      </c>
      <c r="K407" s="199"/>
      <c r="L407" s="199"/>
      <c r="M407" s="186"/>
      <c r="N407" s="148"/>
      <c r="O407" s="186">
        <f t="shared" si="70"/>
        <v>0</v>
      </c>
    </row>
    <row r="408" spans="1:15" s="147" customFormat="1" ht="6" customHeight="1">
      <c r="A408" s="236"/>
      <c r="B408" s="236"/>
      <c r="C408" s="236"/>
      <c r="D408" s="236"/>
      <c r="E408" s="236"/>
      <c r="F408" s="236"/>
      <c r="G408" s="27">
        <f t="shared" si="71"/>
        <v>0</v>
      </c>
      <c r="H408" s="27"/>
      <c r="I408" s="27"/>
      <c r="J408" s="194"/>
      <c r="K408" s="197"/>
      <c r="L408" s="197"/>
      <c r="M408" s="186"/>
      <c r="N408" s="138"/>
      <c r="O408" s="186">
        <f t="shared" si="70"/>
        <v>0</v>
      </c>
    </row>
    <row r="409" spans="1:15" s="147" customFormat="1" ht="12.75">
      <c r="A409" s="20" t="s">
        <v>725</v>
      </c>
      <c r="B409" s="36" t="s">
        <v>726</v>
      </c>
      <c r="C409" s="20"/>
      <c r="D409" s="20"/>
      <c r="E409" s="32"/>
      <c r="F409" s="18"/>
      <c r="G409" s="27">
        <f t="shared" si="71"/>
        <v>0</v>
      </c>
      <c r="H409" s="27"/>
      <c r="I409" s="27"/>
      <c r="J409" s="194">
        <f>D409*G409</f>
        <v>0</v>
      </c>
      <c r="K409" s="197"/>
      <c r="L409" s="197"/>
      <c r="M409" s="186"/>
      <c r="N409" s="138"/>
      <c r="O409" s="186">
        <f t="shared" si="70"/>
        <v>0</v>
      </c>
    </row>
    <row r="410" spans="1:15" s="149" customFormat="1" ht="12.75">
      <c r="A410" s="20" t="s">
        <v>727</v>
      </c>
      <c r="B410" s="36" t="s">
        <v>728</v>
      </c>
      <c r="C410" s="20"/>
      <c r="D410" s="20"/>
      <c r="E410" s="32"/>
      <c r="F410" s="18"/>
      <c r="G410" s="27">
        <f t="shared" si="71"/>
        <v>0</v>
      </c>
      <c r="H410" s="27"/>
      <c r="I410" s="27"/>
      <c r="J410" s="194">
        <f>D410*G410</f>
        <v>0</v>
      </c>
      <c r="K410" s="197"/>
      <c r="L410" s="197"/>
      <c r="M410" s="18"/>
      <c r="N410" s="138"/>
      <c r="O410" s="186">
        <f t="shared" si="70"/>
        <v>0</v>
      </c>
    </row>
    <row r="411" spans="1:15" s="147" customFormat="1" ht="12.75">
      <c r="A411" s="20" t="s">
        <v>729</v>
      </c>
      <c r="B411" s="36" t="s">
        <v>635</v>
      </c>
      <c r="C411" s="20"/>
      <c r="D411" s="27"/>
      <c r="E411" s="32"/>
      <c r="F411" s="18"/>
      <c r="G411" s="27">
        <f t="shared" si="71"/>
        <v>0</v>
      </c>
      <c r="H411" s="27"/>
      <c r="I411" s="27"/>
      <c r="J411" s="194">
        <f>D411*G411</f>
        <v>0</v>
      </c>
      <c r="K411" s="197"/>
      <c r="L411" s="197"/>
      <c r="M411" s="18"/>
      <c r="N411" s="138"/>
      <c r="O411" s="186">
        <f t="shared" si="70"/>
        <v>0</v>
      </c>
    </row>
    <row r="412" spans="1:15" s="147" customFormat="1" ht="12.75">
      <c r="A412" s="43"/>
      <c r="B412" s="61" t="s">
        <v>730</v>
      </c>
      <c r="C412" s="60" t="s">
        <v>290</v>
      </c>
      <c r="D412" s="27">
        <f>30*6+6+18</f>
        <v>204</v>
      </c>
      <c r="E412" s="28">
        <v>11.3</v>
      </c>
      <c r="F412" s="27">
        <f>E412*D412</f>
        <v>2305.2000000000003</v>
      </c>
      <c r="G412" s="27">
        <f t="shared" si="71"/>
        <v>10.5</v>
      </c>
      <c r="H412" s="27">
        <f>D412*G412</f>
        <v>2142</v>
      </c>
      <c r="I412" s="27">
        <f>G412+G412*$K$12</f>
        <v>12.81</v>
      </c>
      <c r="J412" s="194">
        <f>D412*I412</f>
        <v>2613.2400000000002</v>
      </c>
      <c r="K412" s="197"/>
      <c r="L412" s="197"/>
      <c r="M412" s="186">
        <v>12.81</v>
      </c>
      <c r="N412" s="138"/>
      <c r="O412" s="186">
        <f t="shared" si="70"/>
        <v>10.5</v>
      </c>
    </row>
    <row r="413" spans="1:15" s="147" customFormat="1" ht="12.75">
      <c r="A413" s="43"/>
      <c r="B413" s="61" t="s">
        <v>731</v>
      </c>
      <c r="C413" s="60" t="s">
        <v>290</v>
      </c>
      <c r="D413" s="27">
        <f>17*6+6</f>
        <v>108</v>
      </c>
      <c r="E413" s="28">
        <v>11.9</v>
      </c>
      <c r="F413" s="27">
        <f>E413*D413</f>
        <v>1285.2</v>
      </c>
      <c r="G413" s="27">
        <f t="shared" si="71"/>
        <v>11.065573770491804</v>
      </c>
      <c r="H413" s="27">
        <f>D413*G413</f>
        <v>1195.081967213115</v>
      </c>
      <c r="I413" s="27">
        <f>G413+G413*$K$12</f>
        <v>13.500000000000002</v>
      </c>
      <c r="J413" s="194">
        <f>D413*I413</f>
        <v>1458.0000000000002</v>
      </c>
      <c r="K413" s="197"/>
      <c r="L413" s="197"/>
      <c r="M413" s="186">
        <v>13.5</v>
      </c>
      <c r="N413" s="138"/>
      <c r="O413" s="186">
        <f t="shared" si="70"/>
        <v>11.065573770491804</v>
      </c>
    </row>
    <row r="414" spans="1:15" s="147" customFormat="1" ht="12.75">
      <c r="A414" s="43" t="s">
        <v>529</v>
      </c>
      <c r="B414" s="61" t="s">
        <v>732</v>
      </c>
      <c r="C414" s="60" t="s">
        <v>290</v>
      </c>
      <c r="D414" s="27">
        <f>19*6+6</f>
        <v>120</v>
      </c>
      <c r="E414" s="28">
        <v>10.9</v>
      </c>
      <c r="F414" s="27">
        <f>E414*D414</f>
        <v>1308</v>
      </c>
      <c r="G414" s="27">
        <f t="shared" si="71"/>
        <v>10.131147540983607</v>
      </c>
      <c r="H414" s="27">
        <f>D414*G414</f>
        <v>1215.7377049180327</v>
      </c>
      <c r="I414" s="27">
        <f>G414+G414*$K$12</f>
        <v>12.36</v>
      </c>
      <c r="J414" s="194">
        <f>D414*I414</f>
        <v>1483.1999999999998</v>
      </c>
      <c r="K414" s="197"/>
      <c r="L414" s="197"/>
      <c r="M414" s="186">
        <v>12.36</v>
      </c>
      <c r="N414" s="138"/>
      <c r="O414" s="186">
        <f t="shared" si="70"/>
        <v>10.131147540983607</v>
      </c>
    </row>
    <row r="415" spans="1:15" s="147" customFormat="1" ht="12.75">
      <c r="A415" s="43"/>
      <c r="B415" s="61" t="s">
        <v>733</v>
      </c>
      <c r="C415" s="60" t="s">
        <v>290</v>
      </c>
      <c r="D415" s="27">
        <f>34*6+6</f>
        <v>210</v>
      </c>
      <c r="E415" s="28">
        <v>10.12</v>
      </c>
      <c r="F415" s="27">
        <f>E415*D415</f>
        <v>2125.2</v>
      </c>
      <c r="G415" s="27">
        <f t="shared" si="71"/>
        <v>9.40983606557377</v>
      </c>
      <c r="H415" s="27">
        <f>D415*G415</f>
        <v>1976.065573770492</v>
      </c>
      <c r="I415" s="27">
        <f>G415+G415*$K$12</f>
        <v>11.48</v>
      </c>
      <c r="J415" s="194">
        <f>D415*I415</f>
        <v>2410.8</v>
      </c>
      <c r="K415" s="197"/>
      <c r="L415" s="197"/>
      <c r="M415" s="186">
        <v>11.48</v>
      </c>
      <c r="N415" s="138"/>
      <c r="O415" s="186">
        <f t="shared" si="70"/>
        <v>9.40983606557377</v>
      </c>
    </row>
    <row r="416" spans="1:15" s="147" customFormat="1" ht="12.75">
      <c r="A416" s="43"/>
      <c r="B416" s="61" t="s">
        <v>734</v>
      </c>
      <c r="C416" s="60" t="s">
        <v>290</v>
      </c>
      <c r="D416" s="27">
        <f>16*6+6</f>
        <v>102</v>
      </c>
      <c r="E416" s="28">
        <v>9.36</v>
      </c>
      <c r="F416" s="27">
        <f>E416*D416</f>
        <v>954.7199999999999</v>
      </c>
      <c r="G416" s="27">
        <f t="shared" si="71"/>
        <v>8.69672131147541</v>
      </c>
      <c r="H416" s="27">
        <f>D416*G416</f>
        <v>887.0655737704917</v>
      </c>
      <c r="I416" s="27">
        <f>G416+G416*$K$12</f>
        <v>10.61</v>
      </c>
      <c r="J416" s="194">
        <f>D416*I416</f>
        <v>1082.22</v>
      </c>
      <c r="K416" s="197"/>
      <c r="L416" s="197"/>
      <c r="M416" s="186">
        <v>10.61</v>
      </c>
      <c r="N416" s="138"/>
      <c r="O416" s="186">
        <f t="shared" si="70"/>
        <v>8.69672131147541</v>
      </c>
    </row>
    <row r="417" spans="1:15" s="147" customFormat="1" ht="12.75">
      <c r="A417" s="20" t="s">
        <v>739</v>
      </c>
      <c r="B417" s="36" t="s">
        <v>740</v>
      </c>
      <c r="C417" s="60"/>
      <c r="D417" s="27"/>
      <c r="E417" s="32"/>
      <c r="F417" s="18"/>
      <c r="G417" s="27">
        <f t="shared" si="71"/>
        <v>0</v>
      </c>
      <c r="H417" s="27"/>
      <c r="I417" s="27"/>
      <c r="J417" s="194">
        <f>D417*G417</f>
        <v>0</v>
      </c>
      <c r="K417" s="197"/>
      <c r="L417" s="197"/>
      <c r="M417" s="186"/>
      <c r="N417" s="138"/>
      <c r="O417" s="186">
        <f t="shared" si="70"/>
        <v>0</v>
      </c>
    </row>
    <row r="418" spans="1:15" s="147" customFormat="1" ht="12.75">
      <c r="A418" s="43"/>
      <c r="B418" s="25" t="s">
        <v>741</v>
      </c>
      <c r="C418" s="60" t="s">
        <v>334</v>
      </c>
      <c r="D418" s="27">
        <v>2</v>
      </c>
      <c r="E418" s="28">
        <v>32</v>
      </c>
      <c r="F418" s="27">
        <f>E418*D418</f>
        <v>64</v>
      </c>
      <c r="G418" s="27">
        <f t="shared" si="71"/>
        <v>29.74590163934426</v>
      </c>
      <c r="H418" s="27">
        <f>D418*G418</f>
        <v>59.49180327868852</v>
      </c>
      <c r="I418" s="27">
        <f>G418+G418*$K$12</f>
        <v>36.29</v>
      </c>
      <c r="J418" s="194">
        <f>D418*I418</f>
        <v>72.58</v>
      </c>
      <c r="K418" s="197"/>
      <c r="L418" s="197"/>
      <c r="M418" s="186">
        <v>36.29</v>
      </c>
      <c r="N418" s="138"/>
      <c r="O418" s="186">
        <f t="shared" si="70"/>
        <v>29.74590163934426</v>
      </c>
    </row>
    <row r="419" spans="1:15" s="147" customFormat="1" ht="12.75">
      <c r="A419" s="20" t="s">
        <v>742</v>
      </c>
      <c r="B419" s="36" t="s">
        <v>644</v>
      </c>
      <c r="C419" s="60"/>
      <c r="D419" s="27"/>
      <c r="E419" s="32"/>
      <c r="F419" s="18"/>
      <c r="G419" s="27">
        <f t="shared" si="71"/>
        <v>0</v>
      </c>
      <c r="H419" s="27"/>
      <c r="I419" s="27"/>
      <c r="J419" s="194">
        <f>D419*G419</f>
        <v>0</v>
      </c>
      <c r="K419" s="197"/>
      <c r="L419" s="197"/>
      <c r="M419" s="186"/>
      <c r="N419" s="138"/>
      <c r="O419" s="186">
        <f t="shared" si="70"/>
        <v>0</v>
      </c>
    </row>
    <row r="420" spans="1:15" s="147" customFormat="1" ht="12.75">
      <c r="A420" s="43"/>
      <c r="B420" s="61" t="s">
        <v>743</v>
      </c>
      <c r="C420" s="60" t="s">
        <v>334</v>
      </c>
      <c r="D420" s="27">
        <v>11</v>
      </c>
      <c r="E420" s="28">
        <v>6.25</v>
      </c>
      <c r="F420" s="27">
        <f aca="true" t="shared" si="72" ref="F420:F427">E420*D420</f>
        <v>68.75</v>
      </c>
      <c r="G420" s="27">
        <f t="shared" si="71"/>
        <v>5.811475409836065</v>
      </c>
      <c r="H420" s="27">
        <f aca="true" t="shared" si="73" ref="H420:H427">D420*G420</f>
        <v>63.92622950819672</v>
      </c>
      <c r="I420" s="27">
        <f aca="true" t="shared" si="74" ref="I420:I427">G420+G420*$K$12</f>
        <v>7.09</v>
      </c>
      <c r="J420" s="194">
        <f aca="true" t="shared" si="75" ref="J420:J427">D420*I420</f>
        <v>77.99</v>
      </c>
      <c r="K420" s="197"/>
      <c r="L420" s="197"/>
      <c r="M420" s="186">
        <v>7.09</v>
      </c>
      <c r="N420" s="138"/>
      <c r="O420" s="186">
        <f t="shared" si="70"/>
        <v>5.811475409836065</v>
      </c>
    </row>
    <row r="421" spans="1:15" s="149" customFormat="1" ht="12.75">
      <c r="A421" s="43"/>
      <c r="B421" s="61" t="s">
        <v>744</v>
      </c>
      <c r="C421" s="60" t="s">
        <v>334</v>
      </c>
      <c r="D421" s="27">
        <v>18</v>
      </c>
      <c r="E421" s="28">
        <v>6.02</v>
      </c>
      <c r="F421" s="27">
        <f t="shared" si="72"/>
        <v>108.35999999999999</v>
      </c>
      <c r="G421" s="27">
        <f t="shared" si="71"/>
        <v>5.5983606557377055</v>
      </c>
      <c r="H421" s="27">
        <f t="shared" si="73"/>
        <v>100.7704918032787</v>
      </c>
      <c r="I421" s="27">
        <f t="shared" si="74"/>
        <v>6.830000000000001</v>
      </c>
      <c r="J421" s="194">
        <f t="shared" si="75"/>
        <v>122.94000000000001</v>
      </c>
      <c r="K421" s="197"/>
      <c r="L421" s="197"/>
      <c r="M421" s="186">
        <v>6.83</v>
      </c>
      <c r="N421" s="138"/>
      <c r="O421" s="186">
        <f t="shared" si="70"/>
        <v>5.5983606557377055</v>
      </c>
    </row>
    <row r="422" spans="1:15" s="147" customFormat="1" ht="12.75">
      <c r="A422" s="43"/>
      <c r="B422" s="61" t="s">
        <v>745</v>
      </c>
      <c r="C422" s="60" t="s">
        <v>334</v>
      </c>
      <c r="D422" s="27">
        <v>13</v>
      </c>
      <c r="E422" s="28">
        <v>5.99</v>
      </c>
      <c r="F422" s="27">
        <f t="shared" si="72"/>
        <v>77.87</v>
      </c>
      <c r="G422" s="27">
        <f t="shared" si="71"/>
        <v>5.565573770491803</v>
      </c>
      <c r="H422" s="27">
        <f t="shared" si="73"/>
        <v>72.35245901639344</v>
      </c>
      <c r="I422" s="27">
        <f t="shared" si="74"/>
        <v>6.79</v>
      </c>
      <c r="J422" s="194">
        <f t="shared" si="75"/>
        <v>88.27</v>
      </c>
      <c r="K422" s="197"/>
      <c r="L422" s="197"/>
      <c r="M422" s="186">
        <v>6.79</v>
      </c>
      <c r="N422" s="138"/>
      <c r="O422" s="186">
        <f t="shared" si="70"/>
        <v>5.565573770491803</v>
      </c>
    </row>
    <row r="423" spans="1:15" s="147" customFormat="1" ht="12.75">
      <c r="A423" s="43"/>
      <c r="B423" s="61" t="s">
        <v>746</v>
      </c>
      <c r="C423" s="60" t="s">
        <v>334</v>
      </c>
      <c r="D423" s="27">
        <v>33</v>
      </c>
      <c r="E423" s="28">
        <v>5.82</v>
      </c>
      <c r="F423" s="27">
        <f t="shared" si="72"/>
        <v>192.06</v>
      </c>
      <c r="G423" s="27">
        <f t="shared" si="71"/>
        <v>5.409836065573771</v>
      </c>
      <c r="H423" s="27">
        <f t="shared" si="73"/>
        <v>178.52459016393442</v>
      </c>
      <c r="I423" s="27">
        <f t="shared" si="74"/>
        <v>6.6000000000000005</v>
      </c>
      <c r="J423" s="194">
        <f t="shared" si="75"/>
        <v>217.8</v>
      </c>
      <c r="K423" s="197"/>
      <c r="L423" s="197"/>
      <c r="M423" s="186">
        <v>6.6</v>
      </c>
      <c r="N423" s="138"/>
      <c r="O423" s="186">
        <f t="shared" si="70"/>
        <v>5.409836065573771</v>
      </c>
    </row>
    <row r="424" spans="1:15" s="147" customFormat="1" ht="12.75">
      <c r="A424" s="43"/>
      <c r="B424" s="61" t="s">
        <v>747</v>
      </c>
      <c r="C424" s="60" t="s">
        <v>334</v>
      </c>
      <c r="D424" s="27">
        <v>23</v>
      </c>
      <c r="E424" s="28">
        <v>6.35</v>
      </c>
      <c r="F424" s="27">
        <f t="shared" si="72"/>
        <v>146.04999999999998</v>
      </c>
      <c r="G424" s="27">
        <f t="shared" si="71"/>
        <v>5.901639344262295</v>
      </c>
      <c r="H424" s="27">
        <f t="shared" si="73"/>
        <v>135.7377049180328</v>
      </c>
      <c r="I424" s="27">
        <f t="shared" si="74"/>
        <v>7.2</v>
      </c>
      <c r="J424" s="194">
        <f t="shared" si="75"/>
        <v>165.6</v>
      </c>
      <c r="K424" s="197"/>
      <c r="L424" s="197"/>
      <c r="M424" s="186">
        <v>7.2</v>
      </c>
      <c r="N424" s="138"/>
      <c r="O424" s="186">
        <f t="shared" si="70"/>
        <v>5.901639344262295</v>
      </c>
    </row>
    <row r="425" spans="1:15" s="147" customFormat="1" ht="12.75">
      <c r="A425" s="43"/>
      <c r="B425" s="61" t="s">
        <v>748</v>
      </c>
      <c r="C425" s="60" t="s">
        <v>334</v>
      </c>
      <c r="D425" s="27">
        <v>7</v>
      </c>
      <c r="E425" s="28">
        <v>6.02</v>
      </c>
      <c r="F425" s="27">
        <f t="shared" si="72"/>
        <v>42.14</v>
      </c>
      <c r="G425" s="27">
        <f t="shared" si="71"/>
        <v>5.5983606557377055</v>
      </c>
      <c r="H425" s="27">
        <f t="shared" si="73"/>
        <v>39.18852459016394</v>
      </c>
      <c r="I425" s="27">
        <f t="shared" si="74"/>
        <v>6.830000000000001</v>
      </c>
      <c r="J425" s="194">
        <f t="shared" si="75"/>
        <v>47.81000000000001</v>
      </c>
      <c r="K425" s="197"/>
      <c r="L425" s="197"/>
      <c r="M425" s="186">
        <v>6.83</v>
      </c>
      <c r="N425" s="138"/>
      <c r="O425" s="186">
        <f t="shared" si="70"/>
        <v>5.5983606557377055</v>
      </c>
    </row>
    <row r="426" spans="1:15" s="147" customFormat="1" ht="12.75">
      <c r="A426" s="43"/>
      <c r="B426" s="61" t="s">
        <v>749</v>
      </c>
      <c r="C426" s="60" t="s">
        <v>334</v>
      </c>
      <c r="D426" s="27">
        <v>80</v>
      </c>
      <c r="E426" s="28">
        <v>5.02</v>
      </c>
      <c r="F426" s="27">
        <f t="shared" si="72"/>
        <v>401.59999999999997</v>
      </c>
      <c r="G426" s="27">
        <f t="shared" si="71"/>
        <v>4.663934426229509</v>
      </c>
      <c r="H426" s="27">
        <f t="shared" si="73"/>
        <v>373.1147540983607</v>
      </c>
      <c r="I426" s="27">
        <f t="shared" si="74"/>
        <v>5.690000000000001</v>
      </c>
      <c r="J426" s="194">
        <f t="shared" si="75"/>
        <v>455.2000000000001</v>
      </c>
      <c r="K426" s="197"/>
      <c r="L426" s="197"/>
      <c r="M426" s="186">
        <v>5.69</v>
      </c>
      <c r="N426" s="138"/>
      <c r="O426" s="186">
        <f t="shared" si="70"/>
        <v>4.663934426229509</v>
      </c>
    </row>
    <row r="427" spans="1:15" s="149" customFormat="1" ht="12.75">
      <c r="A427" s="43"/>
      <c r="B427" s="61" t="s">
        <v>750</v>
      </c>
      <c r="C427" s="60" t="s">
        <v>334</v>
      </c>
      <c r="D427" s="27">
        <v>69</v>
      </c>
      <c r="E427" s="28">
        <v>4.99</v>
      </c>
      <c r="F427" s="27">
        <f t="shared" si="72"/>
        <v>344.31</v>
      </c>
      <c r="G427" s="27">
        <f t="shared" si="71"/>
        <v>4.639344262295082</v>
      </c>
      <c r="H427" s="27">
        <f t="shared" si="73"/>
        <v>320.11475409836066</v>
      </c>
      <c r="I427" s="27">
        <f t="shared" si="74"/>
        <v>5.66</v>
      </c>
      <c r="J427" s="194">
        <f t="shared" si="75"/>
        <v>390.54</v>
      </c>
      <c r="K427" s="197"/>
      <c r="L427" s="197"/>
      <c r="M427" s="186">
        <v>5.66</v>
      </c>
      <c r="N427" s="138"/>
      <c r="O427" s="186">
        <f t="shared" si="70"/>
        <v>4.639344262295082</v>
      </c>
    </row>
    <row r="428" spans="1:15" s="147" customFormat="1" ht="12.75">
      <c r="A428" s="20" t="s">
        <v>751</v>
      </c>
      <c r="B428" s="36" t="s">
        <v>752</v>
      </c>
      <c r="C428" s="60"/>
      <c r="D428" s="27"/>
      <c r="E428" s="32"/>
      <c r="F428" s="18"/>
      <c r="G428" s="27">
        <f t="shared" si="71"/>
        <v>0</v>
      </c>
      <c r="H428" s="27"/>
      <c r="I428" s="27"/>
      <c r="J428" s="194">
        <f>D428*G428</f>
        <v>0</v>
      </c>
      <c r="K428" s="197"/>
      <c r="L428" s="197"/>
      <c r="M428" s="186"/>
      <c r="N428" s="138"/>
      <c r="O428" s="186">
        <f t="shared" si="70"/>
        <v>0</v>
      </c>
    </row>
    <row r="429" spans="1:15" s="147" customFormat="1" ht="12.75">
      <c r="A429" s="43"/>
      <c r="B429" s="25" t="s">
        <v>753</v>
      </c>
      <c r="C429" s="60" t="s">
        <v>334</v>
      </c>
      <c r="D429" s="27">
        <v>6</v>
      </c>
      <c r="E429" s="28">
        <v>3.99</v>
      </c>
      <c r="F429" s="27">
        <f>E429*D429</f>
        <v>23.94</v>
      </c>
      <c r="G429" s="27">
        <f t="shared" si="71"/>
        <v>3.704918032786885</v>
      </c>
      <c r="H429" s="27">
        <f>D429*G429</f>
        <v>22.22950819672131</v>
      </c>
      <c r="I429" s="27">
        <f>G429+G429*$K$12</f>
        <v>4.52</v>
      </c>
      <c r="J429" s="194">
        <f>D429*I429</f>
        <v>27.119999999999997</v>
      </c>
      <c r="K429" s="197"/>
      <c r="L429" s="197"/>
      <c r="M429" s="186">
        <v>4.52</v>
      </c>
      <c r="N429" s="138"/>
      <c r="O429" s="186">
        <f t="shared" si="70"/>
        <v>3.704918032786885</v>
      </c>
    </row>
    <row r="430" spans="1:15" s="149" customFormat="1" ht="12.75">
      <c r="A430" s="43"/>
      <c r="B430" s="25" t="s">
        <v>754</v>
      </c>
      <c r="C430" s="60" t="s">
        <v>334</v>
      </c>
      <c r="D430" s="27">
        <v>3</v>
      </c>
      <c r="E430" s="28">
        <v>2.98</v>
      </c>
      <c r="F430" s="27">
        <f>E430*D430</f>
        <v>8.94</v>
      </c>
      <c r="G430" s="27">
        <f t="shared" si="71"/>
        <v>2.7704918032786887</v>
      </c>
      <c r="H430" s="27">
        <f>D430*G430</f>
        <v>8.311475409836067</v>
      </c>
      <c r="I430" s="27">
        <f>G430+G430*$K$12</f>
        <v>3.3800000000000003</v>
      </c>
      <c r="J430" s="194">
        <f>D430*I430</f>
        <v>10.14</v>
      </c>
      <c r="K430" s="197"/>
      <c r="L430" s="197"/>
      <c r="M430" s="186">
        <v>3.38</v>
      </c>
      <c r="N430" s="138"/>
      <c r="O430" s="186">
        <f t="shared" si="70"/>
        <v>2.7704918032786887</v>
      </c>
    </row>
    <row r="431" spans="1:15" s="147" customFormat="1" ht="12.75">
      <c r="A431" s="20" t="s">
        <v>755</v>
      </c>
      <c r="B431" s="36" t="s">
        <v>654</v>
      </c>
      <c r="C431" s="60"/>
      <c r="D431" s="27"/>
      <c r="E431" s="28"/>
      <c r="F431" s="18"/>
      <c r="G431" s="27">
        <f t="shared" si="71"/>
        <v>0</v>
      </c>
      <c r="H431" s="27"/>
      <c r="I431" s="27"/>
      <c r="J431" s="194">
        <f>D431*G431</f>
        <v>0</v>
      </c>
      <c r="K431" s="197"/>
      <c r="L431" s="197"/>
      <c r="M431" s="186"/>
      <c r="N431" s="138"/>
      <c r="O431" s="186">
        <f t="shared" si="70"/>
        <v>0</v>
      </c>
    </row>
    <row r="432" spans="1:15" s="149" customFormat="1" ht="12.75">
      <c r="A432" s="43"/>
      <c r="B432" s="25" t="s">
        <v>756</v>
      </c>
      <c r="C432" s="60" t="s">
        <v>334</v>
      </c>
      <c r="D432" s="27">
        <v>13</v>
      </c>
      <c r="E432" s="28">
        <v>5.98</v>
      </c>
      <c r="F432" s="27">
        <f>E432*D432</f>
        <v>77.74000000000001</v>
      </c>
      <c r="G432" s="27">
        <f>O432</f>
        <v>5.557377049180328</v>
      </c>
      <c r="H432" s="27">
        <f>D432*G432</f>
        <v>72.24590163934427</v>
      </c>
      <c r="I432" s="27">
        <f>G432+G432*$K$12</f>
        <v>6.78</v>
      </c>
      <c r="J432" s="194">
        <f>D432*I432</f>
        <v>88.14</v>
      </c>
      <c r="K432" s="197"/>
      <c r="L432" s="197"/>
      <c r="M432" s="186">
        <v>6.78</v>
      </c>
      <c r="N432" s="138"/>
      <c r="O432" s="186">
        <f t="shared" si="70"/>
        <v>5.557377049180328</v>
      </c>
    </row>
    <row r="433" spans="1:15" s="147" customFormat="1" ht="12.75">
      <c r="A433" s="43"/>
      <c r="B433" s="25" t="s">
        <v>757</v>
      </c>
      <c r="C433" s="60" t="s">
        <v>334</v>
      </c>
      <c r="D433" s="27">
        <v>7</v>
      </c>
      <c r="E433" s="28">
        <v>5.88</v>
      </c>
      <c r="F433" s="27">
        <f>E433*D433</f>
        <v>41.16</v>
      </c>
      <c r="G433" s="27">
        <f>O433</f>
        <v>5.467213114754099</v>
      </c>
      <c r="H433" s="27">
        <f>D433*G433</f>
        <v>38.27049180327869</v>
      </c>
      <c r="I433" s="27">
        <f>G433+G433*$K$12</f>
        <v>6.670000000000001</v>
      </c>
      <c r="J433" s="194">
        <f>D433*I433</f>
        <v>46.690000000000005</v>
      </c>
      <c r="K433" s="197"/>
      <c r="L433" s="197"/>
      <c r="M433" s="186">
        <v>6.67</v>
      </c>
      <c r="N433" s="138"/>
      <c r="O433" s="186">
        <f t="shared" si="70"/>
        <v>5.467213114754099</v>
      </c>
    </row>
    <row r="434" spans="1:15" s="149" customFormat="1" ht="12.75">
      <c r="A434" s="43"/>
      <c r="B434" s="25" t="s">
        <v>758</v>
      </c>
      <c r="C434" s="60" t="s">
        <v>334</v>
      </c>
      <c r="D434" s="27">
        <v>8</v>
      </c>
      <c r="E434" s="28">
        <v>5.71</v>
      </c>
      <c r="F434" s="27">
        <f>E434*D434</f>
        <v>45.68</v>
      </c>
      <c r="G434" s="27">
        <f>O434</f>
        <v>5.311475409836066</v>
      </c>
      <c r="H434" s="27">
        <f>D434*G434</f>
        <v>42.49180327868853</v>
      </c>
      <c r="I434" s="27">
        <f>G434+G434*$K$12</f>
        <v>6.48</v>
      </c>
      <c r="J434" s="194">
        <f>D434*I434</f>
        <v>51.84</v>
      </c>
      <c r="K434" s="197"/>
      <c r="L434" s="197"/>
      <c r="M434" s="186">
        <v>6.48</v>
      </c>
      <c r="N434" s="138"/>
      <c r="O434" s="186">
        <f t="shared" si="70"/>
        <v>5.311475409836066</v>
      </c>
    </row>
    <row r="435" spans="1:15" s="147" customFormat="1" ht="12.75">
      <c r="A435" s="43"/>
      <c r="B435" s="25" t="s">
        <v>759</v>
      </c>
      <c r="C435" s="60" t="s">
        <v>334</v>
      </c>
      <c r="D435" s="27">
        <v>14</v>
      </c>
      <c r="E435" s="28">
        <v>5.3</v>
      </c>
      <c r="F435" s="27">
        <f>E435*D435</f>
        <v>74.2</v>
      </c>
      <c r="G435" s="27">
        <f>O435</f>
        <v>4.926229508196721</v>
      </c>
      <c r="H435" s="27">
        <f>D435*G435</f>
        <v>68.9672131147541</v>
      </c>
      <c r="I435" s="27">
        <f>G435+G435*$K$12</f>
        <v>6.01</v>
      </c>
      <c r="J435" s="194">
        <f>D435*I435</f>
        <v>84.14</v>
      </c>
      <c r="K435" s="197"/>
      <c r="L435" s="197"/>
      <c r="M435" s="186">
        <v>6.01</v>
      </c>
      <c r="N435" s="138"/>
      <c r="O435" s="186">
        <f t="shared" si="70"/>
        <v>4.926229508196721</v>
      </c>
    </row>
    <row r="436" spans="1:15" s="149" customFormat="1" ht="12.75">
      <c r="A436" s="43"/>
      <c r="B436" s="25" t="s">
        <v>760</v>
      </c>
      <c r="C436" s="60" t="s">
        <v>334</v>
      </c>
      <c r="D436" s="27">
        <v>7</v>
      </c>
      <c r="E436" s="28">
        <v>4.12</v>
      </c>
      <c r="F436" s="27">
        <f>E436*D436</f>
        <v>28.84</v>
      </c>
      <c r="G436" s="27">
        <f>O436</f>
        <v>3.8278688524590163</v>
      </c>
      <c r="H436" s="27">
        <f>D436*G436</f>
        <v>26.795081967213115</v>
      </c>
      <c r="I436" s="27">
        <f>G436+G436*$K$12</f>
        <v>4.67</v>
      </c>
      <c r="J436" s="194">
        <f>D436*I436</f>
        <v>32.69</v>
      </c>
      <c r="K436" s="197"/>
      <c r="L436" s="197"/>
      <c r="M436" s="186">
        <v>4.67</v>
      </c>
      <c r="N436" s="138"/>
      <c r="O436" s="186">
        <f t="shared" si="70"/>
        <v>3.8278688524590163</v>
      </c>
    </row>
    <row r="437" spans="1:15" s="147" customFormat="1" ht="12.75">
      <c r="A437" s="20" t="s">
        <v>761</v>
      </c>
      <c r="B437" s="36" t="s">
        <v>762</v>
      </c>
      <c r="C437" s="60"/>
      <c r="D437" s="27"/>
      <c r="E437" s="28"/>
      <c r="F437" s="18"/>
      <c r="G437" s="27">
        <f t="shared" si="71"/>
        <v>0</v>
      </c>
      <c r="H437" s="27"/>
      <c r="I437" s="27"/>
      <c r="J437" s="194">
        <f>D437*G437</f>
        <v>0</v>
      </c>
      <c r="K437" s="197"/>
      <c r="L437" s="197"/>
      <c r="M437" s="186"/>
      <c r="N437" s="138"/>
      <c r="O437" s="186">
        <f t="shared" si="70"/>
        <v>0</v>
      </c>
    </row>
    <row r="438" spans="1:15" s="147" customFormat="1" ht="12.75">
      <c r="A438" s="43"/>
      <c r="B438" s="61" t="s">
        <v>763</v>
      </c>
      <c r="C438" s="60" t="s">
        <v>334</v>
      </c>
      <c r="D438" s="27">
        <v>9</v>
      </c>
      <c r="E438" s="28">
        <v>3.6</v>
      </c>
      <c r="F438" s="27">
        <f>E438*D438</f>
        <v>32.4</v>
      </c>
      <c r="G438" s="27">
        <f>O438</f>
        <v>3.3442622950819674</v>
      </c>
      <c r="H438" s="27">
        <f>D438*G438</f>
        <v>30.098360655737707</v>
      </c>
      <c r="I438" s="27">
        <f>G438+G438*$K$12</f>
        <v>4.08</v>
      </c>
      <c r="J438" s="194">
        <f>D438*I438</f>
        <v>36.72</v>
      </c>
      <c r="K438" s="197"/>
      <c r="L438" s="197"/>
      <c r="M438" s="186">
        <v>4.08</v>
      </c>
      <c r="N438" s="138"/>
      <c r="O438" s="186">
        <f t="shared" si="70"/>
        <v>3.3442622950819674</v>
      </c>
    </row>
    <row r="439" spans="1:15" s="147" customFormat="1" ht="12.75">
      <c r="A439" s="43"/>
      <c r="B439" s="61" t="s">
        <v>764</v>
      </c>
      <c r="C439" s="60" t="s">
        <v>334</v>
      </c>
      <c r="D439" s="27">
        <v>2</v>
      </c>
      <c r="E439" s="28">
        <v>2.98</v>
      </c>
      <c r="F439" s="27">
        <f>E439*D439</f>
        <v>5.96</v>
      </c>
      <c r="G439" s="27">
        <f>O439</f>
        <v>2.7704918032786887</v>
      </c>
      <c r="H439" s="27">
        <f>D439*G439</f>
        <v>5.540983606557377</v>
      </c>
      <c r="I439" s="27">
        <f>G439+G439*$K$12</f>
        <v>3.3800000000000003</v>
      </c>
      <c r="J439" s="194">
        <f>D439*I439</f>
        <v>6.760000000000001</v>
      </c>
      <c r="K439" s="197"/>
      <c r="L439" s="197"/>
      <c r="M439" s="186">
        <v>3.38</v>
      </c>
      <c r="N439" s="138"/>
      <c r="O439" s="186">
        <f t="shared" si="70"/>
        <v>2.7704918032786887</v>
      </c>
    </row>
    <row r="440" spans="1:15" s="147" customFormat="1" ht="12.75">
      <c r="A440" s="53" t="s">
        <v>765</v>
      </c>
      <c r="B440" s="36" t="s">
        <v>766</v>
      </c>
      <c r="C440" s="37"/>
      <c r="D440" s="27"/>
      <c r="E440" s="32"/>
      <c r="F440" s="18"/>
      <c r="G440" s="27">
        <f t="shared" si="71"/>
        <v>0</v>
      </c>
      <c r="H440" s="27"/>
      <c r="I440" s="27"/>
      <c r="J440" s="194">
        <f>D440*G440</f>
        <v>0</v>
      </c>
      <c r="K440" s="197"/>
      <c r="L440" s="197"/>
      <c r="M440" s="186"/>
      <c r="N440" s="138"/>
      <c r="O440" s="186">
        <f t="shared" si="70"/>
        <v>0</v>
      </c>
    </row>
    <row r="441" spans="1:15" s="147" customFormat="1" ht="12.75">
      <c r="A441" s="43"/>
      <c r="B441" s="25" t="s">
        <v>767</v>
      </c>
      <c r="C441" s="60" t="s">
        <v>334</v>
      </c>
      <c r="D441" s="27">
        <v>23</v>
      </c>
      <c r="E441" s="28">
        <v>3.12</v>
      </c>
      <c r="F441" s="27">
        <f>E441*D441</f>
        <v>71.76</v>
      </c>
      <c r="G441" s="27">
        <f>O441</f>
        <v>2.901639344262295</v>
      </c>
      <c r="H441" s="27">
        <f>D441*G441</f>
        <v>66.73770491803279</v>
      </c>
      <c r="I441" s="27">
        <f>G441+G441*$K$12</f>
        <v>3.54</v>
      </c>
      <c r="J441" s="194">
        <f>D441*I441</f>
        <v>81.42</v>
      </c>
      <c r="K441" s="197"/>
      <c r="L441" s="197"/>
      <c r="M441" s="186">
        <v>3.54</v>
      </c>
      <c r="N441" s="138"/>
      <c r="O441" s="186">
        <f t="shared" si="70"/>
        <v>2.901639344262295</v>
      </c>
    </row>
    <row r="442" spans="1:15" s="147" customFormat="1" ht="12.75">
      <c r="A442" s="53" t="s">
        <v>768</v>
      </c>
      <c r="B442" s="36" t="s">
        <v>769</v>
      </c>
      <c r="C442" s="37"/>
      <c r="D442" s="27"/>
      <c r="E442" s="28"/>
      <c r="F442" s="18"/>
      <c r="G442" s="27">
        <f t="shared" si="71"/>
        <v>0</v>
      </c>
      <c r="H442" s="27"/>
      <c r="I442" s="27"/>
      <c r="J442" s="194">
        <f>D442*G442</f>
        <v>0</v>
      </c>
      <c r="K442" s="197"/>
      <c r="L442" s="197"/>
      <c r="M442" s="186"/>
      <c r="N442" s="138"/>
      <c r="O442" s="186">
        <f t="shared" si="70"/>
        <v>0</v>
      </c>
    </row>
    <row r="443" spans="1:15" s="149" customFormat="1" ht="12.75">
      <c r="A443" s="43"/>
      <c r="B443" s="25" t="s">
        <v>770</v>
      </c>
      <c r="C443" s="60" t="s">
        <v>334</v>
      </c>
      <c r="D443" s="27">
        <v>23</v>
      </c>
      <c r="E443" s="28">
        <v>1.99</v>
      </c>
      <c r="F443" s="27">
        <f>E443*D443</f>
        <v>45.77</v>
      </c>
      <c r="G443" s="27">
        <f>O443</f>
        <v>1.8524590163934425</v>
      </c>
      <c r="H443" s="27">
        <f>D443*G443</f>
        <v>42.60655737704918</v>
      </c>
      <c r="I443" s="27">
        <f>G443+G443*$K$12</f>
        <v>2.26</v>
      </c>
      <c r="J443" s="194">
        <f>D443*I443</f>
        <v>51.98</v>
      </c>
      <c r="K443" s="197"/>
      <c r="L443" s="197"/>
      <c r="M443" s="186">
        <v>2.26</v>
      </c>
      <c r="N443" s="138"/>
      <c r="O443" s="186">
        <f t="shared" si="70"/>
        <v>1.8524590163934425</v>
      </c>
    </row>
    <row r="444" spans="1:15" s="147" customFormat="1" ht="12.75">
      <c r="A444" s="53" t="s">
        <v>771</v>
      </c>
      <c r="B444" s="36" t="s">
        <v>772</v>
      </c>
      <c r="C444" s="37"/>
      <c r="D444" s="27"/>
      <c r="E444" s="28"/>
      <c r="F444" s="18"/>
      <c r="G444" s="27">
        <f t="shared" si="71"/>
        <v>0</v>
      </c>
      <c r="H444" s="27"/>
      <c r="I444" s="27"/>
      <c r="J444" s="194">
        <f>D444*G444</f>
        <v>0</v>
      </c>
      <c r="K444" s="197"/>
      <c r="L444" s="197"/>
      <c r="M444" s="186"/>
      <c r="N444" s="138"/>
      <c r="O444" s="186">
        <f t="shared" si="70"/>
        <v>0</v>
      </c>
    </row>
    <row r="445" spans="1:15" s="147" customFormat="1" ht="25.5">
      <c r="A445" s="43"/>
      <c r="B445" s="25" t="s">
        <v>773</v>
      </c>
      <c r="C445" s="60" t="s">
        <v>334</v>
      </c>
      <c r="D445" s="27">
        <v>17</v>
      </c>
      <c r="E445" s="28">
        <v>2.15</v>
      </c>
      <c r="F445" s="27">
        <f>E445*D445</f>
        <v>36.55</v>
      </c>
      <c r="G445" s="27">
        <f>O445</f>
        <v>2</v>
      </c>
      <c r="H445" s="27">
        <f>D445*G445</f>
        <v>34</v>
      </c>
      <c r="I445" s="27">
        <f>G445+G445*$K$12</f>
        <v>2.44</v>
      </c>
      <c r="J445" s="194">
        <f>D445*I445</f>
        <v>41.48</v>
      </c>
      <c r="K445" s="197"/>
      <c r="L445" s="197"/>
      <c r="M445" s="186">
        <v>2.44</v>
      </c>
      <c r="N445" s="138"/>
      <c r="O445" s="186">
        <f t="shared" si="70"/>
        <v>2</v>
      </c>
    </row>
    <row r="446" spans="1:15" s="149" customFormat="1" ht="12.75">
      <c r="A446" s="20" t="s">
        <v>774</v>
      </c>
      <c r="B446" s="36" t="s">
        <v>545</v>
      </c>
      <c r="C446" s="60"/>
      <c r="D446" s="27"/>
      <c r="E446" s="28"/>
      <c r="F446" s="18"/>
      <c r="G446" s="27">
        <f t="shared" si="71"/>
        <v>0</v>
      </c>
      <c r="H446" s="27"/>
      <c r="I446" s="27"/>
      <c r="J446" s="194">
        <f>D446*G446</f>
        <v>0</v>
      </c>
      <c r="K446" s="197"/>
      <c r="L446" s="197"/>
      <c r="M446" s="186"/>
      <c r="N446" s="138"/>
      <c r="O446" s="186">
        <f t="shared" si="70"/>
        <v>0</v>
      </c>
    </row>
    <row r="447" spans="1:15" s="147" customFormat="1" ht="12.75">
      <c r="A447" s="43"/>
      <c r="B447" s="25" t="s">
        <v>775</v>
      </c>
      <c r="C447" s="60" t="s">
        <v>334</v>
      </c>
      <c r="D447" s="27">
        <v>23</v>
      </c>
      <c r="E447" s="28">
        <v>6.3</v>
      </c>
      <c r="F447" s="27">
        <f>E447*D447</f>
        <v>144.9</v>
      </c>
      <c r="G447" s="27">
        <f>O447</f>
        <v>5.852459016393443</v>
      </c>
      <c r="H447" s="27">
        <f>D447*G447</f>
        <v>134.60655737704917</v>
      </c>
      <c r="I447" s="27">
        <f>G447+G447*$K$12</f>
        <v>7.140000000000001</v>
      </c>
      <c r="J447" s="194">
        <f>D447*I447</f>
        <v>164.22000000000003</v>
      </c>
      <c r="K447" s="197"/>
      <c r="L447" s="197"/>
      <c r="M447" s="186">
        <v>7.14</v>
      </c>
      <c r="N447" s="138"/>
      <c r="O447" s="186">
        <f t="shared" si="70"/>
        <v>5.852459016393443</v>
      </c>
    </row>
    <row r="448" spans="1:15" s="149" customFormat="1" ht="12.75">
      <c r="A448" s="43"/>
      <c r="B448" s="25" t="s">
        <v>776</v>
      </c>
      <c r="C448" s="60" t="s">
        <v>334</v>
      </c>
      <c r="D448" s="27">
        <v>21</v>
      </c>
      <c r="E448" s="28">
        <v>5.36</v>
      </c>
      <c r="F448" s="27">
        <f>E448*D448</f>
        <v>112.56</v>
      </c>
      <c r="G448" s="27">
        <f>O448</f>
        <v>4.983606557377049</v>
      </c>
      <c r="H448" s="27">
        <f>D448*G448</f>
        <v>104.65573770491804</v>
      </c>
      <c r="I448" s="27">
        <f>G448+G448*$K$12</f>
        <v>6.08</v>
      </c>
      <c r="J448" s="194">
        <f>D448*I448</f>
        <v>127.68</v>
      </c>
      <c r="K448" s="197"/>
      <c r="L448" s="197"/>
      <c r="M448" s="186">
        <v>6.08</v>
      </c>
      <c r="N448" s="138"/>
      <c r="O448" s="186">
        <f t="shared" si="70"/>
        <v>4.983606557377049</v>
      </c>
    </row>
    <row r="449" spans="1:15" s="147" customFormat="1" ht="12.75">
      <c r="A449" s="43"/>
      <c r="B449" s="25" t="s">
        <v>777</v>
      </c>
      <c r="C449" s="60" t="s">
        <v>334</v>
      </c>
      <c r="D449" s="27">
        <v>2</v>
      </c>
      <c r="E449" s="28">
        <v>4.99</v>
      </c>
      <c r="F449" s="27">
        <f>E449*D449</f>
        <v>9.98</v>
      </c>
      <c r="G449" s="27">
        <f>O449</f>
        <v>4.639344262295082</v>
      </c>
      <c r="H449" s="27">
        <f>D449*G449</f>
        <v>9.278688524590164</v>
      </c>
      <c r="I449" s="27">
        <f>G449+G449*$K$12</f>
        <v>5.66</v>
      </c>
      <c r="J449" s="194">
        <f>D449*I449</f>
        <v>11.32</v>
      </c>
      <c r="K449" s="197"/>
      <c r="L449" s="197"/>
      <c r="M449" s="186">
        <v>5.66</v>
      </c>
      <c r="N449" s="138"/>
      <c r="O449" s="186">
        <f t="shared" si="70"/>
        <v>4.639344262295082</v>
      </c>
    </row>
    <row r="450" spans="1:15" s="147" customFormat="1" ht="12.75">
      <c r="A450" s="43"/>
      <c r="B450" s="25" t="s">
        <v>778</v>
      </c>
      <c r="C450" s="60" t="s">
        <v>334</v>
      </c>
      <c r="D450" s="27">
        <v>4</v>
      </c>
      <c r="E450" s="28">
        <v>4.36</v>
      </c>
      <c r="F450" s="27">
        <f>E450*D450</f>
        <v>17.44</v>
      </c>
      <c r="G450" s="27">
        <f>O450</f>
        <v>4.049180327868853</v>
      </c>
      <c r="H450" s="27">
        <f>D450*G450</f>
        <v>16.19672131147541</v>
      </c>
      <c r="I450" s="27">
        <f>G450+G450*$K$12</f>
        <v>4.94</v>
      </c>
      <c r="J450" s="194">
        <f>D450*I450</f>
        <v>19.76</v>
      </c>
      <c r="K450" s="197"/>
      <c r="L450" s="197"/>
      <c r="M450" s="186">
        <v>4.94</v>
      </c>
      <c r="N450" s="138"/>
      <c r="O450" s="186">
        <f t="shared" si="70"/>
        <v>4.049180327868853</v>
      </c>
    </row>
    <row r="451" spans="1:15" s="147" customFormat="1" ht="12.75">
      <c r="A451" s="43"/>
      <c r="B451" s="25" t="s">
        <v>779</v>
      </c>
      <c r="C451" s="60" t="s">
        <v>334</v>
      </c>
      <c r="D451" s="27">
        <v>50</v>
      </c>
      <c r="E451" s="28">
        <v>4.12</v>
      </c>
      <c r="F451" s="27">
        <f>E451*D451</f>
        <v>206</v>
      </c>
      <c r="G451" s="27">
        <f>O451</f>
        <v>3.8278688524590163</v>
      </c>
      <c r="H451" s="27">
        <f>D451*G451</f>
        <v>191.39344262295083</v>
      </c>
      <c r="I451" s="27">
        <f>G451+G451*$K$12</f>
        <v>4.67</v>
      </c>
      <c r="J451" s="194">
        <f>D451*I451</f>
        <v>233.5</v>
      </c>
      <c r="K451" s="197"/>
      <c r="L451" s="197"/>
      <c r="M451" s="186">
        <v>4.67</v>
      </c>
      <c r="N451" s="138"/>
      <c r="O451" s="186">
        <f t="shared" si="70"/>
        <v>3.8278688524590163</v>
      </c>
    </row>
    <row r="452" spans="1:15" s="147" customFormat="1" ht="12.75">
      <c r="A452" s="20" t="s">
        <v>780</v>
      </c>
      <c r="B452" s="36" t="s">
        <v>701</v>
      </c>
      <c r="C452" s="60"/>
      <c r="D452" s="27"/>
      <c r="E452" s="32"/>
      <c r="F452" s="18"/>
      <c r="G452" s="27">
        <f t="shared" si="71"/>
        <v>0</v>
      </c>
      <c r="H452" s="27"/>
      <c r="I452" s="27"/>
      <c r="J452" s="194">
        <f>D452*G452</f>
        <v>0</v>
      </c>
      <c r="K452" s="197"/>
      <c r="L452" s="197"/>
      <c r="M452" s="186"/>
      <c r="N452" s="138"/>
      <c r="O452" s="186">
        <f t="shared" si="70"/>
        <v>0</v>
      </c>
    </row>
    <row r="453" spans="1:15" s="147" customFormat="1" ht="12.75">
      <c r="A453" s="20" t="s">
        <v>781</v>
      </c>
      <c r="B453" s="36" t="s">
        <v>782</v>
      </c>
      <c r="C453" s="60"/>
      <c r="D453" s="27"/>
      <c r="E453" s="32"/>
      <c r="F453" s="18"/>
      <c r="G453" s="27">
        <f t="shared" si="71"/>
        <v>0</v>
      </c>
      <c r="H453" s="27"/>
      <c r="I453" s="27"/>
      <c r="J453" s="194">
        <f>D453*G453</f>
        <v>0</v>
      </c>
      <c r="K453" s="197"/>
      <c r="L453" s="197"/>
      <c r="M453" s="186"/>
      <c r="N453" s="138"/>
      <c r="O453" s="186">
        <f t="shared" si="70"/>
        <v>0</v>
      </c>
    </row>
    <row r="454" spans="1:15" s="147" customFormat="1" ht="12.75">
      <c r="A454" s="20"/>
      <c r="B454" s="61" t="s">
        <v>783</v>
      </c>
      <c r="C454" s="60" t="s">
        <v>334</v>
      </c>
      <c r="D454" s="27">
        <v>4</v>
      </c>
      <c r="E454" s="28">
        <v>23.6</v>
      </c>
      <c r="F454" s="27">
        <f>E454*D454</f>
        <v>94.4</v>
      </c>
      <c r="G454" s="27">
        <f>O454</f>
        <v>21.934426229508198</v>
      </c>
      <c r="H454" s="27">
        <f>D454*G454</f>
        <v>87.73770491803279</v>
      </c>
      <c r="I454" s="27">
        <f>G454+G454*$K$12</f>
        <v>26.76</v>
      </c>
      <c r="J454" s="194">
        <f>D454*I454</f>
        <v>107.04</v>
      </c>
      <c r="K454" s="197"/>
      <c r="L454" s="197"/>
      <c r="M454" s="186">
        <v>26.76</v>
      </c>
      <c r="N454" s="138"/>
      <c r="O454" s="186">
        <f t="shared" si="70"/>
        <v>21.934426229508198</v>
      </c>
    </row>
    <row r="455" spans="1:15" s="147" customFormat="1" ht="12.75">
      <c r="A455" s="43"/>
      <c r="B455" s="61" t="s">
        <v>784</v>
      </c>
      <c r="C455" s="60" t="s">
        <v>334</v>
      </c>
      <c r="D455" s="27">
        <v>18</v>
      </c>
      <c r="E455" s="28">
        <v>22</v>
      </c>
      <c r="F455" s="27">
        <f>E455*D455</f>
        <v>396</v>
      </c>
      <c r="G455" s="27">
        <f>O455</f>
        <v>20.450819672131146</v>
      </c>
      <c r="H455" s="27">
        <f>D455*G455</f>
        <v>368.11475409836066</v>
      </c>
      <c r="I455" s="27">
        <f>G455+G455*$K$12</f>
        <v>24.95</v>
      </c>
      <c r="J455" s="194">
        <f>D455*I455</f>
        <v>449.09999999999997</v>
      </c>
      <c r="K455" s="197"/>
      <c r="L455" s="197"/>
      <c r="M455" s="186">
        <v>24.95</v>
      </c>
      <c r="N455" s="138"/>
      <c r="O455" s="186">
        <f t="shared" si="70"/>
        <v>20.450819672131146</v>
      </c>
    </row>
    <row r="456" spans="1:15" s="147" customFormat="1" ht="12.75">
      <c r="A456" s="20" t="s">
        <v>785</v>
      </c>
      <c r="B456" s="36" t="s">
        <v>786</v>
      </c>
      <c r="C456" s="20"/>
      <c r="D456" s="27"/>
      <c r="E456" s="28"/>
      <c r="F456" s="18"/>
      <c r="G456" s="27">
        <f t="shared" si="71"/>
        <v>0</v>
      </c>
      <c r="H456" s="27"/>
      <c r="I456" s="27"/>
      <c r="J456" s="194">
        <f>D456*G456</f>
        <v>0</v>
      </c>
      <c r="K456" s="197"/>
      <c r="L456" s="197"/>
      <c r="M456" s="186"/>
      <c r="N456" s="138"/>
      <c r="O456" s="186">
        <f t="shared" si="70"/>
        <v>0</v>
      </c>
    </row>
    <row r="457" spans="1:15" s="147" customFormat="1" ht="12.75">
      <c r="A457" s="20"/>
      <c r="B457" s="25" t="s">
        <v>787</v>
      </c>
      <c r="C457" s="60" t="s">
        <v>334</v>
      </c>
      <c r="D457" s="27">
        <v>6</v>
      </c>
      <c r="E457" s="28">
        <v>25</v>
      </c>
      <c r="F457" s="27">
        <f>E457*D457</f>
        <v>150</v>
      </c>
      <c r="G457" s="27">
        <f>O457</f>
        <v>23.23770491803279</v>
      </c>
      <c r="H457" s="27">
        <f>D457*G457</f>
        <v>139.42622950819674</v>
      </c>
      <c r="I457" s="27">
        <f>G457+G457*$K$12</f>
        <v>28.350000000000005</v>
      </c>
      <c r="J457" s="194">
        <f>D457*I457</f>
        <v>170.10000000000002</v>
      </c>
      <c r="K457" s="197"/>
      <c r="L457" s="197"/>
      <c r="M457" s="186">
        <v>28.35</v>
      </c>
      <c r="N457" s="138"/>
      <c r="O457" s="186">
        <f t="shared" si="70"/>
        <v>23.23770491803279</v>
      </c>
    </row>
    <row r="458" spans="1:15" s="147" customFormat="1" ht="12.75">
      <c r="A458" s="20" t="s">
        <v>788</v>
      </c>
      <c r="B458" s="36" t="s">
        <v>721</v>
      </c>
      <c r="C458" s="60"/>
      <c r="D458" s="27"/>
      <c r="E458" s="28"/>
      <c r="F458" s="18"/>
      <c r="G458" s="27">
        <f t="shared" si="71"/>
        <v>0</v>
      </c>
      <c r="H458" s="27"/>
      <c r="I458" s="27"/>
      <c r="J458" s="194">
        <f>D458*G458</f>
        <v>0</v>
      </c>
      <c r="K458" s="197"/>
      <c r="L458" s="197"/>
      <c r="M458" s="186"/>
      <c r="N458" s="138"/>
      <c r="O458" s="186">
        <f t="shared" si="70"/>
        <v>0</v>
      </c>
    </row>
    <row r="459" spans="1:15" s="149" customFormat="1" ht="12.75">
      <c r="A459" s="43"/>
      <c r="B459" s="61" t="s">
        <v>789</v>
      </c>
      <c r="C459" s="60" t="s">
        <v>334</v>
      </c>
      <c r="D459" s="27">
        <v>13</v>
      </c>
      <c r="E459" s="28">
        <v>25</v>
      </c>
      <c r="F459" s="27">
        <f aca="true" t="shared" si="76" ref="F459:F469">E459*D459</f>
        <v>325</v>
      </c>
      <c r="G459" s="27">
        <f aca="true" t="shared" si="77" ref="G459:G469">O459</f>
        <v>23.23770491803279</v>
      </c>
      <c r="H459" s="27">
        <f aca="true" t="shared" si="78" ref="H459:H469">D459*G459</f>
        <v>302.0901639344263</v>
      </c>
      <c r="I459" s="27">
        <f aca="true" t="shared" si="79" ref="I459:I469">G459+G459*$K$12</f>
        <v>28.350000000000005</v>
      </c>
      <c r="J459" s="194">
        <f aca="true" t="shared" si="80" ref="J459:J469">D459*I459</f>
        <v>368.55000000000007</v>
      </c>
      <c r="K459" s="197"/>
      <c r="L459" s="197"/>
      <c r="M459" s="186">
        <v>28.35</v>
      </c>
      <c r="N459" s="138"/>
      <c r="O459" s="186">
        <f t="shared" si="70"/>
        <v>23.23770491803279</v>
      </c>
    </row>
    <row r="460" spans="1:15" s="147" customFormat="1" ht="12.75">
      <c r="A460" s="43"/>
      <c r="B460" s="61" t="s">
        <v>790</v>
      </c>
      <c r="C460" s="60" t="s">
        <v>334</v>
      </c>
      <c r="D460" s="27">
        <v>2</v>
      </c>
      <c r="E460" s="28">
        <v>22.5</v>
      </c>
      <c r="F460" s="27">
        <f t="shared" si="76"/>
        <v>45</v>
      </c>
      <c r="G460" s="27">
        <f t="shared" si="77"/>
        <v>20.918032786885245</v>
      </c>
      <c r="H460" s="27">
        <f t="shared" si="78"/>
        <v>41.83606557377049</v>
      </c>
      <c r="I460" s="27">
        <f t="shared" si="79"/>
        <v>25.52</v>
      </c>
      <c r="J460" s="194">
        <f t="shared" si="80"/>
        <v>51.04</v>
      </c>
      <c r="K460" s="197"/>
      <c r="L460" s="197"/>
      <c r="M460" s="186">
        <v>25.52</v>
      </c>
      <c r="N460" s="138"/>
      <c r="O460" s="186">
        <f t="shared" si="70"/>
        <v>20.918032786885245</v>
      </c>
    </row>
    <row r="461" spans="1:15" s="147" customFormat="1" ht="25.5">
      <c r="A461" s="43"/>
      <c r="B461" s="61" t="s">
        <v>791</v>
      </c>
      <c r="C461" s="60" t="s">
        <v>334</v>
      </c>
      <c r="D461" s="27">
        <v>5</v>
      </c>
      <c r="E461" s="28">
        <v>21.9</v>
      </c>
      <c r="F461" s="27">
        <f t="shared" si="76"/>
        <v>109.5</v>
      </c>
      <c r="G461" s="27">
        <f t="shared" si="77"/>
        <v>20.360655737704917</v>
      </c>
      <c r="H461" s="27">
        <f t="shared" si="78"/>
        <v>101.80327868852459</v>
      </c>
      <c r="I461" s="27">
        <f t="shared" si="79"/>
        <v>24.84</v>
      </c>
      <c r="J461" s="194">
        <f t="shared" si="80"/>
        <v>124.2</v>
      </c>
      <c r="K461" s="197"/>
      <c r="L461" s="197"/>
      <c r="M461" s="186">
        <v>24.84</v>
      </c>
      <c r="N461" s="138"/>
      <c r="O461" s="186">
        <f t="shared" si="70"/>
        <v>20.360655737704917</v>
      </c>
    </row>
    <row r="462" spans="1:15" s="147" customFormat="1" ht="25.5">
      <c r="A462" s="43"/>
      <c r="B462" s="61" t="s">
        <v>792</v>
      </c>
      <c r="C462" s="60" t="s">
        <v>334</v>
      </c>
      <c r="D462" s="27">
        <v>4</v>
      </c>
      <c r="E462" s="28">
        <v>21.03</v>
      </c>
      <c r="F462" s="27">
        <f t="shared" si="76"/>
        <v>84.12</v>
      </c>
      <c r="G462" s="27">
        <f t="shared" si="77"/>
        <v>19.549180327868854</v>
      </c>
      <c r="H462" s="27">
        <f t="shared" si="78"/>
        <v>78.19672131147541</v>
      </c>
      <c r="I462" s="27">
        <f t="shared" si="79"/>
        <v>23.85</v>
      </c>
      <c r="J462" s="194">
        <f t="shared" si="80"/>
        <v>95.4</v>
      </c>
      <c r="K462" s="197"/>
      <c r="L462" s="197"/>
      <c r="M462" s="186">
        <v>23.85</v>
      </c>
      <c r="N462" s="138"/>
      <c r="O462" s="186">
        <f t="shared" si="70"/>
        <v>19.549180327868854</v>
      </c>
    </row>
    <row r="463" spans="1:15" s="147" customFormat="1" ht="25.5">
      <c r="A463" s="43"/>
      <c r="B463" s="61" t="s">
        <v>793</v>
      </c>
      <c r="C463" s="60" t="s">
        <v>334</v>
      </c>
      <c r="D463" s="27">
        <v>8</v>
      </c>
      <c r="E463" s="28">
        <v>12.36</v>
      </c>
      <c r="F463" s="27">
        <f t="shared" si="76"/>
        <v>98.88</v>
      </c>
      <c r="G463" s="27">
        <f t="shared" si="77"/>
        <v>11.491803278688524</v>
      </c>
      <c r="H463" s="27">
        <f t="shared" si="78"/>
        <v>91.93442622950819</v>
      </c>
      <c r="I463" s="27">
        <f t="shared" si="79"/>
        <v>14.02</v>
      </c>
      <c r="J463" s="194">
        <f t="shared" si="80"/>
        <v>112.16</v>
      </c>
      <c r="K463" s="197"/>
      <c r="L463" s="197"/>
      <c r="M463" s="186">
        <v>14.02</v>
      </c>
      <c r="N463" s="138"/>
      <c r="O463" s="186">
        <f t="shared" si="70"/>
        <v>11.491803278688524</v>
      </c>
    </row>
    <row r="464" spans="1:15" s="147" customFormat="1" ht="25.5">
      <c r="A464" s="43"/>
      <c r="B464" s="61" t="s">
        <v>794</v>
      </c>
      <c r="C464" s="60" t="s">
        <v>334</v>
      </c>
      <c r="D464" s="27">
        <v>40</v>
      </c>
      <c r="E464" s="28">
        <v>23.69</v>
      </c>
      <c r="F464" s="27">
        <f t="shared" si="76"/>
        <v>947.6</v>
      </c>
      <c r="G464" s="27">
        <f t="shared" si="77"/>
        <v>22.024590163934427</v>
      </c>
      <c r="H464" s="27">
        <f t="shared" si="78"/>
        <v>880.983606557377</v>
      </c>
      <c r="I464" s="27">
        <f t="shared" si="79"/>
        <v>26.87</v>
      </c>
      <c r="J464" s="194">
        <f t="shared" si="80"/>
        <v>1074.8</v>
      </c>
      <c r="K464" s="197"/>
      <c r="L464" s="197"/>
      <c r="M464" s="186">
        <v>26.87</v>
      </c>
      <c r="N464" s="138"/>
      <c r="O464" s="186">
        <f aca="true" t="shared" si="81" ref="O464:O527">M464/$N$13</f>
        <v>22.024590163934427</v>
      </c>
    </row>
    <row r="465" spans="1:15" s="147" customFormat="1" ht="12.75">
      <c r="A465" s="43"/>
      <c r="B465" s="61" t="s">
        <v>795</v>
      </c>
      <c r="C465" s="60" t="s">
        <v>334</v>
      </c>
      <c r="D465" s="27">
        <v>1</v>
      </c>
      <c r="E465" s="28">
        <v>25.36</v>
      </c>
      <c r="F465" s="27">
        <f t="shared" si="76"/>
        <v>25.36</v>
      </c>
      <c r="G465" s="27">
        <f t="shared" si="77"/>
        <v>23.57377049180328</v>
      </c>
      <c r="H465" s="27">
        <f t="shared" si="78"/>
        <v>23.57377049180328</v>
      </c>
      <c r="I465" s="27">
        <f t="shared" si="79"/>
        <v>28.76</v>
      </c>
      <c r="J465" s="194">
        <f t="shared" si="80"/>
        <v>28.76</v>
      </c>
      <c r="K465" s="197"/>
      <c r="L465" s="197"/>
      <c r="M465" s="186">
        <v>28.76</v>
      </c>
      <c r="N465" s="138"/>
      <c r="O465" s="186">
        <f t="shared" si="81"/>
        <v>23.57377049180328</v>
      </c>
    </row>
    <row r="466" spans="1:15" s="149" customFormat="1" ht="12.75">
      <c r="A466" s="43"/>
      <c r="B466" s="61" t="s">
        <v>796</v>
      </c>
      <c r="C466" s="60" t="s">
        <v>334</v>
      </c>
      <c r="D466" s="27">
        <v>4</v>
      </c>
      <c r="E466" s="28">
        <v>23.6</v>
      </c>
      <c r="F466" s="27">
        <f t="shared" si="76"/>
        <v>94.4</v>
      </c>
      <c r="G466" s="27">
        <f t="shared" si="77"/>
        <v>21.934426229508198</v>
      </c>
      <c r="H466" s="27">
        <f t="shared" si="78"/>
        <v>87.73770491803279</v>
      </c>
      <c r="I466" s="27">
        <f t="shared" si="79"/>
        <v>26.76</v>
      </c>
      <c r="J466" s="194">
        <f t="shared" si="80"/>
        <v>107.04</v>
      </c>
      <c r="K466" s="197"/>
      <c r="L466" s="197"/>
      <c r="M466" s="186">
        <v>26.76</v>
      </c>
      <c r="N466" s="138"/>
      <c r="O466" s="186">
        <f t="shared" si="81"/>
        <v>21.934426229508198</v>
      </c>
    </row>
    <row r="467" spans="1:15" s="147" customFormat="1" ht="12.75">
      <c r="A467" s="43"/>
      <c r="B467" s="61" t="s">
        <v>797</v>
      </c>
      <c r="C467" s="60" t="s">
        <v>334</v>
      </c>
      <c r="D467" s="27">
        <v>4</v>
      </c>
      <c r="E467" s="28">
        <v>23.6</v>
      </c>
      <c r="F467" s="27">
        <f t="shared" si="76"/>
        <v>94.4</v>
      </c>
      <c r="G467" s="27">
        <f t="shared" si="77"/>
        <v>21.934426229508198</v>
      </c>
      <c r="H467" s="27">
        <f t="shared" si="78"/>
        <v>87.73770491803279</v>
      </c>
      <c r="I467" s="27">
        <f t="shared" si="79"/>
        <v>26.76</v>
      </c>
      <c r="J467" s="194">
        <f t="shared" si="80"/>
        <v>107.04</v>
      </c>
      <c r="K467" s="197"/>
      <c r="L467" s="197"/>
      <c r="M467" s="186">
        <v>26.76</v>
      </c>
      <c r="N467" s="138"/>
      <c r="O467" s="186">
        <f t="shared" si="81"/>
        <v>21.934426229508198</v>
      </c>
    </row>
    <row r="468" spans="1:15" s="147" customFormat="1" ht="12.75">
      <c r="A468" s="43"/>
      <c r="B468" s="61" t="s">
        <v>798</v>
      </c>
      <c r="C468" s="60" t="s">
        <v>334</v>
      </c>
      <c r="D468" s="27">
        <v>18</v>
      </c>
      <c r="E468" s="28">
        <v>15.65</v>
      </c>
      <c r="F468" s="27">
        <f t="shared" si="76"/>
        <v>281.7</v>
      </c>
      <c r="G468" s="27">
        <f t="shared" si="77"/>
        <v>14.549180327868854</v>
      </c>
      <c r="H468" s="27">
        <f t="shared" si="78"/>
        <v>261.88524590163934</v>
      </c>
      <c r="I468" s="27">
        <f t="shared" si="79"/>
        <v>17.75</v>
      </c>
      <c r="J468" s="194">
        <f t="shared" si="80"/>
        <v>319.5</v>
      </c>
      <c r="K468" s="197"/>
      <c r="L468" s="197"/>
      <c r="M468" s="186">
        <v>17.75</v>
      </c>
      <c r="N468" s="138"/>
      <c r="O468" s="186">
        <f t="shared" si="81"/>
        <v>14.549180327868854</v>
      </c>
    </row>
    <row r="469" spans="1:15" s="149" customFormat="1" ht="12.75">
      <c r="A469" s="43"/>
      <c r="B469" s="61" t="s">
        <v>799</v>
      </c>
      <c r="C469" s="60" t="s">
        <v>334</v>
      </c>
      <c r="D469" s="27">
        <v>6</v>
      </c>
      <c r="E469" s="28">
        <v>14.98</v>
      </c>
      <c r="F469" s="27">
        <f t="shared" si="76"/>
        <v>89.88</v>
      </c>
      <c r="G469" s="27">
        <f t="shared" si="77"/>
        <v>13.92622950819672</v>
      </c>
      <c r="H469" s="27">
        <f t="shared" si="78"/>
        <v>83.55737704918032</v>
      </c>
      <c r="I469" s="27">
        <f t="shared" si="79"/>
        <v>16.99</v>
      </c>
      <c r="J469" s="194">
        <f t="shared" si="80"/>
        <v>101.94</v>
      </c>
      <c r="K469" s="197"/>
      <c r="L469" s="197"/>
      <c r="M469" s="186">
        <v>16.99</v>
      </c>
      <c r="N469" s="138"/>
      <c r="O469" s="186">
        <f t="shared" si="81"/>
        <v>13.92622950819672</v>
      </c>
    </row>
    <row r="470" spans="1:15" s="147" customFormat="1" ht="12.75">
      <c r="A470" s="20" t="s">
        <v>800</v>
      </c>
      <c r="B470" s="36" t="s">
        <v>801</v>
      </c>
      <c r="C470" s="60"/>
      <c r="D470" s="27"/>
      <c r="E470" s="32"/>
      <c r="F470" s="18"/>
      <c r="G470" s="27">
        <f aca="true" t="shared" si="82" ref="G470:G527">O470</f>
        <v>0</v>
      </c>
      <c r="H470" s="27"/>
      <c r="I470" s="27"/>
      <c r="J470" s="194">
        <f>D470*G470</f>
        <v>0</v>
      </c>
      <c r="K470" s="197"/>
      <c r="L470" s="197"/>
      <c r="M470" s="186"/>
      <c r="N470" s="138"/>
      <c r="O470" s="186">
        <f t="shared" si="81"/>
        <v>0</v>
      </c>
    </row>
    <row r="471" spans="1:15" s="149" customFormat="1" ht="12.75">
      <c r="A471" s="43"/>
      <c r="B471" s="61" t="s">
        <v>802</v>
      </c>
      <c r="C471" s="60" t="s">
        <v>334</v>
      </c>
      <c r="D471" s="27">
        <v>1</v>
      </c>
      <c r="E471" s="28">
        <v>145.36</v>
      </c>
      <c r="F471" s="27">
        <f>E471*D471</f>
        <v>145.36</v>
      </c>
      <c r="G471" s="27">
        <f t="shared" si="82"/>
        <v>135.11475409836066</v>
      </c>
      <c r="H471" s="27">
        <f>D471*G471</f>
        <v>135.11475409836066</v>
      </c>
      <c r="I471" s="27">
        <f>G471+G471*$K$12</f>
        <v>164.84</v>
      </c>
      <c r="J471" s="194">
        <f>D471*I471</f>
        <v>164.84</v>
      </c>
      <c r="K471" s="197"/>
      <c r="L471" s="197"/>
      <c r="M471" s="186">
        <v>164.84</v>
      </c>
      <c r="N471" s="138"/>
      <c r="O471" s="186">
        <f t="shared" si="81"/>
        <v>135.11475409836066</v>
      </c>
    </row>
    <row r="472" spans="1:15" s="147" customFormat="1" ht="12.75">
      <c r="A472" s="43"/>
      <c r="B472" s="61" t="s">
        <v>803</v>
      </c>
      <c r="C472" s="60" t="s">
        <v>334</v>
      </c>
      <c r="D472" s="27">
        <v>1</v>
      </c>
      <c r="E472" s="28">
        <v>298</v>
      </c>
      <c r="F472" s="27">
        <f>E472*D472</f>
        <v>298</v>
      </c>
      <c r="G472" s="27">
        <f t="shared" si="82"/>
        <v>276.91803278688525</v>
      </c>
      <c r="H472" s="27">
        <f>D472*G472</f>
        <v>276.91803278688525</v>
      </c>
      <c r="I472" s="27">
        <f>G472+G472*$K$12</f>
        <v>337.84000000000003</v>
      </c>
      <c r="J472" s="194">
        <f>D472*I472</f>
        <v>337.84000000000003</v>
      </c>
      <c r="K472" s="197"/>
      <c r="L472" s="197"/>
      <c r="M472" s="186">
        <v>337.84</v>
      </c>
      <c r="N472" s="138"/>
      <c r="O472" s="186">
        <f t="shared" si="81"/>
        <v>276.91803278688525</v>
      </c>
    </row>
    <row r="473" spans="1:15" s="147" customFormat="1" ht="25.5">
      <c r="A473" s="43"/>
      <c r="B473" s="61" t="s">
        <v>804</v>
      </c>
      <c r="C473" s="60" t="s">
        <v>334</v>
      </c>
      <c r="D473" s="27">
        <v>2</v>
      </c>
      <c r="E473" s="28">
        <v>215</v>
      </c>
      <c r="F473" s="27">
        <f>E473*D473</f>
        <v>430</v>
      </c>
      <c r="G473" s="27">
        <f t="shared" si="82"/>
        <v>199.85245901639345</v>
      </c>
      <c r="H473" s="27">
        <f>D473*G473</f>
        <v>399.7049180327869</v>
      </c>
      <c r="I473" s="27">
        <f>G473+G473*$K$12</f>
        <v>243.82000000000002</v>
      </c>
      <c r="J473" s="194">
        <f>D473*I473</f>
        <v>487.64000000000004</v>
      </c>
      <c r="K473" s="197"/>
      <c r="L473" s="197"/>
      <c r="M473" s="186">
        <v>243.82</v>
      </c>
      <c r="N473" s="138"/>
      <c r="O473" s="186">
        <f t="shared" si="81"/>
        <v>199.85245901639345</v>
      </c>
    </row>
    <row r="474" spans="1:15" s="147" customFormat="1" ht="12.75">
      <c r="A474" s="20" t="s">
        <v>805</v>
      </c>
      <c r="B474" s="36" t="s">
        <v>806</v>
      </c>
      <c r="C474" s="60"/>
      <c r="D474" s="27"/>
      <c r="E474" s="32"/>
      <c r="F474" s="18"/>
      <c r="G474" s="27">
        <f t="shared" si="82"/>
        <v>0</v>
      </c>
      <c r="H474" s="27"/>
      <c r="I474" s="27"/>
      <c r="J474" s="194">
        <f>D474*G474</f>
        <v>0</v>
      </c>
      <c r="K474" s="197"/>
      <c r="L474" s="197"/>
      <c r="M474" s="186"/>
      <c r="N474" s="138"/>
      <c r="O474" s="186">
        <f t="shared" si="81"/>
        <v>0</v>
      </c>
    </row>
    <row r="475" spans="1:15" s="147" customFormat="1" ht="12.75">
      <c r="A475" s="43"/>
      <c r="B475" s="61" t="s">
        <v>807</v>
      </c>
      <c r="C475" s="60" t="s">
        <v>334</v>
      </c>
      <c r="D475" s="27">
        <v>9</v>
      </c>
      <c r="E475" s="28">
        <v>36</v>
      </c>
      <c r="F475" s="27">
        <f>E475*D475</f>
        <v>324</v>
      </c>
      <c r="G475" s="27">
        <f t="shared" si="82"/>
        <v>33.467213114754095</v>
      </c>
      <c r="H475" s="27">
        <f>D475*G475</f>
        <v>301.20491803278685</v>
      </c>
      <c r="I475" s="27">
        <f>G475+G475*$K$12</f>
        <v>40.83</v>
      </c>
      <c r="J475" s="194">
        <f>D475*I475</f>
        <v>367.46999999999997</v>
      </c>
      <c r="K475" s="197"/>
      <c r="L475" s="197"/>
      <c r="M475" s="186">
        <v>40.83</v>
      </c>
      <c r="N475" s="138"/>
      <c r="O475" s="186">
        <f t="shared" si="81"/>
        <v>33.467213114754095</v>
      </c>
    </row>
    <row r="476" spans="1:15" s="147" customFormat="1" ht="12.75">
      <c r="A476" s="43"/>
      <c r="B476" s="61" t="s">
        <v>808</v>
      </c>
      <c r="C476" s="60" t="s">
        <v>334</v>
      </c>
      <c r="D476" s="27">
        <v>6</v>
      </c>
      <c r="E476" s="28">
        <v>31.25</v>
      </c>
      <c r="F476" s="27">
        <f>E476*D476</f>
        <v>187.5</v>
      </c>
      <c r="G476" s="27">
        <f t="shared" si="82"/>
        <v>29.04918032786885</v>
      </c>
      <c r="H476" s="27">
        <f>D476*G476</f>
        <v>174.2950819672131</v>
      </c>
      <c r="I476" s="27">
        <f>G476+G476*$K$12</f>
        <v>35.44</v>
      </c>
      <c r="J476" s="194">
        <f>D476*I476</f>
        <v>212.64</v>
      </c>
      <c r="K476" s="197"/>
      <c r="L476" s="197"/>
      <c r="M476" s="186">
        <v>35.44</v>
      </c>
      <c r="N476" s="138"/>
      <c r="O476" s="186">
        <f t="shared" si="81"/>
        <v>29.04918032786885</v>
      </c>
    </row>
    <row r="477" spans="1:15" s="147" customFormat="1" ht="12.75">
      <c r="A477" s="20" t="s">
        <v>809</v>
      </c>
      <c r="B477" s="36" t="s">
        <v>811</v>
      </c>
      <c r="C477" s="60"/>
      <c r="D477" s="27"/>
      <c r="E477" s="32"/>
      <c r="F477" s="18"/>
      <c r="G477" s="27">
        <f t="shared" si="82"/>
        <v>0</v>
      </c>
      <c r="H477" s="27"/>
      <c r="I477" s="27"/>
      <c r="J477" s="194">
        <f>D477*G477</f>
        <v>0</v>
      </c>
      <c r="K477" s="197"/>
      <c r="L477" s="197"/>
      <c r="M477" s="186"/>
      <c r="N477" s="138"/>
      <c r="O477" s="186">
        <f t="shared" si="81"/>
        <v>0</v>
      </c>
    </row>
    <row r="478" spans="1:15" s="147" customFormat="1" ht="12.75">
      <c r="A478" s="43"/>
      <c r="B478" s="61" t="s">
        <v>812</v>
      </c>
      <c r="C478" s="60" t="s">
        <v>334</v>
      </c>
      <c r="D478" s="27">
        <v>11</v>
      </c>
      <c r="E478" s="28">
        <v>205</v>
      </c>
      <c r="F478" s="27">
        <f>E478*D478</f>
        <v>2255</v>
      </c>
      <c r="G478" s="27">
        <f t="shared" si="82"/>
        <v>190.55737704918033</v>
      </c>
      <c r="H478" s="27">
        <f>D478*G478</f>
        <v>2096.131147540984</v>
      </c>
      <c r="I478" s="27">
        <f>G478+G478*$K$12</f>
        <v>232.48000000000002</v>
      </c>
      <c r="J478" s="194">
        <f>D478*I478</f>
        <v>2557.28</v>
      </c>
      <c r="K478" s="197"/>
      <c r="L478" s="197"/>
      <c r="M478" s="186">
        <v>232.48</v>
      </c>
      <c r="N478" s="138"/>
      <c r="O478" s="186">
        <f t="shared" si="81"/>
        <v>190.55737704918033</v>
      </c>
    </row>
    <row r="479" spans="1:15" s="147" customFormat="1" ht="12.75">
      <c r="A479" s="43"/>
      <c r="B479" s="61" t="s">
        <v>813</v>
      </c>
      <c r="C479" s="60" t="s">
        <v>334</v>
      </c>
      <c r="D479" s="27">
        <v>13</v>
      </c>
      <c r="E479" s="28">
        <v>198</v>
      </c>
      <c r="F479" s="27">
        <f>E479*D479</f>
        <v>2574</v>
      </c>
      <c r="G479" s="27">
        <f t="shared" si="82"/>
        <v>184.04918032786884</v>
      </c>
      <c r="H479" s="27">
        <f>D479*G479</f>
        <v>2392.639344262295</v>
      </c>
      <c r="I479" s="27">
        <f>G479+G479*$K$12</f>
        <v>224.54</v>
      </c>
      <c r="J479" s="194">
        <f>D479*I479</f>
        <v>2919.02</v>
      </c>
      <c r="K479" s="197"/>
      <c r="L479" s="197"/>
      <c r="M479" s="186">
        <v>224.54</v>
      </c>
      <c r="N479" s="138"/>
      <c r="O479" s="186">
        <f t="shared" si="81"/>
        <v>184.04918032786884</v>
      </c>
    </row>
    <row r="480" spans="1:15" s="147" customFormat="1" ht="12.75">
      <c r="A480" s="43"/>
      <c r="B480" s="61" t="s">
        <v>814</v>
      </c>
      <c r="C480" s="60" t="s">
        <v>334</v>
      </c>
      <c r="D480" s="27">
        <v>2</v>
      </c>
      <c r="E480" s="28">
        <v>236</v>
      </c>
      <c r="F480" s="27">
        <f>E480*D480</f>
        <v>472</v>
      </c>
      <c r="G480" s="27">
        <f t="shared" si="82"/>
        <v>219.36885245901638</v>
      </c>
      <c r="H480" s="27">
        <f>D480*G480</f>
        <v>438.73770491803276</v>
      </c>
      <c r="I480" s="27">
        <f>G480+G480*$K$12</f>
        <v>267.63</v>
      </c>
      <c r="J480" s="194">
        <f>D480*I480</f>
        <v>535.26</v>
      </c>
      <c r="K480" s="197"/>
      <c r="L480" s="197"/>
      <c r="M480" s="186">
        <v>267.63</v>
      </c>
      <c r="N480" s="138"/>
      <c r="O480" s="186">
        <f t="shared" si="81"/>
        <v>219.36885245901638</v>
      </c>
    </row>
    <row r="481" spans="1:15" s="147" customFormat="1" ht="12.75">
      <c r="A481" s="20" t="s">
        <v>815</v>
      </c>
      <c r="B481" s="36" t="s">
        <v>714</v>
      </c>
      <c r="C481" s="60"/>
      <c r="D481" s="27"/>
      <c r="E481" s="32"/>
      <c r="F481" s="18"/>
      <c r="G481" s="27">
        <f t="shared" si="82"/>
        <v>0</v>
      </c>
      <c r="H481" s="27"/>
      <c r="I481" s="27"/>
      <c r="J481" s="194">
        <f>D481*G481</f>
        <v>0</v>
      </c>
      <c r="K481" s="197"/>
      <c r="L481" s="197"/>
      <c r="M481" s="186"/>
      <c r="N481" s="138"/>
      <c r="O481" s="186">
        <f t="shared" si="81"/>
        <v>0</v>
      </c>
    </row>
    <row r="482" spans="1:15" s="149" customFormat="1" ht="12.75">
      <c r="A482" s="62"/>
      <c r="B482" s="63" t="s">
        <v>816</v>
      </c>
      <c r="C482" s="64" t="s">
        <v>334</v>
      </c>
      <c r="D482" s="27">
        <v>1</v>
      </c>
      <c r="E482" s="28">
        <v>512.36</v>
      </c>
      <c r="F482" s="27">
        <f>E482*D482</f>
        <v>512.36</v>
      </c>
      <c r="G482" s="27">
        <f t="shared" si="82"/>
        <v>476.2622950819672</v>
      </c>
      <c r="H482" s="27">
        <f>D482*G482</f>
        <v>476.2622950819672</v>
      </c>
      <c r="I482" s="27">
        <f>G482+G482*$K$12</f>
        <v>581.04</v>
      </c>
      <c r="J482" s="194">
        <f>D482*I482</f>
        <v>581.04</v>
      </c>
      <c r="K482" s="197"/>
      <c r="L482" s="197"/>
      <c r="M482" s="186">
        <v>581.04</v>
      </c>
      <c r="N482" s="138"/>
      <c r="O482" s="186">
        <f t="shared" si="81"/>
        <v>476.2622950819672</v>
      </c>
    </row>
    <row r="483" spans="1:15" s="147" customFormat="1" ht="12.75">
      <c r="A483" s="62"/>
      <c r="B483" s="61" t="s">
        <v>817</v>
      </c>
      <c r="C483" s="60" t="s">
        <v>334</v>
      </c>
      <c r="D483" s="27">
        <v>1</v>
      </c>
      <c r="E483" s="28">
        <v>216.35</v>
      </c>
      <c r="F483" s="27">
        <f>E483*D483</f>
        <v>216.35</v>
      </c>
      <c r="G483" s="27">
        <f t="shared" si="82"/>
        <v>201.10655737704917</v>
      </c>
      <c r="H483" s="27">
        <f>D483*G483</f>
        <v>201.10655737704917</v>
      </c>
      <c r="I483" s="27">
        <f>G483+G483*$K$12</f>
        <v>245.35</v>
      </c>
      <c r="J483" s="194">
        <f>D483*I483</f>
        <v>245.35</v>
      </c>
      <c r="K483" s="197"/>
      <c r="L483" s="197"/>
      <c r="M483" s="186">
        <v>245.35</v>
      </c>
      <c r="N483" s="138"/>
      <c r="O483" s="186">
        <f t="shared" si="81"/>
        <v>201.10655737704917</v>
      </c>
    </row>
    <row r="484" spans="1:15" s="147" customFormat="1" ht="12.75">
      <c r="A484" s="239" t="s">
        <v>818</v>
      </c>
      <c r="B484" s="239"/>
      <c r="C484" s="239"/>
      <c r="D484" s="239"/>
      <c r="E484" s="239"/>
      <c r="F484" s="18">
        <f>SUM(F412:F483)</f>
        <v>20658.089999999997</v>
      </c>
      <c r="G484" s="27">
        <f t="shared" si="82"/>
        <v>0</v>
      </c>
      <c r="H484" s="195">
        <f>SUM(H412:H483)</f>
        <v>19202.32786885246</v>
      </c>
      <c r="I484" s="27"/>
      <c r="J484" s="195">
        <f>SUM(J412:J483)</f>
        <v>23426.84</v>
      </c>
      <c r="K484" s="199"/>
      <c r="L484" s="199"/>
      <c r="M484" s="186"/>
      <c r="N484" s="148"/>
      <c r="O484" s="186">
        <f t="shared" si="81"/>
        <v>0</v>
      </c>
    </row>
    <row r="485" spans="1:15" s="149" customFormat="1" ht="6" customHeight="1">
      <c r="A485" s="256"/>
      <c r="B485" s="257"/>
      <c r="C485" s="257"/>
      <c r="D485" s="257"/>
      <c r="E485" s="257"/>
      <c r="F485" s="258"/>
      <c r="G485" s="27">
        <f t="shared" si="82"/>
        <v>0</v>
      </c>
      <c r="H485" s="27"/>
      <c r="I485" s="27"/>
      <c r="J485" s="194"/>
      <c r="K485" s="197"/>
      <c r="L485" s="197"/>
      <c r="M485" s="186"/>
      <c r="N485" s="138"/>
      <c r="O485" s="186">
        <f t="shared" si="81"/>
        <v>0</v>
      </c>
    </row>
    <row r="486" spans="1:15" s="152" customFormat="1" ht="12.75" hidden="1">
      <c r="A486" s="65" t="s">
        <v>822</v>
      </c>
      <c r="B486" s="66" t="s">
        <v>823</v>
      </c>
      <c r="C486" s="67"/>
      <c r="D486" s="68"/>
      <c r="E486" s="69"/>
      <c r="F486" s="68"/>
      <c r="G486" s="27">
        <f t="shared" si="82"/>
        <v>0</v>
      </c>
      <c r="H486" s="27"/>
      <c r="I486" s="27"/>
      <c r="J486" s="194">
        <f aca="true" t="shared" si="83" ref="J486:J549">D486*E486</f>
        <v>0</v>
      </c>
      <c r="K486" s="197"/>
      <c r="L486" s="197"/>
      <c r="M486" s="186">
        <f aca="true" t="shared" si="84" ref="M486:M549">J486/950690.71*1333200</f>
        <v>0</v>
      </c>
      <c r="N486" s="138"/>
      <c r="O486" s="186">
        <f t="shared" si="81"/>
        <v>0</v>
      </c>
    </row>
    <row r="487" spans="1:15" s="147" customFormat="1" ht="25.5" hidden="1">
      <c r="A487" s="24"/>
      <c r="B487" s="25" t="s">
        <v>825</v>
      </c>
      <c r="C487" s="24" t="s">
        <v>334</v>
      </c>
      <c r="D487" s="27"/>
      <c r="E487" s="27"/>
      <c r="F487" s="27">
        <f>E487*D487</f>
        <v>0</v>
      </c>
      <c r="G487" s="27">
        <f t="shared" si="82"/>
        <v>0</v>
      </c>
      <c r="H487" s="27"/>
      <c r="I487" s="27"/>
      <c r="J487" s="194">
        <f t="shared" si="83"/>
        <v>0</v>
      </c>
      <c r="K487" s="197"/>
      <c r="L487" s="197"/>
      <c r="M487" s="186">
        <f t="shared" si="84"/>
        <v>0</v>
      </c>
      <c r="N487" s="138"/>
      <c r="O487" s="186">
        <f t="shared" si="81"/>
        <v>0</v>
      </c>
    </row>
    <row r="488" spans="1:15" s="147" customFormat="1" ht="12.75" hidden="1">
      <c r="A488" s="24"/>
      <c r="B488" s="25" t="s">
        <v>826</v>
      </c>
      <c r="C488" s="24" t="s">
        <v>334</v>
      </c>
      <c r="D488" s="27"/>
      <c r="E488" s="27"/>
      <c r="F488" s="27">
        <f>E488*D488</f>
        <v>0</v>
      </c>
      <c r="G488" s="27">
        <f t="shared" si="82"/>
        <v>0</v>
      </c>
      <c r="H488" s="27"/>
      <c r="I488" s="27"/>
      <c r="J488" s="194">
        <f t="shared" si="83"/>
        <v>0</v>
      </c>
      <c r="K488" s="197"/>
      <c r="L488" s="197"/>
      <c r="M488" s="186">
        <f t="shared" si="84"/>
        <v>0</v>
      </c>
      <c r="N488" s="138"/>
      <c r="O488" s="186">
        <f t="shared" si="81"/>
        <v>0</v>
      </c>
    </row>
    <row r="489" spans="1:15" s="147" customFormat="1" ht="12.75" hidden="1">
      <c r="A489" s="24"/>
      <c r="B489" s="25" t="s">
        <v>827</v>
      </c>
      <c r="C489" s="24" t="s">
        <v>334</v>
      </c>
      <c r="D489" s="27"/>
      <c r="E489" s="27"/>
      <c r="F489" s="27">
        <f>E489*D489</f>
        <v>0</v>
      </c>
      <c r="G489" s="27">
        <f t="shared" si="82"/>
        <v>0</v>
      </c>
      <c r="H489" s="27"/>
      <c r="I489" s="27"/>
      <c r="J489" s="194">
        <f t="shared" si="83"/>
        <v>0</v>
      </c>
      <c r="K489" s="197"/>
      <c r="L489" s="197"/>
      <c r="M489" s="186">
        <f t="shared" si="84"/>
        <v>0</v>
      </c>
      <c r="N489" s="138"/>
      <c r="O489" s="186">
        <f t="shared" si="81"/>
        <v>0</v>
      </c>
    </row>
    <row r="490" spans="1:15" s="147" customFormat="1" ht="12.75" hidden="1">
      <c r="A490" s="239" t="s">
        <v>828</v>
      </c>
      <c r="B490" s="239"/>
      <c r="C490" s="239"/>
      <c r="D490" s="239"/>
      <c r="E490" s="239"/>
      <c r="F490" s="18">
        <f>SUM(F487:F489)</f>
        <v>0</v>
      </c>
      <c r="G490" s="27">
        <f t="shared" si="82"/>
        <v>0</v>
      </c>
      <c r="H490" s="27"/>
      <c r="I490" s="27"/>
      <c r="J490" s="194">
        <f t="shared" si="83"/>
        <v>0</v>
      </c>
      <c r="K490" s="197"/>
      <c r="L490" s="197"/>
      <c r="M490" s="186">
        <f t="shared" si="84"/>
        <v>0</v>
      </c>
      <c r="N490" s="138"/>
      <c r="O490" s="186">
        <f t="shared" si="81"/>
        <v>0</v>
      </c>
    </row>
    <row r="491" spans="1:15" s="147" customFormat="1" ht="6" customHeight="1" hidden="1">
      <c r="A491" s="236"/>
      <c r="B491" s="236"/>
      <c r="C491" s="236"/>
      <c r="D491" s="236"/>
      <c r="E491" s="236"/>
      <c r="F491" s="236"/>
      <c r="G491" s="27">
        <f t="shared" si="82"/>
        <v>0</v>
      </c>
      <c r="H491" s="27"/>
      <c r="I491" s="27"/>
      <c r="J491" s="194">
        <f t="shared" si="83"/>
        <v>0</v>
      </c>
      <c r="K491" s="197"/>
      <c r="L491" s="197"/>
      <c r="M491" s="186">
        <f t="shared" si="84"/>
        <v>0</v>
      </c>
      <c r="N491" s="138"/>
      <c r="O491" s="186">
        <f t="shared" si="81"/>
        <v>0</v>
      </c>
    </row>
    <row r="492" spans="1:15" s="147" customFormat="1" ht="12.75" hidden="1">
      <c r="A492" s="20" t="s">
        <v>829</v>
      </c>
      <c r="B492" s="36" t="s">
        <v>830</v>
      </c>
      <c r="C492" s="24"/>
      <c r="D492" s="27"/>
      <c r="E492" s="28"/>
      <c r="F492" s="27"/>
      <c r="G492" s="27">
        <f t="shared" si="82"/>
        <v>0</v>
      </c>
      <c r="H492" s="27"/>
      <c r="I492" s="27"/>
      <c r="J492" s="194">
        <f t="shared" si="83"/>
        <v>0</v>
      </c>
      <c r="K492" s="197"/>
      <c r="L492" s="197"/>
      <c r="M492" s="186">
        <f t="shared" si="84"/>
        <v>0</v>
      </c>
      <c r="N492" s="138"/>
      <c r="O492" s="186">
        <f t="shared" si="81"/>
        <v>0</v>
      </c>
    </row>
    <row r="493" spans="1:15" s="147" customFormat="1" ht="12.75" hidden="1">
      <c r="A493" s="24"/>
      <c r="B493" s="25" t="s">
        <v>831</v>
      </c>
      <c r="C493" s="24" t="s">
        <v>290</v>
      </c>
      <c r="D493" s="27"/>
      <c r="E493" s="27"/>
      <c r="F493" s="27">
        <f>E493*D493</f>
        <v>0</v>
      </c>
      <c r="G493" s="27">
        <f t="shared" si="82"/>
        <v>0</v>
      </c>
      <c r="H493" s="27"/>
      <c r="I493" s="27"/>
      <c r="J493" s="194">
        <f t="shared" si="83"/>
        <v>0</v>
      </c>
      <c r="K493" s="197"/>
      <c r="L493" s="197"/>
      <c r="M493" s="186">
        <f t="shared" si="84"/>
        <v>0</v>
      </c>
      <c r="N493" s="138"/>
      <c r="O493" s="186">
        <f t="shared" si="81"/>
        <v>0</v>
      </c>
    </row>
    <row r="494" spans="1:15" s="147" customFormat="1" ht="12.75" hidden="1">
      <c r="A494" s="24"/>
      <c r="B494" s="25" t="s">
        <v>832</v>
      </c>
      <c r="C494" s="24" t="s">
        <v>290</v>
      </c>
      <c r="D494" s="27"/>
      <c r="E494" s="27"/>
      <c r="F494" s="27">
        <f>E494*D494</f>
        <v>0</v>
      </c>
      <c r="G494" s="27">
        <f t="shared" si="82"/>
        <v>0</v>
      </c>
      <c r="H494" s="27"/>
      <c r="I494" s="27"/>
      <c r="J494" s="194">
        <f t="shared" si="83"/>
        <v>0</v>
      </c>
      <c r="K494" s="197"/>
      <c r="L494" s="197"/>
      <c r="M494" s="186">
        <f t="shared" si="84"/>
        <v>0</v>
      </c>
      <c r="N494" s="138"/>
      <c r="O494" s="186">
        <f t="shared" si="81"/>
        <v>0</v>
      </c>
    </row>
    <row r="495" spans="1:15" s="147" customFormat="1" ht="12.75" hidden="1">
      <c r="A495" s="239" t="s">
        <v>833</v>
      </c>
      <c r="B495" s="239"/>
      <c r="C495" s="239"/>
      <c r="D495" s="239"/>
      <c r="E495" s="239"/>
      <c r="F495" s="18">
        <f>SUM(F493:F494)</f>
        <v>0</v>
      </c>
      <c r="G495" s="27">
        <f t="shared" si="82"/>
        <v>0</v>
      </c>
      <c r="H495" s="27"/>
      <c r="I495" s="27"/>
      <c r="J495" s="194">
        <f t="shared" si="83"/>
        <v>0</v>
      </c>
      <c r="K495" s="197"/>
      <c r="L495" s="197"/>
      <c r="M495" s="186">
        <f t="shared" si="84"/>
        <v>0</v>
      </c>
      <c r="N495" s="138"/>
      <c r="O495" s="186">
        <f t="shared" si="81"/>
        <v>0</v>
      </c>
    </row>
    <row r="496" spans="1:15" s="147" customFormat="1" ht="6" customHeight="1" hidden="1">
      <c r="A496" s="236"/>
      <c r="B496" s="236"/>
      <c r="C496" s="236"/>
      <c r="D496" s="236"/>
      <c r="E496" s="236"/>
      <c r="F496" s="236"/>
      <c r="G496" s="27">
        <f t="shared" si="82"/>
        <v>0</v>
      </c>
      <c r="H496" s="27"/>
      <c r="I496" s="27"/>
      <c r="J496" s="194">
        <f t="shared" si="83"/>
        <v>0</v>
      </c>
      <c r="K496" s="197"/>
      <c r="L496" s="197"/>
      <c r="M496" s="186">
        <f t="shared" si="84"/>
        <v>0</v>
      </c>
      <c r="N496" s="138"/>
      <c r="O496" s="186">
        <f t="shared" si="81"/>
        <v>0</v>
      </c>
    </row>
    <row r="497" spans="1:15" s="147" customFormat="1" ht="12.75" hidden="1">
      <c r="A497" s="20" t="s">
        <v>834</v>
      </c>
      <c r="B497" s="36" t="s">
        <v>835</v>
      </c>
      <c r="C497" s="24"/>
      <c r="D497" s="27"/>
      <c r="E497" s="28"/>
      <c r="F497" s="27"/>
      <c r="G497" s="27">
        <f t="shared" si="82"/>
        <v>0</v>
      </c>
      <c r="H497" s="27"/>
      <c r="I497" s="27"/>
      <c r="J497" s="194">
        <f t="shared" si="83"/>
        <v>0</v>
      </c>
      <c r="K497" s="197"/>
      <c r="L497" s="197"/>
      <c r="M497" s="186">
        <f t="shared" si="84"/>
        <v>0</v>
      </c>
      <c r="N497" s="138"/>
      <c r="O497" s="186">
        <f t="shared" si="81"/>
        <v>0</v>
      </c>
    </row>
    <row r="498" spans="1:15" s="147" customFormat="1" ht="38.25" hidden="1">
      <c r="A498" s="20"/>
      <c r="B498" s="25" t="s">
        <v>836</v>
      </c>
      <c r="C498" s="24" t="s">
        <v>334</v>
      </c>
      <c r="D498" s="27"/>
      <c r="E498" s="27"/>
      <c r="F498" s="27">
        <f aca="true" t="shared" si="85" ref="F498:F558">E498*D498</f>
        <v>0</v>
      </c>
      <c r="G498" s="27">
        <f t="shared" si="82"/>
        <v>0</v>
      </c>
      <c r="H498" s="27"/>
      <c r="I498" s="27"/>
      <c r="J498" s="194">
        <f t="shared" si="83"/>
        <v>0</v>
      </c>
      <c r="K498" s="197"/>
      <c r="L498" s="197"/>
      <c r="M498" s="186">
        <f t="shared" si="84"/>
        <v>0</v>
      </c>
      <c r="N498" s="138"/>
      <c r="O498" s="186">
        <f t="shared" si="81"/>
        <v>0</v>
      </c>
    </row>
    <row r="499" spans="1:15" s="147" customFormat="1" ht="38.25" hidden="1">
      <c r="A499" s="24"/>
      <c r="B499" s="25" t="s">
        <v>837</v>
      </c>
      <c r="C499" s="24" t="s">
        <v>334</v>
      </c>
      <c r="D499" s="27"/>
      <c r="E499" s="27"/>
      <c r="F499" s="27">
        <f t="shared" si="85"/>
        <v>0</v>
      </c>
      <c r="G499" s="27">
        <f t="shared" si="82"/>
        <v>0</v>
      </c>
      <c r="H499" s="27"/>
      <c r="I499" s="27"/>
      <c r="J499" s="194">
        <f t="shared" si="83"/>
        <v>0</v>
      </c>
      <c r="K499" s="197"/>
      <c r="L499" s="197"/>
      <c r="M499" s="186">
        <f t="shared" si="84"/>
        <v>0</v>
      </c>
      <c r="N499" s="138"/>
      <c r="O499" s="186">
        <f t="shared" si="81"/>
        <v>0</v>
      </c>
    </row>
    <row r="500" spans="1:15" s="147" customFormat="1" ht="38.25" hidden="1">
      <c r="A500" s="24"/>
      <c r="B500" s="25" t="s">
        <v>838</v>
      </c>
      <c r="C500" s="24" t="s">
        <v>334</v>
      </c>
      <c r="D500" s="27"/>
      <c r="E500" s="27"/>
      <c r="F500" s="27">
        <f t="shared" si="85"/>
        <v>0</v>
      </c>
      <c r="G500" s="27">
        <f t="shared" si="82"/>
        <v>0</v>
      </c>
      <c r="H500" s="27"/>
      <c r="I500" s="27"/>
      <c r="J500" s="194">
        <f t="shared" si="83"/>
        <v>0</v>
      </c>
      <c r="K500" s="197"/>
      <c r="L500" s="197"/>
      <c r="M500" s="186">
        <f t="shared" si="84"/>
        <v>0</v>
      </c>
      <c r="N500" s="138"/>
      <c r="O500" s="186">
        <f t="shared" si="81"/>
        <v>0</v>
      </c>
    </row>
    <row r="501" spans="1:15" s="147" customFormat="1" ht="38.25" hidden="1">
      <c r="A501" s="24"/>
      <c r="B501" s="25" t="s">
        <v>839</v>
      </c>
      <c r="C501" s="24" t="s">
        <v>334</v>
      </c>
      <c r="D501" s="27"/>
      <c r="E501" s="27"/>
      <c r="F501" s="27">
        <f t="shared" si="85"/>
        <v>0</v>
      </c>
      <c r="G501" s="27">
        <f t="shared" si="82"/>
        <v>0</v>
      </c>
      <c r="H501" s="27"/>
      <c r="I501" s="27"/>
      <c r="J501" s="194">
        <f t="shared" si="83"/>
        <v>0</v>
      </c>
      <c r="K501" s="197"/>
      <c r="L501" s="197"/>
      <c r="M501" s="186">
        <f t="shared" si="84"/>
        <v>0</v>
      </c>
      <c r="N501" s="138"/>
      <c r="O501" s="186">
        <f t="shared" si="81"/>
        <v>0</v>
      </c>
    </row>
    <row r="502" spans="1:15" s="147" customFormat="1" ht="38.25" hidden="1">
      <c r="A502" s="24"/>
      <c r="B502" s="25" t="s">
        <v>840</v>
      </c>
      <c r="C502" s="24" t="s">
        <v>334</v>
      </c>
      <c r="D502" s="27"/>
      <c r="E502" s="27"/>
      <c r="F502" s="27">
        <f t="shared" si="85"/>
        <v>0</v>
      </c>
      <c r="G502" s="27">
        <f t="shared" si="82"/>
        <v>0</v>
      </c>
      <c r="H502" s="27"/>
      <c r="I502" s="27"/>
      <c r="J502" s="194">
        <f t="shared" si="83"/>
        <v>0</v>
      </c>
      <c r="K502" s="197"/>
      <c r="L502" s="197"/>
      <c r="M502" s="186">
        <f t="shared" si="84"/>
        <v>0</v>
      </c>
      <c r="N502" s="138"/>
      <c r="O502" s="186">
        <f t="shared" si="81"/>
        <v>0</v>
      </c>
    </row>
    <row r="503" spans="1:15" s="147" customFormat="1" ht="12.75" hidden="1">
      <c r="A503" s="20"/>
      <c r="B503" s="25" t="s">
        <v>841</v>
      </c>
      <c r="C503" s="24" t="s">
        <v>334</v>
      </c>
      <c r="D503" s="27"/>
      <c r="E503" s="27"/>
      <c r="F503" s="27">
        <f t="shared" si="85"/>
        <v>0</v>
      </c>
      <c r="G503" s="27">
        <f t="shared" si="82"/>
        <v>0</v>
      </c>
      <c r="H503" s="27"/>
      <c r="I503" s="27"/>
      <c r="J503" s="194">
        <f t="shared" si="83"/>
        <v>0</v>
      </c>
      <c r="K503" s="197"/>
      <c r="L503" s="197"/>
      <c r="M503" s="186">
        <f t="shared" si="84"/>
        <v>0</v>
      </c>
      <c r="N503" s="138"/>
      <c r="O503" s="186">
        <f t="shared" si="81"/>
        <v>0</v>
      </c>
    </row>
    <row r="504" spans="1:15" s="147" customFormat="1" ht="12.75" hidden="1">
      <c r="A504" s="239" t="s">
        <v>842</v>
      </c>
      <c r="B504" s="239"/>
      <c r="C504" s="239"/>
      <c r="D504" s="239"/>
      <c r="E504" s="239"/>
      <c r="F504" s="18">
        <f>SUM(F498:F503)</f>
        <v>0</v>
      </c>
      <c r="G504" s="27">
        <f t="shared" si="82"/>
        <v>0</v>
      </c>
      <c r="H504" s="27"/>
      <c r="I504" s="27"/>
      <c r="J504" s="194">
        <f t="shared" si="83"/>
        <v>0</v>
      </c>
      <c r="K504" s="197"/>
      <c r="L504" s="197"/>
      <c r="M504" s="186">
        <f t="shared" si="84"/>
        <v>0</v>
      </c>
      <c r="N504" s="138"/>
      <c r="O504" s="186">
        <f t="shared" si="81"/>
        <v>0</v>
      </c>
    </row>
    <row r="505" spans="1:15" s="147" customFormat="1" ht="6" customHeight="1" hidden="1">
      <c r="A505" s="236"/>
      <c r="B505" s="236"/>
      <c r="C505" s="236"/>
      <c r="D505" s="236"/>
      <c r="E505" s="236"/>
      <c r="F505" s="236"/>
      <c r="G505" s="27">
        <f t="shared" si="82"/>
        <v>0</v>
      </c>
      <c r="H505" s="27"/>
      <c r="I505" s="27"/>
      <c r="J505" s="194">
        <f t="shared" si="83"/>
        <v>0</v>
      </c>
      <c r="K505" s="197"/>
      <c r="L505" s="197"/>
      <c r="M505" s="186">
        <f t="shared" si="84"/>
        <v>0</v>
      </c>
      <c r="N505" s="138"/>
      <c r="O505" s="186">
        <f t="shared" si="81"/>
        <v>0</v>
      </c>
    </row>
    <row r="506" spans="1:15" s="147" customFormat="1" ht="12.75" hidden="1">
      <c r="A506" s="20" t="s">
        <v>843</v>
      </c>
      <c r="B506" s="36" t="s">
        <v>844</v>
      </c>
      <c r="C506" s="24"/>
      <c r="D506" s="27"/>
      <c r="E506" s="28"/>
      <c r="F506" s="27"/>
      <c r="G506" s="27">
        <f t="shared" si="82"/>
        <v>0</v>
      </c>
      <c r="H506" s="27"/>
      <c r="I506" s="27"/>
      <c r="J506" s="194">
        <f t="shared" si="83"/>
        <v>0</v>
      </c>
      <c r="K506" s="197"/>
      <c r="L506" s="197"/>
      <c r="M506" s="186">
        <f t="shared" si="84"/>
        <v>0</v>
      </c>
      <c r="N506" s="138"/>
      <c r="O506" s="186">
        <f t="shared" si="81"/>
        <v>0</v>
      </c>
    </row>
    <row r="507" spans="1:15" s="147" customFormat="1" ht="38.25" hidden="1">
      <c r="A507" s="20"/>
      <c r="B507" s="25" t="s">
        <v>845</v>
      </c>
      <c r="C507" s="24" t="s">
        <v>334</v>
      </c>
      <c r="D507" s="27"/>
      <c r="E507" s="27"/>
      <c r="F507" s="27">
        <f t="shared" si="85"/>
        <v>0</v>
      </c>
      <c r="G507" s="27">
        <f t="shared" si="82"/>
        <v>0</v>
      </c>
      <c r="H507" s="27"/>
      <c r="I507" s="27"/>
      <c r="J507" s="194">
        <f t="shared" si="83"/>
        <v>0</v>
      </c>
      <c r="K507" s="197"/>
      <c r="L507" s="197"/>
      <c r="M507" s="186">
        <f t="shared" si="84"/>
        <v>0</v>
      </c>
      <c r="N507" s="138"/>
      <c r="O507" s="186">
        <f t="shared" si="81"/>
        <v>0</v>
      </c>
    </row>
    <row r="508" spans="1:15" s="147" customFormat="1" ht="12.75" hidden="1">
      <c r="A508" s="20"/>
      <c r="B508" s="25"/>
      <c r="C508" s="24"/>
      <c r="D508" s="27"/>
      <c r="E508" s="27"/>
      <c r="F508" s="27"/>
      <c r="G508" s="27">
        <f t="shared" si="82"/>
        <v>0</v>
      </c>
      <c r="H508" s="27"/>
      <c r="I508" s="27"/>
      <c r="J508" s="194">
        <f t="shared" si="83"/>
        <v>0</v>
      </c>
      <c r="K508" s="197"/>
      <c r="L508" s="197"/>
      <c r="M508" s="186">
        <f t="shared" si="84"/>
        <v>0</v>
      </c>
      <c r="N508" s="138"/>
      <c r="O508" s="186">
        <f t="shared" si="81"/>
        <v>0</v>
      </c>
    </row>
    <row r="509" spans="1:15" s="147" customFormat="1" ht="38.25" hidden="1">
      <c r="A509" s="20"/>
      <c r="B509" s="25" t="s">
        <v>846</v>
      </c>
      <c r="C509" s="24" t="s">
        <v>334</v>
      </c>
      <c r="D509" s="27"/>
      <c r="E509" s="27"/>
      <c r="F509" s="27">
        <f t="shared" si="85"/>
        <v>0</v>
      </c>
      <c r="G509" s="27">
        <f t="shared" si="82"/>
        <v>0</v>
      </c>
      <c r="H509" s="27"/>
      <c r="I509" s="27"/>
      <c r="J509" s="194">
        <f t="shared" si="83"/>
        <v>0</v>
      </c>
      <c r="K509" s="197"/>
      <c r="L509" s="197"/>
      <c r="M509" s="186">
        <f t="shared" si="84"/>
        <v>0</v>
      </c>
      <c r="N509" s="138"/>
      <c r="O509" s="186">
        <f t="shared" si="81"/>
        <v>0</v>
      </c>
    </row>
    <row r="510" spans="1:15" s="147" customFormat="1" ht="51" hidden="1">
      <c r="A510" s="20"/>
      <c r="B510" s="25" t="s">
        <v>847</v>
      </c>
      <c r="C510" s="24" t="s">
        <v>334</v>
      </c>
      <c r="D510" s="27"/>
      <c r="E510" s="27"/>
      <c r="F510" s="27">
        <f t="shared" si="85"/>
        <v>0</v>
      </c>
      <c r="G510" s="27">
        <f t="shared" si="82"/>
        <v>0</v>
      </c>
      <c r="H510" s="27"/>
      <c r="I510" s="27"/>
      <c r="J510" s="194">
        <f t="shared" si="83"/>
        <v>0</v>
      </c>
      <c r="K510" s="197"/>
      <c r="L510" s="197"/>
      <c r="M510" s="186">
        <f t="shared" si="84"/>
        <v>0</v>
      </c>
      <c r="N510" s="138"/>
      <c r="O510" s="186">
        <f t="shared" si="81"/>
        <v>0</v>
      </c>
    </row>
    <row r="511" spans="1:15" s="147" customFormat="1" ht="12.75" hidden="1">
      <c r="A511" s="239" t="s">
        <v>848</v>
      </c>
      <c r="B511" s="239"/>
      <c r="C511" s="239"/>
      <c r="D511" s="239"/>
      <c r="E511" s="239"/>
      <c r="F511" s="18">
        <f>SUM(F507:F510)</f>
        <v>0</v>
      </c>
      <c r="G511" s="27">
        <f t="shared" si="82"/>
        <v>0</v>
      </c>
      <c r="H511" s="27"/>
      <c r="I511" s="27"/>
      <c r="J511" s="194">
        <f t="shared" si="83"/>
        <v>0</v>
      </c>
      <c r="K511" s="197"/>
      <c r="L511" s="197"/>
      <c r="M511" s="186">
        <f t="shared" si="84"/>
        <v>0</v>
      </c>
      <c r="N511" s="138"/>
      <c r="O511" s="186">
        <f t="shared" si="81"/>
        <v>0</v>
      </c>
    </row>
    <row r="512" spans="1:15" s="147" customFormat="1" ht="12.75" hidden="1">
      <c r="A512" s="236"/>
      <c r="B512" s="236"/>
      <c r="C512" s="236"/>
      <c r="D512" s="236"/>
      <c r="E512" s="236"/>
      <c r="F512" s="236"/>
      <c r="G512" s="27">
        <f t="shared" si="82"/>
        <v>0</v>
      </c>
      <c r="H512" s="27"/>
      <c r="I512" s="27"/>
      <c r="J512" s="194">
        <f t="shared" si="83"/>
        <v>0</v>
      </c>
      <c r="K512" s="197"/>
      <c r="L512" s="197"/>
      <c r="M512" s="186">
        <f t="shared" si="84"/>
        <v>0</v>
      </c>
      <c r="N512" s="138"/>
      <c r="O512" s="186">
        <f t="shared" si="81"/>
        <v>0</v>
      </c>
    </row>
    <row r="513" spans="1:15" s="147" customFormat="1" ht="12.75" hidden="1">
      <c r="A513" s="20" t="s">
        <v>849</v>
      </c>
      <c r="B513" s="36" t="s">
        <v>850</v>
      </c>
      <c r="C513" s="24"/>
      <c r="D513" s="27"/>
      <c r="E513" s="28"/>
      <c r="F513" s="27"/>
      <c r="G513" s="27">
        <f t="shared" si="82"/>
        <v>0</v>
      </c>
      <c r="H513" s="27"/>
      <c r="I513" s="27"/>
      <c r="J513" s="194">
        <f t="shared" si="83"/>
        <v>0</v>
      </c>
      <c r="K513" s="197"/>
      <c r="L513" s="197"/>
      <c r="M513" s="186">
        <f t="shared" si="84"/>
        <v>0</v>
      </c>
      <c r="N513" s="138"/>
      <c r="O513" s="186">
        <f t="shared" si="81"/>
        <v>0</v>
      </c>
    </row>
    <row r="514" spans="1:15" s="147" customFormat="1" ht="12.75" hidden="1">
      <c r="A514" s="24"/>
      <c r="B514" s="25" t="s">
        <v>851</v>
      </c>
      <c r="C514" s="24" t="s">
        <v>290</v>
      </c>
      <c r="D514" s="27"/>
      <c r="E514" s="27"/>
      <c r="F514" s="27">
        <f t="shared" si="85"/>
        <v>0</v>
      </c>
      <c r="G514" s="27">
        <f t="shared" si="82"/>
        <v>0</v>
      </c>
      <c r="H514" s="27"/>
      <c r="I514" s="27"/>
      <c r="J514" s="194">
        <f t="shared" si="83"/>
        <v>0</v>
      </c>
      <c r="K514" s="197"/>
      <c r="L514" s="197"/>
      <c r="M514" s="186">
        <f t="shared" si="84"/>
        <v>0</v>
      </c>
      <c r="N514" s="138"/>
      <c r="O514" s="186">
        <f t="shared" si="81"/>
        <v>0</v>
      </c>
    </row>
    <row r="515" spans="1:15" s="147" customFormat="1" ht="12.75" hidden="1">
      <c r="A515" s="24"/>
      <c r="B515" s="25" t="s">
        <v>852</v>
      </c>
      <c r="C515" s="24" t="s">
        <v>290</v>
      </c>
      <c r="D515" s="27"/>
      <c r="E515" s="27"/>
      <c r="F515" s="27">
        <f t="shared" si="85"/>
        <v>0</v>
      </c>
      <c r="G515" s="27">
        <f t="shared" si="82"/>
        <v>0</v>
      </c>
      <c r="H515" s="27"/>
      <c r="I515" s="27"/>
      <c r="J515" s="194">
        <f t="shared" si="83"/>
        <v>0</v>
      </c>
      <c r="K515" s="197"/>
      <c r="L515" s="197"/>
      <c r="M515" s="186">
        <f t="shared" si="84"/>
        <v>0</v>
      </c>
      <c r="N515" s="138"/>
      <c r="O515" s="186">
        <f t="shared" si="81"/>
        <v>0</v>
      </c>
    </row>
    <row r="516" spans="1:15" s="147" customFormat="1" ht="12.75" hidden="1">
      <c r="A516" s="24"/>
      <c r="B516" s="25" t="s">
        <v>853</v>
      </c>
      <c r="C516" s="24" t="s">
        <v>290</v>
      </c>
      <c r="D516" s="27"/>
      <c r="E516" s="27"/>
      <c r="F516" s="27">
        <f t="shared" si="85"/>
        <v>0</v>
      </c>
      <c r="G516" s="27">
        <f t="shared" si="82"/>
        <v>0</v>
      </c>
      <c r="H516" s="27"/>
      <c r="I516" s="27"/>
      <c r="J516" s="194">
        <f t="shared" si="83"/>
        <v>0</v>
      </c>
      <c r="K516" s="197"/>
      <c r="L516" s="197"/>
      <c r="M516" s="186">
        <f t="shared" si="84"/>
        <v>0</v>
      </c>
      <c r="N516" s="138"/>
      <c r="O516" s="186">
        <f t="shared" si="81"/>
        <v>0</v>
      </c>
    </row>
    <row r="517" spans="1:15" s="147" customFormat="1" ht="25.5" hidden="1">
      <c r="A517" s="24"/>
      <c r="B517" s="25" t="s">
        <v>854</v>
      </c>
      <c r="C517" s="24" t="s">
        <v>334</v>
      </c>
      <c r="D517" s="27"/>
      <c r="E517" s="27"/>
      <c r="F517" s="27">
        <f t="shared" si="85"/>
        <v>0</v>
      </c>
      <c r="G517" s="27">
        <f t="shared" si="82"/>
        <v>0</v>
      </c>
      <c r="H517" s="27"/>
      <c r="I517" s="27"/>
      <c r="J517" s="194">
        <f t="shared" si="83"/>
        <v>0</v>
      </c>
      <c r="K517" s="197"/>
      <c r="L517" s="197"/>
      <c r="M517" s="186">
        <f t="shared" si="84"/>
        <v>0</v>
      </c>
      <c r="N517" s="138"/>
      <c r="O517" s="186">
        <f t="shared" si="81"/>
        <v>0</v>
      </c>
    </row>
    <row r="518" spans="1:15" s="147" customFormat="1" ht="12.75" hidden="1">
      <c r="A518" s="20"/>
      <c r="B518" s="25" t="s">
        <v>855</v>
      </c>
      <c r="C518" s="24" t="s">
        <v>290</v>
      </c>
      <c r="D518" s="27"/>
      <c r="E518" s="27"/>
      <c r="F518" s="27">
        <f t="shared" si="85"/>
        <v>0</v>
      </c>
      <c r="G518" s="27">
        <f t="shared" si="82"/>
        <v>0</v>
      </c>
      <c r="H518" s="27"/>
      <c r="I518" s="27"/>
      <c r="J518" s="194">
        <f t="shared" si="83"/>
        <v>0</v>
      </c>
      <c r="K518" s="197"/>
      <c r="L518" s="197"/>
      <c r="M518" s="186">
        <f t="shared" si="84"/>
        <v>0</v>
      </c>
      <c r="N518" s="138"/>
      <c r="O518" s="186">
        <f t="shared" si="81"/>
        <v>0</v>
      </c>
    </row>
    <row r="519" spans="1:15" s="147" customFormat="1" ht="12.75" hidden="1">
      <c r="A519" s="20"/>
      <c r="B519" s="25" t="s">
        <v>856</v>
      </c>
      <c r="C519" s="24" t="s">
        <v>290</v>
      </c>
      <c r="D519" s="27"/>
      <c r="E519" s="27"/>
      <c r="F519" s="27">
        <f t="shared" si="85"/>
        <v>0</v>
      </c>
      <c r="G519" s="27">
        <f t="shared" si="82"/>
        <v>0</v>
      </c>
      <c r="H519" s="27"/>
      <c r="I519" s="27"/>
      <c r="J519" s="194">
        <f t="shared" si="83"/>
        <v>0</v>
      </c>
      <c r="K519" s="197"/>
      <c r="L519" s="197"/>
      <c r="M519" s="186">
        <f t="shared" si="84"/>
        <v>0</v>
      </c>
      <c r="N519" s="138"/>
      <c r="O519" s="186">
        <f t="shared" si="81"/>
        <v>0</v>
      </c>
    </row>
    <row r="520" spans="1:15" s="147" customFormat="1" ht="12.75" hidden="1">
      <c r="A520" s="20"/>
      <c r="B520" s="25" t="s">
        <v>857</v>
      </c>
      <c r="C520" s="24" t="s">
        <v>290</v>
      </c>
      <c r="D520" s="27"/>
      <c r="E520" s="27"/>
      <c r="F520" s="27">
        <f t="shared" si="85"/>
        <v>0</v>
      </c>
      <c r="G520" s="27">
        <f t="shared" si="82"/>
        <v>0</v>
      </c>
      <c r="H520" s="27"/>
      <c r="I520" s="27"/>
      <c r="J520" s="194">
        <f t="shared" si="83"/>
        <v>0</v>
      </c>
      <c r="K520" s="197"/>
      <c r="L520" s="197"/>
      <c r="M520" s="186">
        <f t="shared" si="84"/>
        <v>0</v>
      </c>
      <c r="N520" s="138"/>
      <c r="O520" s="186">
        <f t="shared" si="81"/>
        <v>0</v>
      </c>
    </row>
    <row r="521" spans="1:15" s="147" customFormat="1" ht="12.75" hidden="1">
      <c r="A521" s="20"/>
      <c r="B521" s="25" t="s">
        <v>858</v>
      </c>
      <c r="C521" s="24" t="s">
        <v>290</v>
      </c>
      <c r="D521" s="27"/>
      <c r="E521" s="27"/>
      <c r="F521" s="27">
        <f t="shared" si="85"/>
        <v>0</v>
      </c>
      <c r="G521" s="27">
        <f t="shared" si="82"/>
        <v>0</v>
      </c>
      <c r="H521" s="27"/>
      <c r="I521" s="27"/>
      <c r="J521" s="194">
        <f t="shared" si="83"/>
        <v>0</v>
      </c>
      <c r="K521" s="197"/>
      <c r="L521" s="197"/>
      <c r="M521" s="186">
        <f t="shared" si="84"/>
        <v>0</v>
      </c>
      <c r="N521" s="138"/>
      <c r="O521" s="186">
        <f t="shared" si="81"/>
        <v>0</v>
      </c>
    </row>
    <row r="522" spans="1:15" s="147" customFormat="1" ht="12.75" hidden="1">
      <c r="A522" s="20"/>
      <c r="B522" s="25" t="s">
        <v>859</v>
      </c>
      <c r="C522" s="24" t="s">
        <v>290</v>
      </c>
      <c r="D522" s="27"/>
      <c r="E522" s="27"/>
      <c r="F522" s="27">
        <f t="shared" si="85"/>
        <v>0</v>
      </c>
      <c r="G522" s="27">
        <f t="shared" si="82"/>
        <v>0</v>
      </c>
      <c r="H522" s="27"/>
      <c r="I522" s="27"/>
      <c r="J522" s="194">
        <f t="shared" si="83"/>
        <v>0</v>
      </c>
      <c r="K522" s="197"/>
      <c r="L522" s="197"/>
      <c r="M522" s="186">
        <f t="shared" si="84"/>
        <v>0</v>
      </c>
      <c r="N522" s="138"/>
      <c r="O522" s="186">
        <f t="shared" si="81"/>
        <v>0</v>
      </c>
    </row>
    <row r="523" spans="1:15" s="147" customFormat="1" ht="12.75" hidden="1">
      <c r="A523" s="24"/>
      <c r="B523" s="25" t="s">
        <v>860</v>
      </c>
      <c r="C523" s="24" t="s">
        <v>334</v>
      </c>
      <c r="D523" s="27"/>
      <c r="E523" s="27"/>
      <c r="F523" s="27">
        <f t="shared" si="85"/>
        <v>0</v>
      </c>
      <c r="G523" s="27">
        <f t="shared" si="82"/>
        <v>0</v>
      </c>
      <c r="H523" s="27"/>
      <c r="I523" s="27"/>
      <c r="J523" s="194">
        <f t="shared" si="83"/>
        <v>0</v>
      </c>
      <c r="K523" s="197"/>
      <c r="L523" s="197"/>
      <c r="M523" s="186">
        <f t="shared" si="84"/>
        <v>0</v>
      </c>
      <c r="N523" s="138"/>
      <c r="O523" s="186">
        <f t="shared" si="81"/>
        <v>0</v>
      </c>
    </row>
    <row r="524" spans="1:15" s="147" customFormat="1" ht="12.75" hidden="1">
      <c r="A524" s="24"/>
      <c r="B524" s="25" t="s">
        <v>861</v>
      </c>
      <c r="C524" s="24" t="s">
        <v>334</v>
      </c>
      <c r="D524" s="27"/>
      <c r="E524" s="27"/>
      <c r="F524" s="27">
        <f>E524*D524</f>
        <v>0</v>
      </c>
      <c r="G524" s="27">
        <f t="shared" si="82"/>
        <v>0</v>
      </c>
      <c r="H524" s="27"/>
      <c r="I524" s="27"/>
      <c r="J524" s="194">
        <f t="shared" si="83"/>
        <v>0</v>
      </c>
      <c r="K524" s="197"/>
      <c r="L524" s="197"/>
      <c r="M524" s="186">
        <f t="shared" si="84"/>
        <v>0</v>
      </c>
      <c r="N524" s="138"/>
      <c r="O524" s="186">
        <f t="shared" si="81"/>
        <v>0</v>
      </c>
    </row>
    <row r="525" spans="1:15" s="147" customFormat="1" ht="12.75" hidden="1">
      <c r="A525" s="24"/>
      <c r="B525" s="25" t="s">
        <v>862</v>
      </c>
      <c r="C525" s="24" t="s">
        <v>334</v>
      </c>
      <c r="D525" s="27"/>
      <c r="E525" s="27"/>
      <c r="F525" s="27">
        <f t="shared" si="85"/>
        <v>0</v>
      </c>
      <c r="G525" s="27">
        <f t="shared" si="82"/>
        <v>0</v>
      </c>
      <c r="H525" s="27"/>
      <c r="I525" s="27"/>
      <c r="J525" s="194">
        <f t="shared" si="83"/>
        <v>0</v>
      </c>
      <c r="K525" s="197"/>
      <c r="L525" s="197"/>
      <c r="M525" s="186">
        <f t="shared" si="84"/>
        <v>0</v>
      </c>
      <c r="N525" s="138"/>
      <c r="O525" s="186">
        <f t="shared" si="81"/>
        <v>0</v>
      </c>
    </row>
    <row r="526" spans="1:15" s="147" customFormat="1" ht="12.75" hidden="1">
      <c r="A526" s="239" t="s">
        <v>863</v>
      </c>
      <c r="B526" s="239"/>
      <c r="C526" s="239"/>
      <c r="D526" s="239"/>
      <c r="E526" s="239"/>
      <c r="F526" s="18">
        <f>SUM(F514:F525)</f>
        <v>0</v>
      </c>
      <c r="G526" s="27">
        <f t="shared" si="82"/>
        <v>0</v>
      </c>
      <c r="H526" s="27"/>
      <c r="I526" s="27"/>
      <c r="J526" s="194">
        <f t="shared" si="83"/>
        <v>0</v>
      </c>
      <c r="K526" s="197"/>
      <c r="L526" s="197"/>
      <c r="M526" s="186">
        <f t="shared" si="84"/>
        <v>0</v>
      </c>
      <c r="N526" s="138"/>
      <c r="O526" s="186">
        <f t="shared" si="81"/>
        <v>0</v>
      </c>
    </row>
    <row r="527" spans="1:15" s="147" customFormat="1" ht="12.75" hidden="1">
      <c r="A527" s="236"/>
      <c r="B527" s="236"/>
      <c r="C527" s="236"/>
      <c r="D527" s="236"/>
      <c r="E527" s="236"/>
      <c r="F527" s="236"/>
      <c r="G527" s="27">
        <f t="shared" si="82"/>
        <v>0</v>
      </c>
      <c r="H527" s="27"/>
      <c r="I527" s="27"/>
      <c r="J527" s="194">
        <f t="shared" si="83"/>
        <v>0</v>
      </c>
      <c r="K527" s="197"/>
      <c r="L527" s="197"/>
      <c r="M527" s="186">
        <f t="shared" si="84"/>
        <v>0</v>
      </c>
      <c r="N527" s="138"/>
      <c r="O527" s="186">
        <f t="shared" si="81"/>
        <v>0</v>
      </c>
    </row>
    <row r="528" spans="1:15" s="147" customFormat="1" ht="12.75" hidden="1">
      <c r="A528" s="20" t="s">
        <v>864</v>
      </c>
      <c r="B528" s="36" t="s">
        <v>865</v>
      </c>
      <c r="C528" s="24"/>
      <c r="D528" s="27"/>
      <c r="E528" s="28"/>
      <c r="F528" s="27"/>
      <c r="G528" s="27">
        <f aca="true" t="shared" si="86" ref="G528:G591">O528</f>
        <v>0</v>
      </c>
      <c r="H528" s="27"/>
      <c r="I528" s="27"/>
      <c r="J528" s="194">
        <f t="shared" si="83"/>
        <v>0</v>
      </c>
      <c r="K528" s="197"/>
      <c r="L528" s="197"/>
      <c r="M528" s="186">
        <f t="shared" si="84"/>
        <v>0</v>
      </c>
      <c r="N528" s="138"/>
      <c r="O528" s="186">
        <f aca="true" t="shared" si="87" ref="O528:O591">M528/$N$13</f>
        <v>0</v>
      </c>
    </row>
    <row r="529" spans="1:15" s="147" customFormat="1" ht="51" hidden="1">
      <c r="A529" s="20"/>
      <c r="B529" s="25" t="s">
        <v>866</v>
      </c>
      <c r="C529" s="24"/>
      <c r="D529" s="27"/>
      <c r="E529" s="28"/>
      <c r="F529" s="27"/>
      <c r="G529" s="27">
        <f t="shared" si="86"/>
        <v>0</v>
      </c>
      <c r="H529" s="27"/>
      <c r="I529" s="27"/>
      <c r="J529" s="194">
        <f t="shared" si="83"/>
        <v>0</v>
      </c>
      <c r="K529" s="197"/>
      <c r="L529" s="197"/>
      <c r="M529" s="186">
        <f t="shared" si="84"/>
        <v>0</v>
      </c>
      <c r="N529" s="138"/>
      <c r="O529" s="186">
        <f t="shared" si="87"/>
        <v>0</v>
      </c>
    </row>
    <row r="530" spans="1:15" s="147" customFormat="1" ht="12.75" hidden="1">
      <c r="A530" s="20"/>
      <c r="B530" s="25" t="s">
        <v>867</v>
      </c>
      <c r="C530" s="24" t="s">
        <v>290</v>
      </c>
      <c r="D530" s="27"/>
      <c r="E530" s="27"/>
      <c r="F530" s="27">
        <f t="shared" si="85"/>
        <v>0</v>
      </c>
      <c r="G530" s="27">
        <f t="shared" si="86"/>
        <v>0</v>
      </c>
      <c r="H530" s="27"/>
      <c r="I530" s="27"/>
      <c r="J530" s="194">
        <f t="shared" si="83"/>
        <v>0</v>
      </c>
      <c r="K530" s="197"/>
      <c r="L530" s="197"/>
      <c r="M530" s="186">
        <f t="shared" si="84"/>
        <v>0</v>
      </c>
      <c r="N530" s="138"/>
      <c r="O530" s="186">
        <f t="shared" si="87"/>
        <v>0</v>
      </c>
    </row>
    <row r="531" spans="1:15" s="147" customFormat="1" ht="12.75" hidden="1">
      <c r="A531" s="20"/>
      <c r="B531" s="25" t="s">
        <v>868</v>
      </c>
      <c r="C531" s="24" t="s">
        <v>290</v>
      </c>
      <c r="D531" s="27"/>
      <c r="E531" s="27"/>
      <c r="F531" s="27">
        <f t="shared" si="85"/>
        <v>0</v>
      </c>
      <c r="G531" s="27">
        <f t="shared" si="86"/>
        <v>0</v>
      </c>
      <c r="H531" s="27"/>
      <c r="I531" s="27"/>
      <c r="J531" s="194">
        <f t="shared" si="83"/>
        <v>0</v>
      </c>
      <c r="K531" s="197"/>
      <c r="L531" s="197"/>
      <c r="M531" s="186">
        <f t="shared" si="84"/>
        <v>0</v>
      </c>
      <c r="N531" s="138"/>
      <c r="O531" s="186">
        <f t="shared" si="87"/>
        <v>0</v>
      </c>
    </row>
    <row r="532" spans="1:15" s="147" customFormat="1" ht="12.75" hidden="1">
      <c r="A532" s="20"/>
      <c r="B532" s="25" t="s">
        <v>869</v>
      </c>
      <c r="C532" s="24" t="s">
        <v>290</v>
      </c>
      <c r="D532" s="27"/>
      <c r="E532" s="27"/>
      <c r="F532" s="27">
        <f t="shared" si="85"/>
        <v>0</v>
      </c>
      <c r="G532" s="27">
        <f t="shared" si="86"/>
        <v>0</v>
      </c>
      <c r="H532" s="27"/>
      <c r="I532" s="27"/>
      <c r="J532" s="194">
        <f t="shared" si="83"/>
        <v>0</v>
      </c>
      <c r="K532" s="197"/>
      <c r="L532" s="197"/>
      <c r="M532" s="186">
        <f t="shared" si="84"/>
        <v>0</v>
      </c>
      <c r="N532" s="138"/>
      <c r="O532" s="186">
        <f t="shared" si="87"/>
        <v>0</v>
      </c>
    </row>
    <row r="533" spans="1:15" s="147" customFormat="1" ht="38.25" hidden="1">
      <c r="A533" s="20"/>
      <c r="B533" s="25" t="s">
        <v>870</v>
      </c>
      <c r="C533" s="24"/>
      <c r="D533" s="27"/>
      <c r="E533" s="28"/>
      <c r="F533" s="27"/>
      <c r="G533" s="27">
        <f t="shared" si="86"/>
        <v>0</v>
      </c>
      <c r="H533" s="27"/>
      <c r="I533" s="27"/>
      <c r="J533" s="194">
        <f t="shared" si="83"/>
        <v>0</v>
      </c>
      <c r="K533" s="197"/>
      <c r="L533" s="197"/>
      <c r="M533" s="186">
        <f t="shared" si="84"/>
        <v>0</v>
      </c>
      <c r="N533" s="138"/>
      <c r="O533" s="186">
        <f t="shared" si="87"/>
        <v>0</v>
      </c>
    </row>
    <row r="534" spans="1:15" s="147" customFormat="1" ht="12.75" hidden="1">
      <c r="A534" s="20"/>
      <c r="B534" s="25" t="s">
        <v>869</v>
      </c>
      <c r="C534" s="24" t="s">
        <v>290</v>
      </c>
      <c r="D534" s="27"/>
      <c r="E534" s="27"/>
      <c r="F534" s="27">
        <f t="shared" si="85"/>
        <v>0</v>
      </c>
      <c r="G534" s="27">
        <f t="shared" si="86"/>
        <v>0</v>
      </c>
      <c r="H534" s="27"/>
      <c r="I534" s="27"/>
      <c r="J534" s="194">
        <f t="shared" si="83"/>
        <v>0</v>
      </c>
      <c r="K534" s="197"/>
      <c r="L534" s="197"/>
      <c r="M534" s="186">
        <f t="shared" si="84"/>
        <v>0</v>
      </c>
      <c r="N534" s="138"/>
      <c r="O534" s="186">
        <f t="shared" si="87"/>
        <v>0</v>
      </c>
    </row>
    <row r="535" spans="1:15" s="147" customFormat="1" ht="12.75" hidden="1">
      <c r="A535" s="20"/>
      <c r="B535" s="25" t="s">
        <v>871</v>
      </c>
      <c r="C535" s="24" t="s">
        <v>290</v>
      </c>
      <c r="D535" s="27"/>
      <c r="E535" s="27"/>
      <c r="F535" s="27">
        <f>E535*D535</f>
        <v>0</v>
      </c>
      <c r="G535" s="27">
        <f t="shared" si="86"/>
        <v>0</v>
      </c>
      <c r="H535" s="27"/>
      <c r="I535" s="27"/>
      <c r="J535" s="194">
        <f t="shared" si="83"/>
        <v>0</v>
      </c>
      <c r="K535" s="197"/>
      <c r="L535" s="197"/>
      <c r="M535" s="186">
        <f t="shared" si="84"/>
        <v>0</v>
      </c>
      <c r="N535" s="138"/>
      <c r="O535" s="186">
        <f t="shared" si="87"/>
        <v>0</v>
      </c>
    </row>
    <row r="536" spans="1:15" s="147" customFormat="1" ht="12.75" hidden="1">
      <c r="A536" s="20"/>
      <c r="B536" s="25" t="s">
        <v>872</v>
      </c>
      <c r="C536" s="24" t="s">
        <v>290</v>
      </c>
      <c r="D536" s="27"/>
      <c r="E536" s="27"/>
      <c r="F536" s="27">
        <f t="shared" si="85"/>
        <v>0</v>
      </c>
      <c r="G536" s="27">
        <f t="shared" si="86"/>
        <v>0</v>
      </c>
      <c r="H536" s="27"/>
      <c r="I536" s="27"/>
      <c r="J536" s="194">
        <f t="shared" si="83"/>
        <v>0</v>
      </c>
      <c r="K536" s="197"/>
      <c r="L536" s="197"/>
      <c r="M536" s="186">
        <f t="shared" si="84"/>
        <v>0</v>
      </c>
      <c r="N536" s="138"/>
      <c r="O536" s="186">
        <f t="shared" si="87"/>
        <v>0</v>
      </c>
    </row>
    <row r="537" spans="1:15" s="147" customFormat="1" ht="12.75" hidden="1">
      <c r="A537" s="20"/>
      <c r="B537" s="25" t="s">
        <v>873</v>
      </c>
      <c r="C537" s="24" t="s">
        <v>290</v>
      </c>
      <c r="D537" s="27"/>
      <c r="E537" s="27"/>
      <c r="F537" s="27">
        <f t="shared" si="85"/>
        <v>0</v>
      </c>
      <c r="G537" s="27">
        <f t="shared" si="86"/>
        <v>0</v>
      </c>
      <c r="H537" s="27"/>
      <c r="I537" s="27"/>
      <c r="J537" s="194">
        <f t="shared" si="83"/>
        <v>0</v>
      </c>
      <c r="K537" s="197"/>
      <c r="L537" s="197"/>
      <c r="M537" s="186">
        <f t="shared" si="84"/>
        <v>0</v>
      </c>
      <c r="N537" s="138"/>
      <c r="O537" s="186">
        <f t="shared" si="87"/>
        <v>0</v>
      </c>
    </row>
    <row r="538" spans="1:15" s="147" customFormat="1" ht="12.75" hidden="1">
      <c r="A538" s="20"/>
      <c r="B538" s="25" t="s">
        <v>874</v>
      </c>
      <c r="C538" s="24" t="s">
        <v>290</v>
      </c>
      <c r="D538" s="27"/>
      <c r="E538" s="27"/>
      <c r="F538" s="27">
        <f t="shared" si="85"/>
        <v>0</v>
      </c>
      <c r="G538" s="27">
        <f t="shared" si="86"/>
        <v>0</v>
      </c>
      <c r="H538" s="27"/>
      <c r="I538" s="27"/>
      <c r="J538" s="194">
        <f t="shared" si="83"/>
        <v>0</v>
      </c>
      <c r="K538" s="197"/>
      <c r="L538" s="197"/>
      <c r="M538" s="186">
        <f t="shared" si="84"/>
        <v>0</v>
      </c>
      <c r="N538" s="138"/>
      <c r="O538" s="186">
        <f t="shared" si="87"/>
        <v>0</v>
      </c>
    </row>
    <row r="539" spans="1:15" s="147" customFormat="1" ht="12.75" hidden="1">
      <c r="A539" s="20"/>
      <c r="B539" s="25" t="s">
        <v>875</v>
      </c>
      <c r="C539" s="24" t="s">
        <v>290</v>
      </c>
      <c r="D539" s="27"/>
      <c r="E539" s="27"/>
      <c r="F539" s="27">
        <f t="shared" si="85"/>
        <v>0</v>
      </c>
      <c r="G539" s="27">
        <f t="shared" si="86"/>
        <v>0</v>
      </c>
      <c r="H539" s="27"/>
      <c r="I539" s="27"/>
      <c r="J539" s="194">
        <f t="shared" si="83"/>
        <v>0</v>
      </c>
      <c r="K539" s="197"/>
      <c r="L539" s="197"/>
      <c r="M539" s="186">
        <f t="shared" si="84"/>
        <v>0</v>
      </c>
      <c r="N539" s="138"/>
      <c r="O539" s="186">
        <f t="shared" si="87"/>
        <v>0</v>
      </c>
    </row>
    <row r="540" spans="1:15" s="147" customFormat="1" ht="38.25" hidden="1">
      <c r="A540" s="20"/>
      <c r="B540" s="25" t="s">
        <v>876</v>
      </c>
      <c r="C540" s="24"/>
      <c r="D540" s="27"/>
      <c r="E540" s="28"/>
      <c r="F540" s="27"/>
      <c r="G540" s="27">
        <f t="shared" si="86"/>
        <v>0</v>
      </c>
      <c r="H540" s="27"/>
      <c r="I540" s="27"/>
      <c r="J540" s="194">
        <f t="shared" si="83"/>
        <v>0</v>
      </c>
      <c r="K540" s="197"/>
      <c r="L540" s="197"/>
      <c r="M540" s="186">
        <f t="shared" si="84"/>
        <v>0</v>
      </c>
      <c r="N540" s="138"/>
      <c r="O540" s="186">
        <f t="shared" si="87"/>
        <v>0</v>
      </c>
    </row>
    <row r="541" spans="1:15" s="147" customFormat="1" ht="12.75" hidden="1">
      <c r="A541" s="20"/>
      <c r="B541" s="25" t="s">
        <v>877</v>
      </c>
      <c r="C541" s="24" t="s">
        <v>290</v>
      </c>
      <c r="D541" s="27"/>
      <c r="E541" s="27"/>
      <c r="F541" s="27">
        <f t="shared" si="85"/>
        <v>0</v>
      </c>
      <c r="G541" s="27">
        <f t="shared" si="86"/>
        <v>0</v>
      </c>
      <c r="H541" s="27"/>
      <c r="I541" s="27"/>
      <c r="J541" s="194">
        <f t="shared" si="83"/>
        <v>0</v>
      </c>
      <c r="K541" s="197"/>
      <c r="L541" s="197"/>
      <c r="M541" s="186">
        <f t="shared" si="84"/>
        <v>0</v>
      </c>
      <c r="N541" s="138"/>
      <c r="O541" s="186">
        <f t="shared" si="87"/>
        <v>0</v>
      </c>
    </row>
    <row r="542" spans="1:15" s="147" customFormat="1" ht="12.75" hidden="1">
      <c r="A542" s="20"/>
      <c r="B542" s="25" t="s">
        <v>878</v>
      </c>
      <c r="C542" s="24" t="s">
        <v>290</v>
      </c>
      <c r="D542" s="27"/>
      <c r="E542" s="27"/>
      <c r="F542" s="27">
        <f t="shared" si="85"/>
        <v>0</v>
      </c>
      <c r="G542" s="27">
        <f t="shared" si="86"/>
        <v>0</v>
      </c>
      <c r="H542" s="27"/>
      <c r="I542" s="27"/>
      <c r="J542" s="194">
        <f t="shared" si="83"/>
        <v>0</v>
      </c>
      <c r="K542" s="197"/>
      <c r="L542" s="197"/>
      <c r="M542" s="186">
        <f t="shared" si="84"/>
        <v>0</v>
      </c>
      <c r="N542" s="138"/>
      <c r="O542" s="186">
        <f t="shared" si="87"/>
        <v>0</v>
      </c>
    </row>
    <row r="543" spans="1:15" s="147" customFormat="1" ht="12.75" hidden="1">
      <c r="A543" s="239" t="s">
        <v>879</v>
      </c>
      <c r="B543" s="239"/>
      <c r="C543" s="239"/>
      <c r="D543" s="239"/>
      <c r="E543" s="239"/>
      <c r="F543" s="18">
        <f>SUM(F530:F542)</f>
        <v>0</v>
      </c>
      <c r="G543" s="27">
        <f t="shared" si="86"/>
        <v>0</v>
      </c>
      <c r="H543" s="27"/>
      <c r="I543" s="27"/>
      <c r="J543" s="194">
        <f t="shared" si="83"/>
        <v>0</v>
      </c>
      <c r="K543" s="197"/>
      <c r="L543" s="197"/>
      <c r="M543" s="186">
        <f t="shared" si="84"/>
        <v>0</v>
      </c>
      <c r="N543" s="138"/>
      <c r="O543" s="186">
        <f t="shared" si="87"/>
        <v>0</v>
      </c>
    </row>
    <row r="544" spans="1:15" s="147" customFormat="1" ht="6" customHeight="1" hidden="1">
      <c r="A544" s="236"/>
      <c r="B544" s="236"/>
      <c r="C544" s="236"/>
      <c r="D544" s="236"/>
      <c r="E544" s="236"/>
      <c r="F544" s="236"/>
      <c r="G544" s="27">
        <f t="shared" si="86"/>
        <v>0</v>
      </c>
      <c r="H544" s="27"/>
      <c r="I544" s="27"/>
      <c r="J544" s="194">
        <f t="shared" si="83"/>
        <v>0</v>
      </c>
      <c r="K544" s="197"/>
      <c r="L544" s="197"/>
      <c r="M544" s="186">
        <f t="shared" si="84"/>
        <v>0</v>
      </c>
      <c r="N544" s="138"/>
      <c r="O544" s="186">
        <f t="shared" si="87"/>
        <v>0</v>
      </c>
    </row>
    <row r="545" spans="1:15" s="147" customFormat="1" ht="12.75" hidden="1">
      <c r="A545" s="20" t="s">
        <v>880</v>
      </c>
      <c r="B545" s="36" t="s">
        <v>881</v>
      </c>
      <c r="C545" s="24"/>
      <c r="D545" s="27"/>
      <c r="E545" s="28"/>
      <c r="F545" s="27"/>
      <c r="G545" s="27">
        <f t="shared" si="86"/>
        <v>0</v>
      </c>
      <c r="H545" s="27"/>
      <c r="I545" s="27"/>
      <c r="J545" s="194">
        <f t="shared" si="83"/>
        <v>0</v>
      </c>
      <c r="K545" s="197"/>
      <c r="L545" s="197"/>
      <c r="M545" s="186">
        <f t="shared" si="84"/>
        <v>0</v>
      </c>
      <c r="N545" s="138"/>
      <c r="O545" s="186">
        <f t="shared" si="87"/>
        <v>0</v>
      </c>
    </row>
    <row r="546" spans="1:15" s="147" customFormat="1" ht="12.75" hidden="1">
      <c r="A546" s="20"/>
      <c r="B546" s="25" t="s">
        <v>882</v>
      </c>
      <c r="C546" s="24" t="s">
        <v>334</v>
      </c>
      <c r="D546" s="27"/>
      <c r="E546" s="27"/>
      <c r="F546" s="27">
        <f t="shared" si="85"/>
        <v>0</v>
      </c>
      <c r="G546" s="27">
        <f t="shared" si="86"/>
        <v>0</v>
      </c>
      <c r="H546" s="27"/>
      <c r="I546" s="27"/>
      <c r="J546" s="194">
        <f t="shared" si="83"/>
        <v>0</v>
      </c>
      <c r="K546" s="197"/>
      <c r="L546" s="197"/>
      <c r="M546" s="186">
        <f t="shared" si="84"/>
        <v>0</v>
      </c>
      <c r="N546" s="138"/>
      <c r="O546" s="186">
        <f t="shared" si="87"/>
        <v>0</v>
      </c>
    </row>
    <row r="547" spans="1:15" s="147" customFormat="1" ht="12.75" hidden="1">
      <c r="A547" s="20"/>
      <c r="B547" s="25" t="s">
        <v>883</v>
      </c>
      <c r="C547" s="24" t="s">
        <v>334</v>
      </c>
      <c r="D547" s="27"/>
      <c r="E547" s="27"/>
      <c r="F547" s="27">
        <f t="shared" si="85"/>
        <v>0</v>
      </c>
      <c r="G547" s="27">
        <f t="shared" si="86"/>
        <v>0</v>
      </c>
      <c r="H547" s="27"/>
      <c r="I547" s="27"/>
      <c r="J547" s="194">
        <f t="shared" si="83"/>
        <v>0</v>
      </c>
      <c r="K547" s="197"/>
      <c r="L547" s="197"/>
      <c r="M547" s="186">
        <f t="shared" si="84"/>
        <v>0</v>
      </c>
      <c r="N547" s="138"/>
      <c r="O547" s="186">
        <f t="shared" si="87"/>
        <v>0</v>
      </c>
    </row>
    <row r="548" spans="1:15" s="147" customFormat="1" ht="12.75" hidden="1">
      <c r="A548" s="20"/>
      <c r="B548" s="25" t="s">
        <v>884</v>
      </c>
      <c r="C548" s="24" t="s">
        <v>334</v>
      </c>
      <c r="D548" s="27"/>
      <c r="E548" s="27"/>
      <c r="F548" s="27">
        <f t="shared" si="85"/>
        <v>0</v>
      </c>
      <c r="G548" s="27">
        <f t="shared" si="86"/>
        <v>0</v>
      </c>
      <c r="H548" s="27"/>
      <c r="I548" s="27"/>
      <c r="J548" s="194">
        <f t="shared" si="83"/>
        <v>0</v>
      </c>
      <c r="K548" s="197"/>
      <c r="L548" s="197"/>
      <c r="M548" s="186">
        <f t="shared" si="84"/>
        <v>0</v>
      </c>
      <c r="N548" s="138"/>
      <c r="O548" s="186">
        <f t="shared" si="87"/>
        <v>0</v>
      </c>
    </row>
    <row r="549" spans="1:15" s="147" customFormat="1" ht="12.75" hidden="1">
      <c r="A549" s="20"/>
      <c r="B549" s="25" t="s">
        <v>885</v>
      </c>
      <c r="C549" s="24" t="s">
        <v>334</v>
      </c>
      <c r="D549" s="27"/>
      <c r="E549" s="27"/>
      <c r="F549" s="27">
        <f t="shared" si="85"/>
        <v>0</v>
      </c>
      <c r="G549" s="27">
        <f t="shared" si="86"/>
        <v>0</v>
      </c>
      <c r="H549" s="27"/>
      <c r="I549" s="27"/>
      <c r="J549" s="194">
        <f t="shared" si="83"/>
        <v>0</v>
      </c>
      <c r="K549" s="197"/>
      <c r="L549" s="197"/>
      <c r="M549" s="186">
        <f t="shared" si="84"/>
        <v>0</v>
      </c>
      <c r="N549" s="138"/>
      <c r="O549" s="186">
        <f t="shared" si="87"/>
        <v>0</v>
      </c>
    </row>
    <row r="550" spans="1:15" s="147" customFormat="1" ht="12.75" hidden="1">
      <c r="A550" s="20"/>
      <c r="B550" s="25" t="s">
        <v>886</v>
      </c>
      <c r="C550" s="24" t="s">
        <v>334</v>
      </c>
      <c r="D550" s="27"/>
      <c r="E550" s="27"/>
      <c r="F550" s="27">
        <f t="shared" si="85"/>
        <v>0</v>
      </c>
      <c r="G550" s="27">
        <f t="shared" si="86"/>
        <v>0</v>
      </c>
      <c r="H550" s="27"/>
      <c r="I550" s="27"/>
      <c r="J550" s="194">
        <f aca="true" t="shared" si="88" ref="J550:J613">D550*E550</f>
        <v>0</v>
      </c>
      <c r="K550" s="197"/>
      <c r="L550" s="197"/>
      <c r="M550" s="186">
        <f aca="true" t="shared" si="89" ref="M550:M613">J550/950690.71*1333200</f>
        <v>0</v>
      </c>
      <c r="N550" s="138"/>
      <c r="O550" s="186">
        <f t="shared" si="87"/>
        <v>0</v>
      </c>
    </row>
    <row r="551" spans="1:15" s="147" customFormat="1" ht="12.75" hidden="1">
      <c r="A551" s="20"/>
      <c r="B551" s="25" t="s">
        <v>887</v>
      </c>
      <c r="C551" s="24" t="s">
        <v>334</v>
      </c>
      <c r="D551" s="27"/>
      <c r="E551" s="27"/>
      <c r="F551" s="27">
        <f t="shared" si="85"/>
        <v>0</v>
      </c>
      <c r="G551" s="27">
        <f t="shared" si="86"/>
        <v>0</v>
      </c>
      <c r="H551" s="27"/>
      <c r="I551" s="27"/>
      <c r="J551" s="194">
        <f t="shared" si="88"/>
        <v>0</v>
      </c>
      <c r="K551" s="197"/>
      <c r="L551" s="197"/>
      <c r="M551" s="186">
        <f t="shared" si="89"/>
        <v>0</v>
      </c>
      <c r="N551" s="138"/>
      <c r="O551" s="186">
        <f t="shared" si="87"/>
        <v>0</v>
      </c>
    </row>
    <row r="552" spans="1:15" s="147" customFormat="1" ht="12.75" hidden="1">
      <c r="A552" s="20"/>
      <c r="B552" s="25" t="s">
        <v>888</v>
      </c>
      <c r="C552" s="24" t="s">
        <v>334</v>
      </c>
      <c r="D552" s="27"/>
      <c r="E552" s="27"/>
      <c r="F552" s="27">
        <f t="shared" si="85"/>
        <v>0</v>
      </c>
      <c r="G552" s="27">
        <f t="shared" si="86"/>
        <v>0</v>
      </c>
      <c r="H552" s="27"/>
      <c r="I552" s="27"/>
      <c r="J552" s="194">
        <f t="shared" si="88"/>
        <v>0</v>
      </c>
      <c r="K552" s="197"/>
      <c r="L552" s="197"/>
      <c r="M552" s="186">
        <f t="shared" si="89"/>
        <v>0</v>
      </c>
      <c r="N552" s="138"/>
      <c r="O552" s="186">
        <f t="shared" si="87"/>
        <v>0</v>
      </c>
    </row>
    <row r="553" spans="1:15" s="147" customFormat="1" ht="12.75" hidden="1">
      <c r="A553" s="20"/>
      <c r="B553" s="25" t="s">
        <v>889</v>
      </c>
      <c r="C553" s="24" t="s">
        <v>334</v>
      </c>
      <c r="D553" s="27"/>
      <c r="E553" s="27"/>
      <c r="F553" s="27">
        <f t="shared" si="85"/>
        <v>0</v>
      </c>
      <c r="G553" s="27">
        <f t="shared" si="86"/>
        <v>0</v>
      </c>
      <c r="H553" s="27"/>
      <c r="I553" s="27"/>
      <c r="J553" s="194">
        <f t="shared" si="88"/>
        <v>0</v>
      </c>
      <c r="K553" s="197"/>
      <c r="L553" s="197"/>
      <c r="M553" s="186">
        <f t="shared" si="89"/>
        <v>0</v>
      </c>
      <c r="N553" s="138"/>
      <c r="O553" s="186">
        <f t="shared" si="87"/>
        <v>0</v>
      </c>
    </row>
    <row r="554" spans="1:15" s="147" customFormat="1" ht="12.75" hidden="1">
      <c r="A554" s="24"/>
      <c r="B554" s="25" t="s">
        <v>890</v>
      </c>
      <c r="C554" s="24" t="s">
        <v>334</v>
      </c>
      <c r="D554" s="27"/>
      <c r="E554" s="27"/>
      <c r="F554" s="27">
        <f t="shared" si="85"/>
        <v>0</v>
      </c>
      <c r="G554" s="27">
        <f t="shared" si="86"/>
        <v>0</v>
      </c>
      <c r="H554" s="27"/>
      <c r="I554" s="27"/>
      <c r="J554" s="194">
        <f t="shared" si="88"/>
        <v>0</v>
      </c>
      <c r="K554" s="197"/>
      <c r="L554" s="197"/>
      <c r="M554" s="186">
        <f t="shared" si="89"/>
        <v>0</v>
      </c>
      <c r="N554" s="138"/>
      <c r="O554" s="186">
        <f t="shared" si="87"/>
        <v>0</v>
      </c>
    </row>
    <row r="555" spans="1:15" s="147" customFormat="1" ht="12.75" hidden="1">
      <c r="A555" s="20"/>
      <c r="B555" s="25" t="s">
        <v>891</v>
      </c>
      <c r="C555" s="24" t="s">
        <v>334</v>
      </c>
      <c r="D555" s="27"/>
      <c r="E555" s="27"/>
      <c r="F555" s="27">
        <f t="shared" si="85"/>
        <v>0</v>
      </c>
      <c r="G555" s="27">
        <f t="shared" si="86"/>
        <v>0</v>
      </c>
      <c r="H555" s="27"/>
      <c r="I555" s="27"/>
      <c r="J555" s="194">
        <f t="shared" si="88"/>
        <v>0</v>
      </c>
      <c r="K555" s="197"/>
      <c r="L555" s="197"/>
      <c r="M555" s="186">
        <f t="shared" si="89"/>
        <v>0</v>
      </c>
      <c r="N555" s="138"/>
      <c r="O555" s="186">
        <f t="shared" si="87"/>
        <v>0</v>
      </c>
    </row>
    <row r="556" spans="1:15" s="147" customFormat="1" ht="12.75" hidden="1">
      <c r="A556" s="20"/>
      <c r="B556" s="25" t="s">
        <v>892</v>
      </c>
      <c r="C556" s="24" t="s">
        <v>334</v>
      </c>
      <c r="D556" s="27"/>
      <c r="E556" s="27"/>
      <c r="F556" s="27">
        <f t="shared" si="85"/>
        <v>0</v>
      </c>
      <c r="G556" s="27">
        <f t="shared" si="86"/>
        <v>0</v>
      </c>
      <c r="H556" s="27"/>
      <c r="I556" s="27"/>
      <c r="J556" s="194">
        <f t="shared" si="88"/>
        <v>0</v>
      </c>
      <c r="K556" s="197"/>
      <c r="L556" s="197"/>
      <c r="M556" s="186">
        <f t="shared" si="89"/>
        <v>0</v>
      </c>
      <c r="N556" s="138"/>
      <c r="O556" s="186">
        <f t="shared" si="87"/>
        <v>0</v>
      </c>
    </row>
    <row r="557" spans="1:15" s="147" customFormat="1" ht="12.75" hidden="1">
      <c r="A557" s="20"/>
      <c r="B557" s="25" t="s">
        <v>893</v>
      </c>
      <c r="C557" s="24" t="s">
        <v>334</v>
      </c>
      <c r="D557" s="27"/>
      <c r="E557" s="27"/>
      <c r="F557" s="27">
        <f t="shared" si="85"/>
        <v>0</v>
      </c>
      <c r="G557" s="27">
        <f t="shared" si="86"/>
        <v>0</v>
      </c>
      <c r="H557" s="27"/>
      <c r="I557" s="27"/>
      <c r="J557" s="194">
        <f t="shared" si="88"/>
        <v>0</v>
      </c>
      <c r="K557" s="197"/>
      <c r="L557" s="197"/>
      <c r="M557" s="186">
        <f t="shared" si="89"/>
        <v>0</v>
      </c>
      <c r="N557" s="138"/>
      <c r="O557" s="186">
        <f t="shared" si="87"/>
        <v>0</v>
      </c>
    </row>
    <row r="558" spans="1:15" s="147" customFormat="1" ht="12.75" hidden="1">
      <c r="A558" s="20"/>
      <c r="B558" s="25" t="s">
        <v>894</v>
      </c>
      <c r="C558" s="24" t="s">
        <v>334</v>
      </c>
      <c r="D558" s="27"/>
      <c r="E558" s="27"/>
      <c r="F558" s="27">
        <f t="shared" si="85"/>
        <v>0</v>
      </c>
      <c r="G558" s="27">
        <f t="shared" si="86"/>
        <v>0</v>
      </c>
      <c r="H558" s="27"/>
      <c r="I558" s="27"/>
      <c r="J558" s="194">
        <f t="shared" si="88"/>
        <v>0</v>
      </c>
      <c r="K558" s="197"/>
      <c r="L558" s="197"/>
      <c r="M558" s="186">
        <f t="shared" si="89"/>
        <v>0</v>
      </c>
      <c r="N558" s="138"/>
      <c r="O558" s="186">
        <f t="shared" si="87"/>
        <v>0</v>
      </c>
    </row>
    <row r="559" spans="1:15" s="147" customFormat="1" ht="12.75" hidden="1">
      <c r="A559" s="239" t="s">
        <v>895</v>
      </c>
      <c r="B559" s="239"/>
      <c r="C559" s="239"/>
      <c r="D559" s="239"/>
      <c r="E559" s="239"/>
      <c r="F559" s="18">
        <f>SUM(F546:F558)</f>
        <v>0</v>
      </c>
      <c r="G559" s="27">
        <f t="shared" si="86"/>
        <v>0</v>
      </c>
      <c r="H559" s="27"/>
      <c r="I559" s="27"/>
      <c r="J559" s="194">
        <f t="shared" si="88"/>
        <v>0</v>
      </c>
      <c r="K559" s="197"/>
      <c r="L559" s="197"/>
      <c r="M559" s="186">
        <f t="shared" si="89"/>
        <v>0</v>
      </c>
      <c r="N559" s="138"/>
      <c r="O559" s="186">
        <f t="shared" si="87"/>
        <v>0</v>
      </c>
    </row>
    <row r="560" spans="1:15" s="147" customFormat="1" ht="6" customHeight="1" hidden="1">
      <c r="A560" s="236"/>
      <c r="B560" s="236"/>
      <c r="C560" s="236"/>
      <c r="D560" s="236"/>
      <c r="E560" s="236"/>
      <c r="F560" s="236"/>
      <c r="G560" s="27">
        <f t="shared" si="86"/>
        <v>0</v>
      </c>
      <c r="H560" s="27"/>
      <c r="I560" s="27"/>
      <c r="J560" s="194">
        <f t="shared" si="88"/>
        <v>0</v>
      </c>
      <c r="K560" s="197"/>
      <c r="L560" s="197"/>
      <c r="M560" s="186">
        <f t="shared" si="89"/>
        <v>0</v>
      </c>
      <c r="N560" s="138"/>
      <c r="O560" s="186">
        <f t="shared" si="87"/>
        <v>0</v>
      </c>
    </row>
    <row r="561" spans="1:15" s="147" customFormat="1" ht="12.75" hidden="1">
      <c r="A561" s="20" t="s">
        <v>896</v>
      </c>
      <c r="B561" s="36" t="s">
        <v>897</v>
      </c>
      <c r="C561" s="20"/>
      <c r="D561" s="18"/>
      <c r="E561" s="28"/>
      <c r="F561" s="27"/>
      <c r="G561" s="27">
        <f t="shared" si="86"/>
        <v>0</v>
      </c>
      <c r="H561" s="27"/>
      <c r="I561" s="27"/>
      <c r="J561" s="194">
        <f t="shared" si="88"/>
        <v>0</v>
      </c>
      <c r="K561" s="197"/>
      <c r="L561" s="197"/>
      <c r="M561" s="186">
        <f t="shared" si="89"/>
        <v>0</v>
      </c>
      <c r="N561" s="138"/>
      <c r="O561" s="186">
        <f t="shared" si="87"/>
        <v>0</v>
      </c>
    </row>
    <row r="562" spans="1:15" s="147" customFormat="1" ht="25.5" hidden="1">
      <c r="A562" s="24"/>
      <c r="B562" s="25" t="s">
        <v>898</v>
      </c>
      <c r="C562" s="24" t="s">
        <v>334</v>
      </c>
      <c r="D562" s="27"/>
      <c r="E562" s="27"/>
      <c r="F562" s="27">
        <f aca="true" t="shared" si="90" ref="F562:F592">E562*D562</f>
        <v>0</v>
      </c>
      <c r="G562" s="27">
        <f t="shared" si="86"/>
        <v>0</v>
      </c>
      <c r="H562" s="27"/>
      <c r="I562" s="27"/>
      <c r="J562" s="194">
        <f t="shared" si="88"/>
        <v>0</v>
      </c>
      <c r="K562" s="197"/>
      <c r="L562" s="197"/>
      <c r="M562" s="186">
        <f t="shared" si="89"/>
        <v>0</v>
      </c>
      <c r="N562" s="138"/>
      <c r="O562" s="186">
        <f t="shared" si="87"/>
        <v>0</v>
      </c>
    </row>
    <row r="563" spans="1:15" s="147" customFormat="1" ht="25.5" hidden="1">
      <c r="A563" s="24"/>
      <c r="B563" s="25" t="s">
        <v>899</v>
      </c>
      <c r="C563" s="24" t="s">
        <v>334</v>
      </c>
      <c r="D563" s="27"/>
      <c r="E563" s="27"/>
      <c r="F563" s="27">
        <f t="shared" si="90"/>
        <v>0</v>
      </c>
      <c r="G563" s="27">
        <f t="shared" si="86"/>
        <v>0</v>
      </c>
      <c r="H563" s="27"/>
      <c r="I563" s="27"/>
      <c r="J563" s="194">
        <f t="shared" si="88"/>
        <v>0</v>
      </c>
      <c r="K563" s="197"/>
      <c r="L563" s="197"/>
      <c r="M563" s="186">
        <f t="shared" si="89"/>
        <v>0</v>
      </c>
      <c r="N563" s="138"/>
      <c r="O563" s="186">
        <f t="shared" si="87"/>
        <v>0</v>
      </c>
    </row>
    <row r="564" spans="1:15" s="147" customFormat="1" ht="12.75" hidden="1">
      <c r="A564" s="24"/>
      <c r="B564" s="25" t="s">
        <v>900</v>
      </c>
      <c r="C564" s="24" t="s">
        <v>334</v>
      </c>
      <c r="D564" s="27"/>
      <c r="E564" s="27"/>
      <c r="F564" s="27">
        <f t="shared" si="90"/>
        <v>0</v>
      </c>
      <c r="G564" s="27">
        <f t="shared" si="86"/>
        <v>0</v>
      </c>
      <c r="H564" s="27"/>
      <c r="I564" s="27"/>
      <c r="J564" s="194">
        <f t="shared" si="88"/>
        <v>0</v>
      </c>
      <c r="K564" s="197"/>
      <c r="L564" s="197"/>
      <c r="M564" s="186">
        <f t="shared" si="89"/>
        <v>0</v>
      </c>
      <c r="N564" s="138"/>
      <c r="O564" s="186">
        <f t="shared" si="87"/>
        <v>0</v>
      </c>
    </row>
    <row r="565" spans="1:15" s="147" customFormat="1" ht="12.75" hidden="1">
      <c r="A565" s="24"/>
      <c r="B565" s="25" t="s">
        <v>901</v>
      </c>
      <c r="C565" s="24" t="s">
        <v>334</v>
      </c>
      <c r="D565" s="27"/>
      <c r="E565" s="27"/>
      <c r="F565" s="27">
        <f t="shared" si="90"/>
        <v>0</v>
      </c>
      <c r="G565" s="27">
        <f t="shared" si="86"/>
        <v>0</v>
      </c>
      <c r="H565" s="27"/>
      <c r="I565" s="27"/>
      <c r="J565" s="194">
        <f t="shared" si="88"/>
        <v>0</v>
      </c>
      <c r="K565" s="197"/>
      <c r="L565" s="197"/>
      <c r="M565" s="186">
        <f t="shared" si="89"/>
        <v>0</v>
      </c>
      <c r="N565" s="138"/>
      <c r="O565" s="186">
        <f t="shared" si="87"/>
        <v>0</v>
      </c>
    </row>
    <row r="566" spans="1:15" s="147" customFormat="1" ht="25.5" hidden="1">
      <c r="A566" s="24"/>
      <c r="B566" s="25" t="s">
        <v>902</v>
      </c>
      <c r="C566" s="24" t="s">
        <v>334</v>
      </c>
      <c r="D566" s="27"/>
      <c r="E566" s="27"/>
      <c r="F566" s="27">
        <f t="shared" si="90"/>
        <v>0</v>
      </c>
      <c r="G566" s="27">
        <f t="shared" si="86"/>
        <v>0</v>
      </c>
      <c r="H566" s="27"/>
      <c r="I566" s="27"/>
      <c r="J566" s="194">
        <f t="shared" si="88"/>
        <v>0</v>
      </c>
      <c r="K566" s="197"/>
      <c r="L566" s="197"/>
      <c r="M566" s="186">
        <f t="shared" si="89"/>
        <v>0</v>
      </c>
      <c r="N566" s="138"/>
      <c r="O566" s="186">
        <f t="shared" si="87"/>
        <v>0</v>
      </c>
    </row>
    <row r="567" spans="1:15" s="147" customFormat="1" ht="25.5" hidden="1">
      <c r="A567" s="24"/>
      <c r="B567" s="25" t="s">
        <v>903</v>
      </c>
      <c r="C567" s="24" t="s">
        <v>334</v>
      </c>
      <c r="D567" s="27"/>
      <c r="E567" s="27"/>
      <c r="F567" s="27">
        <f t="shared" si="90"/>
        <v>0</v>
      </c>
      <c r="G567" s="27">
        <f t="shared" si="86"/>
        <v>0</v>
      </c>
      <c r="H567" s="27"/>
      <c r="I567" s="27"/>
      <c r="J567" s="194">
        <f t="shared" si="88"/>
        <v>0</v>
      </c>
      <c r="K567" s="197"/>
      <c r="L567" s="197"/>
      <c r="M567" s="186">
        <f t="shared" si="89"/>
        <v>0</v>
      </c>
      <c r="N567" s="138"/>
      <c r="O567" s="186">
        <f t="shared" si="87"/>
        <v>0</v>
      </c>
    </row>
    <row r="568" spans="1:15" s="147" customFormat="1" ht="25.5" hidden="1">
      <c r="A568" s="24"/>
      <c r="B568" s="25" t="s">
        <v>904</v>
      </c>
      <c r="C568" s="24" t="s">
        <v>334</v>
      </c>
      <c r="D568" s="27"/>
      <c r="E568" s="27"/>
      <c r="F568" s="27">
        <f t="shared" si="90"/>
        <v>0</v>
      </c>
      <c r="G568" s="27">
        <f t="shared" si="86"/>
        <v>0</v>
      </c>
      <c r="H568" s="27"/>
      <c r="I568" s="27"/>
      <c r="J568" s="194">
        <f t="shared" si="88"/>
        <v>0</v>
      </c>
      <c r="K568" s="197"/>
      <c r="L568" s="197"/>
      <c r="M568" s="186">
        <f t="shared" si="89"/>
        <v>0</v>
      </c>
      <c r="N568" s="138"/>
      <c r="O568" s="186">
        <f t="shared" si="87"/>
        <v>0</v>
      </c>
    </row>
    <row r="569" spans="1:15" s="147" customFormat="1" ht="25.5" hidden="1">
      <c r="A569" s="24"/>
      <c r="B569" s="25" t="s">
        <v>906</v>
      </c>
      <c r="C569" s="24" t="s">
        <v>334</v>
      </c>
      <c r="D569" s="27"/>
      <c r="E569" s="27"/>
      <c r="F569" s="27">
        <f t="shared" si="90"/>
        <v>0</v>
      </c>
      <c r="G569" s="27">
        <f t="shared" si="86"/>
        <v>0</v>
      </c>
      <c r="H569" s="27"/>
      <c r="I569" s="27"/>
      <c r="J569" s="194">
        <f t="shared" si="88"/>
        <v>0</v>
      </c>
      <c r="K569" s="197"/>
      <c r="L569" s="197"/>
      <c r="M569" s="186">
        <f t="shared" si="89"/>
        <v>0</v>
      </c>
      <c r="N569" s="138"/>
      <c r="O569" s="186">
        <f t="shared" si="87"/>
        <v>0</v>
      </c>
    </row>
    <row r="570" spans="1:15" s="147" customFormat="1" ht="25.5" hidden="1">
      <c r="A570" s="24"/>
      <c r="B570" s="25" t="s">
        <v>907</v>
      </c>
      <c r="C570" s="24" t="s">
        <v>334</v>
      </c>
      <c r="D570" s="27"/>
      <c r="E570" s="27"/>
      <c r="F570" s="27">
        <f t="shared" si="90"/>
        <v>0</v>
      </c>
      <c r="G570" s="27">
        <f t="shared" si="86"/>
        <v>0</v>
      </c>
      <c r="H570" s="27"/>
      <c r="I570" s="27"/>
      <c r="J570" s="194">
        <f t="shared" si="88"/>
        <v>0</v>
      </c>
      <c r="K570" s="197"/>
      <c r="L570" s="197"/>
      <c r="M570" s="186">
        <f t="shared" si="89"/>
        <v>0</v>
      </c>
      <c r="N570" s="138"/>
      <c r="O570" s="186">
        <f t="shared" si="87"/>
        <v>0</v>
      </c>
    </row>
    <row r="571" spans="1:15" s="147" customFormat="1" ht="38.25" hidden="1">
      <c r="A571" s="24"/>
      <c r="B571" s="25" t="s">
        <v>908</v>
      </c>
      <c r="C571" s="24" t="s">
        <v>334</v>
      </c>
      <c r="D571" s="27"/>
      <c r="E571" s="27"/>
      <c r="F571" s="27">
        <f t="shared" si="90"/>
        <v>0</v>
      </c>
      <c r="G571" s="27">
        <f t="shared" si="86"/>
        <v>0</v>
      </c>
      <c r="H571" s="27"/>
      <c r="I571" s="27"/>
      <c r="J571" s="194">
        <f t="shared" si="88"/>
        <v>0</v>
      </c>
      <c r="K571" s="197"/>
      <c r="L571" s="197"/>
      <c r="M571" s="186">
        <f t="shared" si="89"/>
        <v>0</v>
      </c>
      <c r="N571" s="138"/>
      <c r="O571" s="186">
        <f t="shared" si="87"/>
        <v>0</v>
      </c>
    </row>
    <row r="572" spans="1:15" s="147" customFormat="1" ht="25.5" hidden="1">
      <c r="A572" s="24"/>
      <c r="B572" s="25" t="s">
        <v>909</v>
      </c>
      <c r="C572" s="24" t="s">
        <v>334</v>
      </c>
      <c r="D572" s="27"/>
      <c r="E572" s="27"/>
      <c r="F572" s="27">
        <f t="shared" si="90"/>
        <v>0</v>
      </c>
      <c r="G572" s="27">
        <f t="shared" si="86"/>
        <v>0</v>
      </c>
      <c r="H572" s="27"/>
      <c r="I572" s="27"/>
      <c r="J572" s="194">
        <f t="shared" si="88"/>
        <v>0</v>
      </c>
      <c r="K572" s="197"/>
      <c r="L572" s="197"/>
      <c r="M572" s="186">
        <f t="shared" si="89"/>
        <v>0</v>
      </c>
      <c r="N572" s="138"/>
      <c r="O572" s="186">
        <f t="shared" si="87"/>
        <v>0</v>
      </c>
    </row>
    <row r="573" spans="1:15" s="147" customFormat="1" ht="25.5" hidden="1">
      <c r="A573" s="24"/>
      <c r="B573" s="25" t="s">
        <v>910</v>
      </c>
      <c r="C573" s="24" t="s">
        <v>334</v>
      </c>
      <c r="D573" s="27"/>
      <c r="E573" s="27"/>
      <c r="F573" s="27">
        <f t="shared" si="90"/>
        <v>0</v>
      </c>
      <c r="G573" s="27">
        <f t="shared" si="86"/>
        <v>0</v>
      </c>
      <c r="H573" s="27"/>
      <c r="I573" s="27"/>
      <c r="J573" s="194">
        <f t="shared" si="88"/>
        <v>0</v>
      </c>
      <c r="K573" s="197"/>
      <c r="L573" s="197"/>
      <c r="M573" s="186">
        <f t="shared" si="89"/>
        <v>0</v>
      </c>
      <c r="N573" s="138"/>
      <c r="O573" s="186">
        <f t="shared" si="87"/>
        <v>0</v>
      </c>
    </row>
    <row r="574" spans="1:15" s="147" customFormat="1" ht="12.75" hidden="1">
      <c r="A574" s="239" t="s">
        <v>911</v>
      </c>
      <c r="B574" s="239"/>
      <c r="C574" s="239"/>
      <c r="D574" s="239"/>
      <c r="E574" s="239"/>
      <c r="F574" s="18">
        <f>SUM(F562:F573)</f>
        <v>0</v>
      </c>
      <c r="G574" s="27">
        <f t="shared" si="86"/>
        <v>0</v>
      </c>
      <c r="H574" s="27"/>
      <c r="I574" s="27"/>
      <c r="J574" s="194">
        <f t="shared" si="88"/>
        <v>0</v>
      </c>
      <c r="K574" s="197"/>
      <c r="L574" s="197"/>
      <c r="M574" s="186">
        <f t="shared" si="89"/>
        <v>0</v>
      </c>
      <c r="N574" s="138"/>
      <c r="O574" s="186">
        <f t="shared" si="87"/>
        <v>0</v>
      </c>
    </row>
    <row r="575" spans="1:15" s="147" customFormat="1" ht="9" customHeight="1" hidden="1">
      <c r="A575" s="236"/>
      <c r="B575" s="236"/>
      <c r="C575" s="236"/>
      <c r="D575" s="236"/>
      <c r="E575" s="236"/>
      <c r="F575" s="236"/>
      <c r="G575" s="27">
        <f t="shared" si="86"/>
        <v>0</v>
      </c>
      <c r="H575" s="27"/>
      <c r="I575" s="27"/>
      <c r="J575" s="194">
        <f t="shared" si="88"/>
        <v>0</v>
      </c>
      <c r="K575" s="197"/>
      <c r="L575" s="197"/>
      <c r="M575" s="186">
        <f t="shared" si="89"/>
        <v>0</v>
      </c>
      <c r="N575" s="138"/>
      <c r="O575" s="186">
        <f t="shared" si="87"/>
        <v>0</v>
      </c>
    </row>
    <row r="576" spans="1:15" s="147" customFormat="1" ht="12.75" hidden="1">
      <c r="A576" s="20" t="s">
        <v>912</v>
      </c>
      <c r="B576" s="36" t="s">
        <v>913</v>
      </c>
      <c r="C576" s="24"/>
      <c r="D576" s="27"/>
      <c r="E576" s="28"/>
      <c r="F576" s="27"/>
      <c r="G576" s="27">
        <f t="shared" si="86"/>
        <v>0</v>
      </c>
      <c r="H576" s="27"/>
      <c r="I576" s="27"/>
      <c r="J576" s="194">
        <f t="shared" si="88"/>
        <v>0</v>
      </c>
      <c r="K576" s="197"/>
      <c r="L576" s="197"/>
      <c r="M576" s="186">
        <f t="shared" si="89"/>
        <v>0</v>
      </c>
      <c r="N576" s="138"/>
      <c r="O576" s="186">
        <f t="shared" si="87"/>
        <v>0</v>
      </c>
    </row>
    <row r="577" spans="1:15" s="147" customFormat="1" ht="12.75" hidden="1">
      <c r="A577" s="20"/>
      <c r="B577" s="25" t="s">
        <v>914</v>
      </c>
      <c r="C577" s="24" t="s">
        <v>334</v>
      </c>
      <c r="D577" s="27"/>
      <c r="E577" s="27"/>
      <c r="F577" s="27">
        <f t="shared" si="90"/>
        <v>0</v>
      </c>
      <c r="G577" s="27">
        <f t="shared" si="86"/>
        <v>0</v>
      </c>
      <c r="H577" s="27"/>
      <c r="I577" s="27"/>
      <c r="J577" s="194">
        <f t="shared" si="88"/>
        <v>0</v>
      </c>
      <c r="K577" s="197"/>
      <c r="L577" s="197"/>
      <c r="M577" s="186">
        <f t="shared" si="89"/>
        <v>0</v>
      </c>
      <c r="N577" s="138"/>
      <c r="O577" s="186">
        <f t="shared" si="87"/>
        <v>0</v>
      </c>
    </row>
    <row r="578" spans="1:15" s="147" customFormat="1" ht="12.75" hidden="1">
      <c r="A578" s="20"/>
      <c r="B578" s="25" t="s">
        <v>915</v>
      </c>
      <c r="C578" s="24" t="s">
        <v>334</v>
      </c>
      <c r="D578" s="27"/>
      <c r="E578" s="27"/>
      <c r="F578" s="27">
        <f t="shared" si="90"/>
        <v>0</v>
      </c>
      <c r="G578" s="27">
        <f t="shared" si="86"/>
        <v>0</v>
      </c>
      <c r="H578" s="27"/>
      <c r="I578" s="27"/>
      <c r="J578" s="194">
        <f t="shared" si="88"/>
        <v>0</v>
      </c>
      <c r="K578" s="197"/>
      <c r="L578" s="197"/>
      <c r="M578" s="186">
        <f t="shared" si="89"/>
        <v>0</v>
      </c>
      <c r="N578" s="138"/>
      <c r="O578" s="186">
        <f t="shared" si="87"/>
        <v>0</v>
      </c>
    </row>
    <row r="579" spans="1:15" s="147" customFormat="1" ht="12.75" hidden="1">
      <c r="A579" s="20"/>
      <c r="B579" s="25" t="s">
        <v>916</v>
      </c>
      <c r="C579" s="24" t="s">
        <v>334</v>
      </c>
      <c r="D579" s="27"/>
      <c r="E579" s="27"/>
      <c r="F579" s="27">
        <f>E579*D579</f>
        <v>0</v>
      </c>
      <c r="G579" s="27">
        <f t="shared" si="86"/>
        <v>0</v>
      </c>
      <c r="H579" s="27"/>
      <c r="I579" s="27"/>
      <c r="J579" s="194">
        <f t="shared" si="88"/>
        <v>0</v>
      </c>
      <c r="K579" s="197"/>
      <c r="L579" s="197"/>
      <c r="M579" s="186">
        <f t="shared" si="89"/>
        <v>0</v>
      </c>
      <c r="N579" s="138"/>
      <c r="O579" s="186">
        <f t="shared" si="87"/>
        <v>0</v>
      </c>
    </row>
    <row r="580" spans="1:15" s="147" customFormat="1" ht="12.75" hidden="1">
      <c r="A580" s="20"/>
      <c r="B580" s="25" t="s">
        <v>917</v>
      </c>
      <c r="C580" s="24" t="s">
        <v>334</v>
      </c>
      <c r="D580" s="27"/>
      <c r="E580" s="27"/>
      <c r="F580" s="27">
        <f t="shared" si="90"/>
        <v>0</v>
      </c>
      <c r="G580" s="27">
        <f t="shared" si="86"/>
        <v>0</v>
      </c>
      <c r="H580" s="27"/>
      <c r="I580" s="27"/>
      <c r="J580" s="194">
        <f t="shared" si="88"/>
        <v>0</v>
      </c>
      <c r="K580" s="197"/>
      <c r="L580" s="197"/>
      <c r="M580" s="186">
        <f t="shared" si="89"/>
        <v>0</v>
      </c>
      <c r="N580" s="138"/>
      <c r="O580" s="186">
        <f t="shared" si="87"/>
        <v>0</v>
      </c>
    </row>
    <row r="581" spans="1:15" s="147" customFormat="1" ht="12.75" hidden="1">
      <c r="A581" s="20"/>
      <c r="B581" s="25" t="s">
        <v>918</v>
      </c>
      <c r="C581" s="24" t="s">
        <v>334</v>
      </c>
      <c r="D581" s="27"/>
      <c r="E581" s="27"/>
      <c r="F581" s="27">
        <f t="shared" si="90"/>
        <v>0</v>
      </c>
      <c r="G581" s="27">
        <f t="shared" si="86"/>
        <v>0</v>
      </c>
      <c r="H581" s="27"/>
      <c r="I581" s="27"/>
      <c r="J581" s="194">
        <f t="shared" si="88"/>
        <v>0</v>
      </c>
      <c r="K581" s="197"/>
      <c r="L581" s="197"/>
      <c r="M581" s="186">
        <f t="shared" si="89"/>
        <v>0</v>
      </c>
      <c r="N581" s="138"/>
      <c r="O581" s="186">
        <f t="shared" si="87"/>
        <v>0</v>
      </c>
    </row>
    <row r="582" spans="1:15" s="147" customFormat="1" ht="12.75" hidden="1">
      <c r="A582" s="20"/>
      <c r="B582" s="25" t="s">
        <v>919</v>
      </c>
      <c r="C582" s="24" t="s">
        <v>334</v>
      </c>
      <c r="D582" s="27"/>
      <c r="E582" s="27"/>
      <c r="F582" s="27">
        <f>E582*D582</f>
        <v>0</v>
      </c>
      <c r="G582" s="27">
        <f t="shared" si="86"/>
        <v>0</v>
      </c>
      <c r="H582" s="27"/>
      <c r="I582" s="27"/>
      <c r="J582" s="194">
        <f t="shared" si="88"/>
        <v>0</v>
      </c>
      <c r="K582" s="197"/>
      <c r="L582" s="197"/>
      <c r="M582" s="186">
        <f t="shared" si="89"/>
        <v>0</v>
      </c>
      <c r="N582" s="138"/>
      <c r="O582" s="186">
        <f t="shared" si="87"/>
        <v>0</v>
      </c>
    </row>
    <row r="583" spans="1:15" s="147" customFormat="1" ht="12.75" hidden="1">
      <c r="A583" s="20"/>
      <c r="B583" s="25" t="s">
        <v>920</v>
      </c>
      <c r="C583" s="24" t="s">
        <v>334</v>
      </c>
      <c r="D583" s="27"/>
      <c r="E583" s="27"/>
      <c r="F583" s="27">
        <f t="shared" si="90"/>
        <v>0</v>
      </c>
      <c r="G583" s="27">
        <f t="shared" si="86"/>
        <v>0</v>
      </c>
      <c r="H583" s="27"/>
      <c r="I583" s="27"/>
      <c r="J583" s="194">
        <f t="shared" si="88"/>
        <v>0</v>
      </c>
      <c r="K583" s="197"/>
      <c r="L583" s="197"/>
      <c r="M583" s="186">
        <f t="shared" si="89"/>
        <v>0</v>
      </c>
      <c r="N583" s="138"/>
      <c r="O583" s="186">
        <f t="shared" si="87"/>
        <v>0</v>
      </c>
    </row>
    <row r="584" spans="1:15" s="147" customFormat="1" ht="12.75" hidden="1">
      <c r="A584" s="20"/>
      <c r="B584" s="25" t="s">
        <v>921</v>
      </c>
      <c r="C584" s="24" t="s">
        <v>334</v>
      </c>
      <c r="D584" s="27"/>
      <c r="E584" s="27"/>
      <c r="F584" s="27">
        <f t="shared" si="90"/>
        <v>0</v>
      </c>
      <c r="G584" s="27">
        <f t="shared" si="86"/>
        <v>0</v>
      </c>
      <c r="H584" s="27"/>
      <c r="I584" s="27"/>
      <c r="J584" s="194">
        <f t="shared" si="88"/>
        <v>0</v>
      </c>
      <c r="K584" s="197"/>
      <c r="L584" s="197"/>
      <c r="M584" s="186">
        <f t="shared" si="89"/>
        <v>0</v>
      </c>
      <c r="N584" s="138"/>
      <c r="O584" s="186">
        <f t="shared" si="87"/>
        <v>0</v>
      </c>
    </row>
    <row r="585" spans="1:15" s="147" customFormat="1" ht="12.75" hidden="1">
      <c r="A585" s="24"/>
      <c r="B585" s="25" t="s">
        <v>922</v>
      </c>
      <c r="C585" s="24" t="s">
        <v>334</v>
      </c>
      <c r="D585" s="27"/>
      <c r="E585" s="27"/>
      <c r="F585" s="27">
        <f t="shared" si="90"/>
        <v>0</v>
      </c>
      <c r="G585" s="27">
        <f t="shared" si="86"/>
        <v>0</v>
      </c>
      <c r="H585" s="27"/>
      <c r="I585" s="27"/>
      <c r="J585" s="194">
        <f t="shared" si="88"/>
        <v>0</v>
      </c>
      <c r="K585" s="197"/>
      <c r="L585" s="197"/>
      <c r="M585" s="186">
        <f t="shared" si="89"/>
        <v>0</v>
      </c>
      <c r="N585" s="138"/>
      <c r="O585" s="186">
        <f t="shared" si="87"/>
        <v>0</v>
      </c>
    </row>
    <row r="586" spans="1:15" s="147" customFormat="1" ht="12.75" hidden="1">
      <c r="A586" s="20"/>
      <c r="B586" s="25" t="s">
        <v>923</v>
      </c>
      <c r="C586" s="24" t="s">
        <v>334</v>
      </c>
      <c r="D586" s="27"/>
      <c r="E586" s="27"/>
      <c r="F586" s="27">
        <f>E586*D586</f>
        <v>0</v>
      </c>
      <c r="G586" s="27">
        <f t="shared" si="86"/>
        <v>0</v>
      </c>
      <c r="H586" s="27"/>
      <c r="I586" s="27"/>
      <c r="J586" s="194">
        <f t="shared" si="88"/>
        <v>0</v>
      </c>
      <c r="K586" s="197"/>
      <c r="L586" s="197"/>
      <c r="M586" s="186">
        <f t="shared" si="89"/>
        <v>0</v>
      </c>
      <c r="N586" s="138"/>
      <c r="O586" s="186">
        <f t="shared" si="87"/>
        <v>0</v>
      </c>
    </row>
    <row r="587" spans="1:15" s="147" customFormat="1" ht="12.75" hidden="1">
      <c r="A587" s="20"/>
      <c r="B587" s="25" t="s">
        <v>924</v>
      </c>
      <c r="C587" s="24" t="s">
        <v>334</v>
      </c>
      <c r="D587" s="27"/>
      <c r="E587" s="27"/>
      <c r="F587" s="27">
        <f t="shared" si="90"/>
        <v>0</v>
      </c>
      <c r="G587" s="27">
        <f t="shared" si="86"/>
        <v>0</v>
      </c>
      <c r="H587" s="27"/>
      <c r="I587" s="27"/>
      <c r="J587" s="194">
        <f t="shared" si="88"/>
        <v>0</v>
      </c>
      <c r="K587" s="197"/>
      <c r="L587" s="197"/>
      <c r="M587" s="186">
        <f t="shared" si="89"/>
        <v>0</v>
      </c>
      <c r="N587" s="138"/>
      <c r="O587" s="186">
        <f t="shared" si="87"/>
        <v>0</v>
      </c>
    </row>
    <row r="588" spans="1:15" s="147" customFormat="1" ht="12.75" hidden="1">
      <c r="A588" s="20"/>
      <c r="B588" s="25" t="s">
        <v>925</v>
      </c>
      <c r="C588" s="24" t="s">
        <v>334</v>
      </c>
      <c r="D588" s="27"/>
      <c r="E588" s="27"/>
      <c r="F588" s="27">
        <f t="shared" si="90"/>
        <v>0</v>
      </c>
      <c r="G588" s="27">
        <f t="shared" si="86"/>
        <v>0</v>
      </c>
      <c r="H588" s="27"/>
      <c r="I588" s="27"/>
      <c r="J588" s="194">
        <f t="shared" si="88"/>
        <v>0</v>
      </c>
      <c r="K588" s="197"/>
      <c r="L588" s="197"/>
      <c r="M588" s="186">
        <f t="shared" si="89"/>
        <v>0</v>
      </c>
      <c r="N588" s="138"/>
      <c r="O588" s="186">
        <f t="shared" si="87"/>
        <v>0</v>
      </c>
    </row>
    <row r="589" spans="1:15" s="147" customFormat="1" ht="25.5" hidden="1">
      <c r="A589" s="20"/>
      <c r="B589" s="25" t="s">
        <v>926</v>
      </c>
      <c r="C589" s="24" t="s">
        <v>334</v>
      </c>
      <c r="D589" s="27"/>
      <c r="E589" s="27"/>
      <c r="F589" s="27">
        <f t="shared" si="90"/>
        <v>0</v>
      </c>
      <c r="G589" s="27">
        <f t="shared" si="86"/>
        <v>0</v>
      </c>
      <c r="H589" s="27"/>
      <c r="I589" s="27"/>
      <c r="J589" s="194">
        <f t="shared" si="88"/>
        <v>0</v>
      </c>
      <c r="K589" s="197"/>
      <c r="L589" s="197"/>
      <c r="M589" s="186">
        <f t="shared" si="89"/>
        <v>0</v>
      </c>
      <c r="N589" s="138"/>
      <c r="O589" s="186">
        <f t="shared" si="87"/>
        <v>0</v>
      </c>
    </row>
    <row r="590" spans="1:15" s="147" customFormat="1" ht="12.75" customHeight="1" hidden="1">
      <c r="A590" s="20"/>
      <c r="B590" s="25" t="s">
        <v>927</v>
      </c>
      <c r="C590" s="24" t="s">
        <v>334</v>
      </c>
      <c r="D590" s="27"/>
      <c r="E590" s="27"/>
      <c r="F590" s="27">
        <f t="shared" si="90"/>
        <v>0</v>
      </c>
      <c r="G590" s="27">
        <f t="shared" si="86"/>
        <v>0</v>
      </c>
      <c r="H590" s="27"/>
      <c r="I590" s="27"/>
      <c r="J590" s="194">
        <f t="shared" si="88"/>
        <v>0</v>
      </c>
      <c r="K590" s="197"/>
      <c r="L590" s="197"/>
      <c r="M590" s="186">
        <f t="shared" si="89"/>
        <v>0</v>
      </c>
      <c r="N590" s="138"/>
      <c r="O590" s="186">
        <f t="shared" si="87"/>
        <v>0</v>
      </c>
    </row>
    <row r="591" spans="1:15" s="147" customFormat="1" ht="12.75" customHeight="1" hidden="1">
      <c r="A591" s="20"/>
      <c r="B591" s="25" t="s">
        <v>928</v>
      </c>
      <c r="C591" s="24" t="s">
        <v>334</v>
      </c>
      <c r="D591" s="27"/>
      <c r="E591" s="27"/>
      <c r="F591" s="27">
        <f t="shared" si="90"/>
        <v>0</v>
      </c>
      <c r="G591" s="27">
        <f t="shared" si="86"/>
        <v>0</v>
      </c>
      <c r="H591" s="27"/>
      <c r="I591" s="27"/>
      <c r="J591" s="194">
        <f t="shared" si="88"/>
        <v>0</v>
      </c>
      <c r="K591" s="197"/>
      <c r="L591" s="197"/>
      <c r="M591" s="186">
        <f t="shared" si="89"/>
        <v>0</v>
      </c>
      <c r="N591" s="138"/>
      <c r="O591" s="186">
        <f t="shared" si="87"/>
        <v>0</v>
      </c>
    </row>
    <row r="592" spans="1:15" s="147" customFormat="1" ht="25.5" hidden="1">
      <c r="A592" s="70"/>
      <c r="B592" s="71" t="s">
        <v>929</v>
      </c>
      <c r="C592" s="72" t="s">
        <v>334</v>
      </c>
      <c r="D592" s="73"/>
      <c r="E592" s="73"/>
      <c r="F592" s="73">
        <f t="shared" si="90"/>
        <v>0</v>
      </c>
      <c r="G592" s="27">
        <f aca="true" t="shared" si="91" ref="G592:G655">O592</f>
        <v>0</v>
      </c>
      <c r="H592" s="27"/>
      <c r="I592" s="27"/>
      <c r="J592" s="194">
        <f t="shared" si="88"/>
        <v>0</v>
      </c>
      <c r="K592" s="197"/>
      <c r="L592" s="197"/>
      <c r="M592" s="186">
        <f t="shared" si="89"/>
        <v>0</v>
      </c>
      <c r="N592" s="138"/>
      <c r="O592" s="186">
        <f aca="true" t="shared" si="92" ref="O592:O655">M592/$N$13</f>
        <v>0</v>
      </c>
    </row>
    <row r="593" spans="1:15" s="147" customFormat="1" ht="12.75" hidden="1">
      <c r="A593" s="254" t="s">
        <v>930</v>
      </c>
      <c r="B593" s="255"/>
      <c r="C593" s="255"/>
      <c r="D593" s="255"/>
      <c r="E593" s="255"/>
      <c r="F593" s="74">
        <f>SUM(F577:F592)</f>
        <v>0</v>
      </c>
      <c r="G593" s="27">
        <f t="shared" si="91"/>
        <v>0</v>
      </c>
      <c r="H593" s="27"/>
      <c r="I593" s="27"/>
      <c r="J593" s="194">
        <f t="shared" si="88"/>
        <v>0</v>
      </c>
      <c r="K593" s="197"/>
      <c r="L593" s="197"/>
      <c r="M593" s="186">
        <f t="shared" si="89"/>
        <v>0</v>
      </c>
      <c r="N593" s="138"/>
      <c r="O593" s="186">
        <f t="shared" si="92"/>
        <v>0</v>
      </c>
    </row>
    <row r="594" spans="1:15" s="147" customFormat="1" ht="12.75" hidden="1">
      <c r="A594" s="20" t="s">
        <v>931</v>
      </c>
      <c r="B594" s="251" t="s">
        <v>932</v>
      </c>
      <c r="C594" s="252"/>
      <c r="D594" s="252"/>
      <c r="E594" s="252"/>
      <c r="F594" s="252"/>
      <c r="G594" s="27">
        <f t="shared" si="91"/>
        <v>0</v>
      </c>
      <c r="H594" s="27"/>
      <c r="I594" s="27"/>
      <c r="J594" s="194">
        <f t="shared" si="88"/>
        <v>0</v>
      </c>
      <c r="K594" s="197"/>
      <c r="L594" s="197"/>
      <c r="M594" s="186">
        <f t="shared" si="89"/>
        <v>0</v>
      </c>
      <c r="N594" s="138"/>
      <c r="O594" s="186">
        <f t="shared" si="92"/>
        <v>0</v>
      </c>
    </row>
    <row r="595" spans="1:15" s="147" customFormat="1" ht="12.75" hidden="1">
      <c r="A595" s="20" t="s">
        <v>933</v>
      </c>
      <c r="B595" s="238" t="s">
        <v>934</v>
      </c>
      <c r="C595" s="238"/>
      <c r="D595" s="238"/>
      <c r="E595" s="238"/>
      <c r="F595" s="238"/>
      <c r="G595" s="27">
        <f t="shared" si="91"/>
        <v>0</v>
      </c>
      <c r="H595" s="27"/>
      <c r="I595" s="27"/>
      <c r="J595" s="194">
        <f t="shared" si="88"/>
        <v>0</v>
      </c>
      <c r="K595" s="197"/>
      <c r="L595" s="197"/>
      <c r="M595" s="186">
        <f t="shared" si="89"/>
        <v>0</v>
      </c>
      <c r="N595" s="138"/>
      <c r="O595" s="186">
        <f t="shared" si="92"/>
        <v>0</v>
      </c>
    </row>
    <row r="596" spans="1:15" s="147" customFormat="1" ht="12.75" customHeight="1" hidden="1">
      <c r="A596" s="24"/>
      <c r="B596" s="25" t="s">
        <v>935</v>
      </c>
      <c r="C596" s="24" t="s">
        <v>334</v>
      </c>
      <c r="D596" s="27"/>
      <c r="E596" s="27"/>
      <c r="F596" s="27">
        <f aca="true" t="shared" si="93" ref="F596:F602">E596*D596</f>
        <v>0</v>
      </c>
      <c r="G596" s="27">
        <f t="shared" si="91"/>
        <v>0</v>
      </c>
      <c r="H596" s="27"/>
      <c r="I596" s="27"/>
      <c r="J596" s="194">
        <f t="shared" si="88"/>
        <v>0</v>
      </c>
      <c r="K596" s="197"/>
      <c r="L596" s="197"/>
      <c r="M596" s="186">
        <f t="shared" si="89"/>
        <v>0</v>
      </c>
      <c r="N596" s="138"/>
      <c r="O596" s="186">
        <f t="shared" si="92"/>
        <v>0</v>
      </c>
    </row>
    <row r="597" spans="1:15" s="147" customFormat="1" ht="12.75" customHeight="1" hidden="1">
      <c r="A597" s="24"/>
      <c r="B597" s="25" t="s">
        <v>936</v>
      </c>
      <c r="C597" s="24" t="s">
        <v>334</v>
      </c>
      <c r="D597" s="27"/>
      <c r="E597" s="27"/>
      <c r="F597" s="27">
        <f t="shared" si="93"/>
        <v>0</v>
      </c>
      <c r="G597" s="27">
        <f t="shared" si="91"/>
        <v>0</v>
      </c>
      <c r="H597" s="27"/>
      <c r="I597" s="27"/>
      <c r="J597" s="194">
        <f t="shared" si="88"/>
        <v>0</v>
      </c>
      <c r="K597" s="197"/>
      <c r="L597" s="197"/>
      <c r="M597" s="186">
        <f t="shared" si="89"/>
        <v>0</v>
      </c>
      <c r="N597" s="138"/>
      <c r="O597" s="186">
        <f t="shared" si="92"/>
        <v>0</v>
      </c>
    </row>
    <row r="598" spans="1:15" s="147" customFormat="1" ht="25.5" hidden="1">
      <c r="A598" s="24"/>
      <c r="B598" s="25" t="s">
        <v>937</v>
      </c>
      <c r="C598" s="24" t="s">
        <v>334</v>
      </c>
      <c r="D598" s="27"/>
      <c r="E598" s="27"/>
      <c r="F598" s="27">
        <f t="shared" si="93"/>
        <v>0</v>
      </c>
      <c r="G598" s="27">
        <f t="shared" si="91"/>
        <v>0</v>
      </c>
      <c r="H598" s="27"/>
      <c r="I598" s="27"/>
      <c r="J598" s="194">
        <f t="shared" si="88"/>
        <v>0</v>
      </c>
      <c r="K598" s="197"/>
      <c r="L598" s="197"/>
      <c r="M598" s="186">
        <f t="shared" si="89"/>
        <v>0</v>
      </c>
      <c r="N598" s="138"/>
      <c r="O598" s="186">
        <f t="shared" si="92"/>
        <v>0</v>
      </c>
    </row>
    <row r="599" spans="1:15" s="147" customFormat="1" ht="12.75" hidden="1">
      <c r="A599" s="24"/>
      <c r="B599" s="25" t="s">
        <v>938</v>
      </c>
      <c r="C599" s="24" t="s">
        <v>334</v>
      </c>
      <c r="D599" s="27"/>
      <c r="E599" s="27"/>
      <c r="F599" s="27">
        <f t="shared" si="93"/>
        <v>0</v>
      </c>
      <c r="G599" s="27">
        <f t="shared" si="91"/>
        <v>0</v>
      </c>
      <c r="H599" s="27"/>
      <c r="I599" s="27"/>
      <c r="J599" s="194">
        <f t="shared" si="88"/>
        <v>0</v>
      </c>
      <c r="K599" s="197"/>
      <c r="L599" s="197"/>
      <c r="M599" s="186">
        <f t="shared" si="89"/>
        <v>0</v>
      </c>
      <c r="N599" s="138"/>
      <c r="O599" s="186">
        <f t="shared" si="92"/>
        <v>0</v>
      </c>
    </row>
    <row r="600" spans="1:15" s="147" customFormat="1" ht="38.25" hidden="1">
      <c r="A600" s="24"/>
      <c r="B600" s="25" t="s">
        <v>939</v>
      </c>
      <c r="C600" s="24" t="s">
        <v>334</v>
      </c>
      <c r="D600" s="27"/>
      <c r="E600" s="27"/>
      <c r="F600" s="27">
        <f t="shared" si="93"/>
        <v>0</v>
      </c>
      <c r="G600" s="27">
        <f t="shared" si="91"/>
        <v>0</v>
      </c>
      <c r="H600" s="27"/>
      <c r="I600" s="27"/>
      <c r="J600" s="194">
        <f t="shared" si="88"/>
        <v>0</v>
      </c>
      <c r="K600" s="197"/>
      <c r="L600" s="197"/>
      <c r="M600" s="186">
        <f t="shared" si="89"/>
        <v>0</v>
      </c>
      <c r="N600" s="138"/>
      <c r="O600" s="186">
        <f t="shared" si="92"/>
        <v>0</v>
      </c>
    </row>
    <row r="601" spans="1:15" s="147" customFormat="1" ht="38.25" hidden="1">
      <c r="A601" s="24"/>
      <c r="B601" s="25" t="s">
        <v>940</v>
      </c>
      <c r="C601" s="24" t="s">
        <v>334</v>
      </c>
      <c r="D601" s="27"/>
      <c r="E601" s="27"/>
      <c r="F601" s="27">
        <f t="shared" si="93"/>
        <v>0</v>
      </c>
      <c r="G601" s="27">
        <f t="shared" si="91"/>
        <v>0</v>
      </c>
      <c r="H601" s="27"/>
      <c r="I601" s="27"/>
      <c r="J601" s="194">
        <f t="shared" si="88"/>
        <v>0</v>
      </c>
      <c r="K601" s="197"/>
      <c r="L601" s="197"/>
      <c r="M601" s="186">
        <f t="shared" si="89"/>
        <v>0</v>
      </c>
      <c r="N601" s="138"/>
      <c r="O601" s="186">
        <f t="shared" si="92"/>
        <v>0</v>
      </c>
    </row>
    <row r="602" spans="1:15" s="147" customFormat="1" ht="63.75" hidden="1">
      <c r="A602" s="24"/>
      <c r="B602" s="25" t="s">
        <v>0</v>
      </c>
      <c r="C602" s="24" t="s">
        <v>334</v>
      </c>
      <c r="D602" s="27"/>
      <c r="E602" s="27"/>
      <c r="F602" s="27">
        <f t="shared" si="93"/>
        <v>0</v>
      </c>
      <c r="G602" s="27">
        <f t="shared" si="91"/>
        <v>0</v>
      </c>
      <c r="H602" s="27"/>
      <c r="I602" s="27"/>
      <c r="J602" s="194">
        <f t="shared" si="88"/>
        <v>0</v>
      </c>
      <c r="K602" s="197"/>
      <c r="L602" s="197"/>
      <c r="M602" s="186">
        <f t="shared" si="89"/>
        <v>0</v>
      </c>
      <c r="N602" s="138"/>
      <c r="O602" s="186">
        <f t="shared" si="92"/>
        <v>0</v>
      </c>
    </row>
    <row r="603" spans="1:15" s="147" customFormat="1" ht="12.75" hidden="1">
      <c r="A603" s="239" t="s">
        <v>1</v>
      </c>
      <c r="B603" s="239"/>
      <c r="C603" s="239"/>
      <c r="D603" s="239"/>
      <c r="E603" s="239"/>
      <c r="F603" s="18">
        <f>SUM(F596:F602)</f>
        <v>0</v>
      </c>
      <c r="G603" s="27">
        <f t="shared" si="91"/>
        <v>0</v>
      </c>
      <c r="H603" s="27"/>
      <c r="I603" s="27"/>
      <c r="J603" s="194">
        <f t="shared" si="88"/>
        <v>0</v>
      </c>
      <c r="K603" s="197"/>
      <c r="L603" s="197"/>
      <c r="M603" s="186">
        <f t="shared" si="89"/>
        <v>0</v>
      </c>
      <c r="N603" s="138"/>
      <c r="O603" s="186">
        <f t="shared" si="92"/>
        <v>0</v>
      </c>
    </row>
    <row r="604" spans="1:15" s="147" customFormat="1" ht="12.75" hidden="1">
      <c r="A604" s="237"/>
      <c r="B604" s="237"/>
      <c r="C604" s="237"/>
      <c r="D604" s="237"/>
      <c r="E604" s="237"/>
      <c r="F604" s="237"/>
      <c r="G604" s="27">
        <f t="shared" si="91"/>
        <v>0</v>
      </c>
      <c r="H604" s="27"/>
      <c r="I604" s="27"/>
      <c r="J604" s="194">
        <f t="shared" si="88"/>
        <v>0</v>
      </c>
      <c r="K604" s="197"/>
      <c r="L604" s="197"/>
      <c r="M604" s="186">
        <f t="shared" si="89"/>
        <v>0</v>
      </c>
      <c r="N604" s="138"/>
      <c r="O604" s="186">
        <f t="shared" si="92"/>
        <v>0</v>
      </c>
    </row>
    <row r="605" spans="1:15" s="147" customFormat="1" ht="12.75" hidden="1">
      <c r="A605" s="20" t="s">
        <v>2</v>
      </c>
      <c r="B605" s="55" t="s">
        <v>3</v>
      </c>
      <c r="C605" s="45"/>
      <c r="D605" s="27"/>
      <c r="E605" s="54"/>
      <c r="F605" s="23"/>
      <c r="G605" s="27">
        <f t="shared" si="91"/>
        <v>0</v>
      </c>
      <c r="H605" s="27"/>
      <c r="I605" s="27"/>
      <c r="J605" s="194">
        <f t="shared" si="88"/>
        <v>0</v>
      </c>
      <c r="K605" s="197"/>
      <c r="L605" s="197"/>
      <c r="M605" s="186">
        <f t="shared" si="89"/>
        <v>0</v>
      </c>
      <c r="N605" s="138"/>
      <c r="O605" s="186">
        <f t="shared" si="92"/>
        <v>0</v>
      </c>
    </row>
    <row r="606" spans="1:15" s="147" customFormat="1" ht="12.75" hidden="1">
      <c r="A606" s="24"/>
      <c r="B606" s="25" t="s">
        <v>4</v>
      </c>
      <c r="C606" s="24" t="s">
        <v>334</v>
      </c>
      <c r="D606" s="27"/>
      <c r="E606" s="27"/>
      <c r="F606" s="27">
        <f aca="true" t="shared" si="94" ref="F606:F618">E606*D606</f>
        <v>0</v>
      </c>
      <c r="G606" s="27">
        <f t="shared" si="91"/>
        <v>0</v>
      </c>
      <c r="H606" s="27"/>
      <c r="I606" s="27"/>
      <c r="J606" s="194">
        <f t="shared" si="88"/>
        <v>0</v>
      </c>
      <c r="K606" s="197"/>
      <c r="L606" s="197"/>
      <c r="M606" s="186">
        <f t="shared" si="89"/>
        <v>0</v>
      </c>
      <c r="N606" s="138"/>
      <c r="O606" s="186">
        <f t="shared" si="92"/>
        <v>0</v>
      </c>
    </row>
    <row r="607" spans="1:15" s="147" customFormat="1" ht="12.75" hidden="1">
      <c r="A607" s="24"/>
      <c r="B607" s="25" t="s">
        <v>5</v>
      </c>
      <c r="C607" s="24" t="s">
        <v>334</v>
      </c>
      <c r="D607" s="27"/>
      <c r="E607" s="27"/>
      <c r="F607" s="27">
        <f t="shared" si="94"/>
        <v>0</v>
      </c>
      <c r="G607" s="27">
        <f t="shared" si="91"/>
        <v>0</v>
      </c>
      <c r="H607" s="27"/>
      <c r="I607" s="27"/>
      <c r="J607" s="194">
        <f t="shared" si="88"/>
        <v>0</v>
      </c>
      <c r="K607" s="197"/>
      <c r="L607" s="197"/>
      <c r="M607" s="186">
        <f t="shared" si="89"/>
        <v>0</v>
      </c>
      <c r="N607" s="138"/>
      <c r="O607" s="186">
        <f t="shared" si="92"/>
        <v>0</v>
      </c>
    </row>
    <row r="608" spans="1:15" s="147" customFormat="1" ht="12.75" hidden="1">
      <c r="A608" s="24"/>
      <c r="B608" s="25" t="s">
        <v>6</v>
      </c>
      <c r="C608" s="24" t="s">
        <v>334</v>
      </c>
      <c r="D608" s="27"/>
      <c r="E608" s="27"/>
      <c r="F608" s="27">
        <f t="shared" si="94"/>
        <v>0</v>
      </c>
      <c r="G608" s="27">
        <f t="shared" si="91"/>
        <v>0</v>
      </c>
      <c r="H608" s="27"/>
      <c r="I608" s="27"/>
      <c r="J608" s="194">
        <f t="shared" si="88"/>
        <v>0</v>
      </c>
      <c r="K608" s="197"/>
      <c r="L608" s="197"/>
      <c r="M608" s="186">
        <f t="shared" si="89"/>
        <v>0</v>
      </c>
      <c r="N608" s="138"/>
      <c r="O608" s="186">
        <f t="shared" si="92"/>
        <v>0</v>
      </c>
    </row>
    <row r="609" spans="1:15" s="147" customFormat="1" ht="12.75" hidden="1">
      <c r="A609" s="24"/>
      <c r="B609" s="25" t="s">
        <v>7</v>
      </c>
      <c r="C609" s="24" t="s">
        <v>334</v>
      </c>
      <c r="D609" s="27"/>
      <c r="E609" s="27"/>
      <c r="F609" s="27">
        <f t="shared" si="94"/>
        <v>0</v>
      </c>
      <c r="G609" s="27">
        <f t="shared" si="91"/>
        <v>0</v>
      </c>
      <c r="H609" s="27"/>
      <c r="I609" s="27"/>
      <c r="J609" s="194">
        <f t="shared" si="88"/>
        <v>0</v>
      </c>
      <c r="K609" s="197"/>
      <c r="L609" s="197"/>
      <c r="M609" s="186">
        <f t="shared" si="89"/>
        <v>0</v>
      </c>
      <c r="N609" s="138"/>
      <c r="O609" s="186">
        <f t="shared" si="92"/>
        <v>0</v>
      </c>
    </row>
    <row r="610" spans="1:15" s="147" customFormat="1" ht="12.75" hidden="1">
      <c r="A610" s="24"/>
      <c r="B610" s="25" t="s">
        <v>8</v>
      </c>
      <c r="C610" s="24" t="s">
        <v>334</v>
      </c>
      <c r="D610" s="27"/>
      <c r="E610" s="27"/>
      <c r="F610" s="27">
        <f t="shared" si="94"/>
        <v>0</v>
      </c>
      <c r="G610" s="27">
        <f t="shared" si="91"/>
        <v>0</v>
      </c>
      <c r="H610" s="27"/>
      <c r="I610" s="27"/>
      <c r="J610" s="194">
        <f t="shared" si="88"/>
        <v>0</v>
      </c>
      <c r="K610" s="197"/>
      <c r="L610" s="197"/>
      <c r="M610" s="186">
        <f t="shared" si="89"/>
        <v>0</v>
      </c>
      <c r="N610" s="138"/>
      <c r="O610" s="186">
        <f t="shared" si="92"/>
        <v>0</v>
      </c>
    </row>
    <row r="611" spans="1:15" s="147" customFormat="1" ht="12.75" hidden="1">
      <c r="A611" s="24"/>
      <c r="B611" s="25" t="s">
        <v>9</v>
      </c>
      <c r="C611" s="24" t="s">
        <v>334</v>
      </c>
      <c r="D611" s="27"/>
      <c r="E611" s="27"/>
      <c r="F611" s="27">
        <f t="shared" si="94"/>
        <v>0</v>
      </c>
      <c r="G611" s="27">
        <f t="shared" si="91"/>
        <v>0</v>
      </c>
      <c r="H611" s="27"/>
      <c r="I611" s="27"/>
      <c r="J611" s="194">
        <f t="shared" si="88"/>
        <v>0</v>
      </c>
      <c r="K611" s="197"/>
      <c r="L611" s="197"/>
      <c r="M611" s="186">
        <f t="shared" si="89"/>
        <v>0</v>
      </c>
      <c r="N611" s="138"/>
      <c r="O611" s="186">
        <f t="shared" si="92"/>
        <v>0</v>
      </c>
    </row>
    <row r="612" spans="1:15" s="147" customFormat="1" ht="12.75" hidden="1">
      <c r="A612" s="24"/>
      <c r="B612" s="25" t="s">
        <v>10</v>
      </c>
      <c r="C612" s="24" t="s">
        <v>334</v>
      </c>
      <c r="D612" s="27"/>
      <c r="E612" s="27"/>
      <c r="F612" s="27">
        <f t="shared" si="94"/>
        <v>0</v>
      </c>
      <c r="G612" s="27">
        <f t="shared" si="91"/>
        <v>0</v>
      </c>
      <c r="H612" s="27"/>
      <c r="I612" s="27"/>
      <c r="J612" s="194">
        <f t="shared" si="88"/>
        <v>0</v>
      </c>
      <c r="K612" s="197"/>
      <c r="L612" s="197"/>
      <c r="M612" s="186">
        <f t="shared" si="89"/>
        <v>0</v>
      </c>
      <c r="N612" s="138"/>
      <c r="O612" s="186">
        <f t="shared" si="92"/>
        <v>0</v>
      </c>
    </row>
    <row r="613" spans="1:15" s="147" customFormat="1" ht="25.5" hidden="1">
      <c r="A613" s="24"/>
      <c r="B613" s="25" t="s">
        <v>11</v>
      </c>
      <c r="C613" s="24" t="s">
        <v>334</v>
      </c>
      <c r="D613" s="27"/>
      <c r="E613" s="27"/>
      <c r="F613" s="27">
        <f t="shared" si="94"/>
        <v>0</v>
      </c>
      <c r="G613" s="27">
        <f t="shared" si="91"/>
        <v>0</v>
      </c>
      <c r="H613" s="27"/>
      <c r="I613" s="27"/>
      <c r="J613" s="194">
        <f t="shared" si="88"/>
        <v>0</v>
      </c>
      <c r="K613" s="197"/>
      <c r="L613" s="197"/>
      <c r="M613" s="186">
        <f t="shared" si="89"/>
        <v>0</v>
      </c>
      <c r="N613" s="138"/>
      <c r="O613" s="186">
        <f t="shared" si="92"/>
        <v>0</v>
      </c>
    </row>
    <row r="614" spans="1:15" s="147" customFormat="1" ht="12.75" hidden="1">
      <c r="A614" s="24"/>
      <c r="B614" s="25" t="s">
        <v>12</v>
      </c>
      <c r="C614" s="24" t="s">
        <v>334</v>
      </c>
      <c r="D614" s="27"/>
      <c r="E614" s="27"/>
      <c r="F614" s="27">
        <f t="shared" si="94"/>
        <v>0</v>
      </c>
      <c r="G614" s="27">
        <f t="shared" si="91"/>
        <v>0</v>
      </c>
      <c r="H614" s="27"/>
      <c r="I614" s="27"/>
      <c r="J614" s="194">
        <f aca="true" t="shared" si="95" ref="J614:J677">D614*E614</f>
        <v>0</v>
      </c>
      <c r="K614" s="197"/>
      <c r="L614" s="197"/>
      <c r="M614" s="186">
        <f aca="true" t="shared" si="96" ref="M614:M677">J614/950690.71*1333200</f>
        <v>0</v>
      </c>
      <c r="N614" s="138"/>
      <c r="O614" s="186">
        <f t="shared" si="92"/>
        <v>0</v>
      </c>
    </row>
    <row r="615" spans="1:15" s="147" customFormat="1" ht="12.75" hidden="1">
      <c r="A615" s="24"/>
      <c r="B615" s="25" t="s">
        <v>13</v>
      </c>
      <c r="C615" s="24" t="s">
        <v>334</v>
      </c>
      <c r="D615" s="27"/>
      <c r="E615" s="27"/>
      <c r="F615" s="27">
        <f t="shared" si="94"/>
        <v>0</v>
      </c>
      <c r="G615" s="27">
        <f t="shared" si="91"/>
        <v>0</v>
      </c>
      <c r="H615" s="27"/>
      <c r="I615" s="27"/>
      <c r="J615" s="194">
        <f t="shared" si="95"/>
        <v>0</v>
      </c>
      <c r="K615" s="197"/>
      <c r="L615" s="197"/>
      <c r="M615" s="186">
        <f t="shared" si="96"/>
        <v>0</v>
      </c>
      <c r="N615" s="138"/>
      <c r="O615" s="186">
        <f t="shared" si="92"/>
        <v>0</v>
      </c>
    </row>
    <row r="616" spans="1:15" s="147" customFormat="1" ht="12.75" hidden="1">
      <c r="A616" s="24"/>
      <c r="B616" s="25" t="s">
        <v>14</v>
      </c>
      <c r="C616" s="24" t="s">
        <v>334</v>
      </c>
      <c r="D616" s="27"/>
      <c r="E616" s="27"/>
      <c r="F616" s="27">
        <f t="shared" si="94"/>
        <v>0</v>
      </c>
      <c r="G616" s="27">
        <f t="shared" si="91"/>
        <v>0</v>
      </c>
      <c r="H616" s="27"/>
      <c r="I616" s="27"/>
      <c r="J616" s="194">
        <f t="shared" si="95"/>
        <v>0</v>
      </c>
      <c r="K616" s="197"/>
      <c r="L616" s="197"/>
      <c r="M616" s="186">
        <f t="shared" si="96"/>
        <v>0</v>
      </c>
      <c r="N616" s="138"/>
      <c r="O616" s="186">
        <f t="shared" si="92"/>
        <v>0</v>
      </c>
    </row>
    <row r="617" spans="1:15" s="147" customFormat="1" ht="12.75" hidden="1">
      <c r="A617" s="24"/>
      <c r="B617" s="25" t="s">
        <v>15</v>
      </c>
      <c r="C617" s="24" t="s">
        <v>334</v>
      </c>
      <c r="D617" s="27"/>
      <c r="E617" s="27"/>
      <c r="F617" s="27">
        <f t="shared" si="94"/>
        <v>0</v>
      </c>
      <c r="G617" s="27">
        <f t="shared" si="91"/>
        <v>0</v>
      </c>
      <c r="H617" s="27"/>
      <c r="I617" s="27"/>
      <c r="J617" s="194">
        <f t="shared" si="95"/>
        <v>0</v>
      </c>
      <c r="K617" s="197"/>
      <c r="L617" s="197"/>
      <c r="M617" s="186">
        <f t="shared" si="96"/>
        <v>0</v>
      </c>
      <c r="N617" s="138"/>
      <c r="O617" s="186">
        <f t="shared" si="92"/>
        <v>0</v>
      </c>
    </row>
    <row r="618" spans="1:15" s="147" customFormat="1" ht="25.5" hidden="1">
      <c r="A618" s="24"/>
      <c r="B618" s="25" t="s">
        <v>16</v>
      </c>
      <c r="C618" s="24" t="s">
        <v>334</v>
      </c>
      <c r="D618" s="27"/>
      <c r="E618" s="27"/>
      <c r="F618" s="27">
        <f t="shared" si="94"/>
        <v>0</v>
      </c>
      <c r="G618" s="27">
        <f t="shared" si="91"/>
        <v>0</v>
      </c>
      <c r="H618" s="27"/>
      <c r="I618" s="27"/>
      <c r="J618" s="194">
        <f t="shared" si="95"/>
        <v>0</v>
      </c>
      <c r="K618" s="197"/>
      <c r="L618" s="197"/>
      <c r="M618" s="186">
        <f t="shared" si="96"/>
        <v>0</v>
      </c>
      <c r="N618" s="138"/>
      <c r="O618" s="186">
        <f t="shared" si="92"/>
        <v>0</v>
      </c>
    </row>
    <row r="619" spans="1:15" s="147" customFormat="1" ht="12.75" hidden="1">
      <c r="A619" s="239" t="s">
        <v>17</v>
      </c>
      <c r="B619" s="239"/>
      <c r="C619" s="239"/>
      <c r="D619" s="239"/>
      <c r="E619" s="239"/>
      <c r="F619" s="18">
        <f>SUM(F606:F618)</f>
        <v>0</v>
      </c>
      <c r="G619" s="27">
        <f t="shared" si="91"/>
        <v>0</v>
      </c>
      <c r="H619" s="27"/>
      <c r="I619" s="27"/>
      <c r="J619" s="194">
        <f t="shared" si="95"/>
        <v>0</v>
      </c>
      <c r="K619" s="197"/>
      <c r="L619" s="197"/>
      <c r="M619" s="186">
        <f t="shared" si="96"/>
        <v>0</v>
      </c>
      <c r="N619" s="138"/>
      <c r="O619" s="186">
        <f t="shared" si="92"/>
        <v>0</v>
      </c>
    </row>
    <row r="620" spans="1:15" s="147" customFormat="1" ht="6" customHeight="1" hidden="1">
      <c r="A620" s="237"/>
      <c r="B620" s="237"/>
      <c r="C620" s="237"/>
      <c r="D620" s="237"/>
      <c r="E620" s="237"/>
      <c r="F620" s="237"/>
      <c r="G620" s="27">
        <f t="shared" si="91"/>
        <v>0</v>
      </c>
      <c r="H620" s="27"/>
      <c r="I620" s="27"/>
      <c r="J620" s="194">
        <f t="shared" si="95"/>
        <v>0</v>
      </c>
      <c r="K620" s="197"/>
      <c r="L620" s="197"/>
      <c r="M620" s="186">
        <f t="shared" si="96"/>
        <v>0</v>
      </c>
      <c r="N620" s="138"/>
      <c r="O620" s="186">
        <f t="shared" si="92"/>
        <v>0</v>
      </c>
    </row>
    <row r="621" spans="1:15" s="147" customFormat="1" ht="12.75" hidden="1">
      <c r="A621" s="20" t="s">
        <v>18</v>
      </c>
      <c r="B621" s="238" t="s">
        <v>19</v>
      </c>
      <c r="C621" s="238"/>
      <c r="D621" s="238"/>
      <c r="E621" s="238"/>
      <c r="F621" s="238"/>
      <c r="G621" s="27">
        <f t="shared" si="91"/>
        <v>0</v>
      </c>
      <c r="H621" s="27"/>
      <c r="I621" s="27"/>
      <c r="J621" s="194">
        <f t="shared" si="95"/>
        <v>0</v>
      </c>
      <c r="K621" s="197"/>
      <c r="L621" s="197"/>
      <c r="M621" s="186">
        <f t="shared" si="96"/>
        <v>0</v>
      </c>
      <c r="N621" s="138"/>
      <c r="O621" s="186">
        <f t="shared" si="92"/>
        <v>0</v>
      </c>
    </row>
    <row r="622" spans="1:15" s="147" customFormat="1" ht="12.75" hidden="1">
      <c r="A622" s="24"/>
      <c r="B622" s="25" t="s">
        <v>20</v>
      </c>
      <c r="C622" s="24" t="s">
        <v>334</v>
      </c>
      <c r="D622" s="27"/>
      <c r="E622" s="27"/>
      <c r="F622" s="27">
        <f aca="true" t="shared" si="97" ref="F622:F627">E622*D622</f>
        <v>0</v>
      </c>
      <c r="G622" s="27">
        <f t="shared" si="91"/>
        <v>0</v>
      </c>
      <c r="H622" s="27"/>
      <c r="I622" s="27"/>
      <c r="J622" s="194">
        <f t="shared" si="95"/>
        <v>0</v>
      </c>
      <c r="K622" s="197"/>
      <c r="L622" s="197"/>
      <c r="M622" s="186">
        <f t="shared" si="96"/>
        <v>0</v>
      </c>
      <c r="N622" s="138"/>
      <c r="O622" s="186">
        <f t="shared" si="92"/>
        <v>0</v>
      </c>
    </row>
    <row r="623" spans="1:15" s="147" customFormat="1" ht="25.5" hidden="1">
      <c r="A623" s="24"/>
      <c r="B623" s="25" t="s">
        <v>21</v>
      </c>
      <c r="C623" s="24" t="s">
        <v>334</v>
      </c>
      <c r="D623" s="27"/>
      <c r="E623" s="27"/>
      <c r="F623" s="27">
        <f t="shared" si="97"/>
        <v>0</v>
      </c>
      <c r="G623" s="27">
        <f t="shared" si="91"/>
        <v>0</v>
      </c>
      <c r="H623" s="27"/>
      <c r="I623" s="27"/>
      <c r="J623" s="194">
        <f t="shared" si="95"/>
        <v>0</v>
      </c>
      <c r="K623" s="197"/>
      <c r="L623" s="197"/>
      <c r="M623" s="186">
        <f t="shared" si="96"/>
        <v>0</v>
      </c>
      <c r="N623" s="138"/>
      <c r="O623" s="186">
        <f t="shared" si="92"/>
        <v>0</v>
      </c>
    </row>
    <row r="624" spans="1:15" s="147" customFormat="1" ht="12.75" hidden="1">
      <c r="A624" s="24"/>
      <c r="B624" s="25" t="s">
        <v>22</v>
      </c>
      <c r="C624" s="24" t="s">
        <v>334</v>
      </c>
      <c r="D624" s="27"/>
      <c r="E624" s="27"/>
      <c r="F624" s="27">
        <f t="shared" si="97"/>
        <v>0</v>
      </c>
      <c r="G624" s="27">
        <f t="shared" si="91"/>
        <v>0</v>
      </c>
      <c r="H624" s="27"/>
      <c r="I624" s="27"/>
      <c r="J624" s="194">
        <f t="shared" si="95"/>
        <v>0</v>
      </c>
      <c r="K624" s="197"/>
      <c r="L624" s="197"/>
      <c r="M624" s="186">
        <f t="shared" si="96"/>
        <v>0</v>
      </c>
      <c r="N624" s="138"/>
      <c r="O624" s="186">
        <f t="shared" si="92"/>
        <v>0</v>
      </c>
    </row>
    <row r="625" spans="1:15" s="147" customFormat="1" ht="12.75" hidden="1">
      <c r="A625" s="24"/>
      <c r="B625" s="25" t="s">
        <v>23</v>
      </c>
      <c r="C625" s="24" t="s">
        <v>334</v>
      </c>
      <c r="D625" s="27"/>
      <c r="E625" s="27"/>
      <c r="F625" s="27">
        <f t="shared" si="97"/>
        <v>0</v>
      </c>
      <c r="G625" s="27">
        <f t="shared" si="91"/>
        <v>0</v>
      </c>
      <c r="H625" s="27"/>
      <c r="I625" s="27"/>
      <c r="J625" s="194">
        <f t="shared" si="95"/>
        <v>0</v>
      </c>
      <c r="K625" s="197"/>
      <c r="L625" s="197"/>
      <c r="M625" s="186">
        <f t="shared" si="96"/>
        <v>0</v>
      </c>
      <c r="N625" s="138"/>
      <c r="O625" s="186">
        <f t="shared" si="92"/>
        <v>0</v>
      </c>
    </row>
    <row r="626" spans="1:15" s="147" customFormat="1" ht="12.75" hidden="1">
      <c r="A626" s="24"/>
      <c r="B626" s="25" t="s">
        <v>24</v>
      </c>
      <c r="C626" s="24" t="s">
        <v>334</v>
      </c>
      <c r="D626" s="27"/>
      <c r="E626" s="27"/>
      <c r="F626" s="27">
        <f t="shared" si="97"/>
        <v>0</v>
      </c>
      <c r="G626" s="27">
        <f t="shared" si="91"/>
        <v>0</v>
      </c>
      <c r="H626" s="27"/>
      <c r="I626" s="27"/>
      <c r="J626" s="194">
        <f t="shared" si="95"/>
        <v>0</v>
      </c>
      <c r="K626" s="197"/>
      <c r="L626" s="197"/>
      <c r="M626" s="186">
        <f t="shared" si="96"/>
        <v>0</v>
      </c>
      <c r="N626" s="138"/>
      <c r="O626" s="186">
        <f t="shared" si="92"/>
        <v>0</v>
      </c>
    </row>
    <row r="627" spans="1:15" s="147" customFormat="1" ht="12.75" hidden="1">
      <c r="A627" s="24"/>
      <c r="B627" s="25" t="s">
        <v>25</v>
      </c>
      <c r="C627" s="24" t="s">
        <v>334</v>
      </c>
      <c r="D627" s="27"/>
      <c r="E627" s="27"/>
      <c r="F627" s="27">
        <f t="shared" si="97"/>
        <v>0</v>
      </c>
      <c r="G627" s="27">
        <f t="shared" si="91"/>
        <v>0</v>
      </c>
      <c r="H627" s="27"/>
      <c r="I627" s="27"/>
      <c r="J627" s="194">
        <f t="shared" si="95"/>
        <v>0</v>
      </c>
      <c r="K627" s="197"/>
      <c r="L627" s="197"/>
      <c r="M627" s="186">
        <f t="shared" si="96"/>
        <v>0</v>
      </c>
      <c r="N627" s="138"/>
      <c r="O627" s="186">
        <f t="shared" si="92"/>
        <v>0</v>
      </c>
    </row>
    <row r="628" spans="1:15" s="147" customFormat="1" ht="12.75" hidden="1">
      <c r="A628" s="239" t="s">
        <v>28</v>
      </c>
      <c r="B628" s="239"/>
      <c r="C628" s="239"/>
      <c r="D628" s="239"/>
      <c r="E628" s="239"/>
      <c r="F628" s="18">
        <f>SUM(F622:F627)</f>
        <v>0</v>
      </c>
      <c r="G628" s="27">
        <f t="shared" si="91"/>
        <v>0</v>
      </c>
      <c r="H628" s="27"/>
      <c r="I628" s="27"/>
      <c r="J628" s="194">
        <f t="shared" si="95"/>
        <v>0</v>
      </c>
      <c r="K628" s="197"/>
      <c r="L628" s="197"/>
      <c r="M628" s="186">
        <f t="shared" si="96"/>
        <v>0</v>
      </c>
      <c r="N628" s="138"/>
      <c r="O628" s="186">
        <f t="shared" si="92"/>
        <v>0</v>
      </c>
    </row>
    <row r="629" spans="1:15" s="147" customFormat="1" ht="6" customHeight="1" hidden="1">
      <c r="A629" s="236"/>
      <c r="B629" s="236"/>
      <c r="C629" s="236"/>
      <c r="D629" s="236"/>
      <c r="E629" s="236"/>
      <c r="F629" s="236"/>
      <c r="G629" s="27">
        <f t="shared" si="91"/>
        <v>0</v>
      </c>
      <c r="H629" s="27"/>
      <c r="I629" s="27"/>
      <c r="J629" s="194">
        <f t="shared" si="95"/>
        <v>0</v>
      </c>
      <c r="K629" s="197"/>
      <c r="L629" s="197"/>
      <c r="M629" s="186">
        <f t="shared" si="96"/>
        <v>0</v>
      </c>
      <c r="N629" s="138"/>
      <c r="O629" s="186">
        <f t="shared" si="92"/>
        <v>0</v>
      </c>
    </row>
    <row r="630" spans="1:15" s="147" customFormat="1" ht="12.75" hidden="1">
      <c r="A630" s="20" t="s">
        <v>29</v>
      </c>
      <c r="B630" s="238" t="s">
        <v>30</v>
      </c>
      <c r="C630" s="240"/>
      <c r="D630" s="240"/>
      <c r="E630" s="240"/>
      <c r="F630" s="240"/>
      <c r="G630" s="27">
        <f t="shared" si="91"/>
        <v>0</v>
      </c>
      <c r="H630" s="27"/>
      <c r="I630" s="27"/>
      <c r="J630" s="194">
        <f t="shared" si="95"/>
        <v>0</v>
      </c>
      <c r="K630" s="197"/>
      <c r="L630" s="197"/>
      <c r="M630" s="186">
        <f t="shared" si="96"/>
        <v>0</v>
      </c>
      <c r="N630" s="138"/>
      <c r="O630" s="186">
        <f t="shared" si="92"/>
        <v>0</v>
      </c>
    </row>
    <row r="631" spans="1:15" s="147" customFormat="1" ht="12.75" hidden="1">
      <c r="A631" s="24"/>
      <c r="B631" s="25" t="s">
        <v>31</v>
      </c>
      <c r="C631" s="24" t="s">
        <v>334</v>
      </c>
      <c r="D631" s="27"/>
      <c r="E631" s="27"/>
      <c r="F631" s="27">
        <f aca="true" t="shared" si="98" ref="F631:F636">E631*D631</f>
        <v>0</v>
      </c>
      <c r="G631" s="27">
        <f t="shared" si="91"/>
        <v>0</v>
      </c>
      <c r="H631" s="27"/>
      <c r="I631" s="27"/>
      <c r="J631" s="194">
        <f t="shared" si="95"/>
        <v>0</v>
      </c>
      <c r="K631" s="197"/>
      <c r="L631" s="197"/>
      <c r="M631" s="186">
        <f t="shared" si="96"/>
        <v>0</v>
      </c>
      <c r="N631" s="138"/>
      <c r="O631" s="186">
        <f t="shared" si="92"/>
        <v>0</v>
      </c>
    </row>
    <row r="632" spans="1:15" s="149" customFormat="1" ht="12.75" hidden="1">
      <c r="A632" s="24"/>
      <c r="B632" s="25" t="s">
        <v>32</v>
      </c>
      <c r="C632" s="24" t="s">
        <v>334</v>
      </c>
      <c r="D632" s="27"/>
      <c r="E632" s="27"/>
      <c r="F632" s="27">
        <f t="shared" si="98"/>
        <v>0</v>
      </c>
      <c r="G632" s="27">
        <f t="shared" si="91"/>
        <v>0</v>
      </c>
      <c r="H632" s="27"/>
      <c r="I632" s="27"/>
      <c r="J632" s="194">
        <f t="shared" si="95"/>
        <v>0</v>
      </c>
      <c r="K632" s="197"/>
      <c r="L632" s="197"/>
      <c r="M632" s="186">
        <f t="shared" si="96"/>
        <v>0</v>
      </c>
      <c r="N632" s="138"/>
      <c r="O632" s="186">
        <f t="shared" si="92"/>
        <v>0</v>
      </c>
    </row>
    <row r="633" spans="1:15" s="147" customFormat="1" ht="12.75" hidden="1">
      <c r="A633" s="24"/>
      <c r="B633" s="25" t="s">
        <v>33</v>
      </c>
      <c r="C633" s="24" t="s">
        <v>334</v>
      </c>
      <c r="D633" s="27"/>
      <c r="E633" s="27"/>
      <c r="F633" s="27">
        <f t="shared" si="98"/>
        <v>0</v>
      </c>
      <c r="G633" s="27">
        <f t="shared" si="91"/>
        <v>0</v>
      </c>
      <c r="H633" s="27"/>
      <c r="I633" s="27"/>
      <c r="J633" s="194">
        <f t="shared" si="95"/>
        <v>0</v>
      </c>
      <c r="K633" s="197"/>
      <c r="L633" s="197"/>
      <c r="M633" s="186">
        <f t="shared" si="96"/>
        <v>0</v>
      </c>
      <c r="N633" s="138"/>
      <c r="O633" s="186">
        <f t="shared" si="92"/>
        <v>0</v>
      </c>
    </row>
    <row r="634" spans="1:15" s="147" customFormat="1" ht="12.75" hidden="1">
      <c r="A634" s="24"/>
      <c r="B634" s="25" t="s">
        <v>34</v>
      </c>
      <c r="C634" s="24" t="s">
        <v>334</v>
      </c>
      <c r="D634" s="27"/>
      <c r="E634" s="27"/>
      <c r="F634" s="27">
        <f t="shared" si="98"/>
        <v>0</v>
      </c>
      <c r="G634" s="27">
        <f t="shared" si="91"/>
        <v>0</v>
      </c>
      <c r="H634" s="27"/>
      <c r="I634" s="27"/>
      <c r="J634" s="194">
        <f t="shared" si="95"/>
        <v>0</v>
      </c>
      <c r="K634" s="197"/>
      <c r="L634" s="197"/>
      <c r="M634" s="186">
        <f t="shared" si="96"/>
        <v>0</v>
      </c>
      <c r="N634" s="138"/>
      <c r="O634" s="186">
        <f t="shared" si="92"/>
        <v>0</v>
      </c>
    </row>
    <row r="635" spans="1:15" s="147" customFormat="1" ht="12.75" hidden="1">
      <c r="A635" s="24"/>
      <c r="B635" s="25" t="s">
        <v>35</v>
      </c>
      <c r="C635" s="24" t="s">
        <v>334</v>
      </c>
      <c r="D635" s="27"/>
      <c r="E635" s="27"/>
      <c r="F635" s="27">
        <f t="shared" si="98"/>
        <v>0</v>
      </c>
      <c r="G635" s="27">
        <f t="shared" si="91"/>
        <v>0</v>
      </c>
      <c r="H635" s="27"/>
      <c r="I635" s="27"/>
      <c r="J635" s="194">
        <f t="shared" si="95"/>
        <v>0</v>
      </c>
      <c r="K635" s="197"/>
      <c r="L635" s="197"/>
      <c r="M635" s="186">
        <f t="shared" si="96"/>
        <v>0</v>
      </c>
      <c r="N635" s="138"/>
      <c r="O635" s="186">
        <f t="shared" si="92"/>
        <v>0</v>
      </c>
    </row>
    <row r="636" spans="1:15" s="149" customFormat="1" ht="12.75" hidden="1">
      <c r="A636" s="24"/>
      <c r="B636" s="25" t="s">
        <v>36</v>
      </c>
      <c r="C636" s="24" t="s">
        <v>290</v>
      </c>
      <c r="D636" s="27"/>
      <c r="E636" s="27"/>
      <c r="F636" s="27">
        <f t="shared" si="98"/>
        <v>0</v>
      </c>
      <c r="G636" s="27">
        <f t="shared" si="91"/>
        <v>0</v>
      </c>
      <c r="H636" s="27"/>
      <c r="I636" s="27"/>
      <c r="J636" s="194">
        <f t="shared" si="95"/>
        <v>0</v>
      </c>
      <c r="K636" s="197"/>
      <c r="L636" s="197"/>
      <c r="M636" s="186">
        <f t="shared" si="96"/>
        <v>0</v>
      </c>
      <c r="N636" s="138"/>
      <c r="O636" s="186">
        <f t="shared" si="92"/>
        <v>0</v>
      </c>
    </row>
    <row r="637" spans="1:15" s="147" customFormat="1" ht="12.75" hidden="1">
      <c r="A637" s="239" t="s">
        <v>37</v>
      </c>
      <c r="B637" s="239"/>
      <c r="C637" s="239"/>
      <c r="D637" s="239"/>
      <c r="E637" s="239"/>
      <c r="F637" s="18">
        <f>SUM(F631:F636)</f>
        <v>0</v>
      </c>
      <c r="G637" s="27">
        <f t="shared" si="91"/>
        <v>0</v>
      </c>
      <c r="H637" s="27"/>
      <c r="I637" s="27"/>
      <c r="J637" s="194">
        <f t="shared" si="95"/>
        <v>0</v>
      </c>
      <c r="K637" s="197"/>
      <c r="L637" s="197"/>
      <c r="M637" s="186">
        <f t="shared" si="96"/>
        <v>0</v>
      </c>
      <c r="N637" s="138"/>
      <c r="O637" s="186">
        <f t="shared" si="92"/>
        <v>0</v>
      </c>
    </row>
    <row r="638" spans="1:15" s="147" customFormat="1" ht="6" customHeight="1" hidden="1">
      <c r="A638" s="236"/>
      <c r="B638" s="236"/>
      <c r="C638" s="236"/>
      <c r="D638" s="236"/>
      <c r="E638" s="236"/>
      <c r="F638" s="236"/>
      <c r="G638" s="27">
        <f t="shared" si="91"/>
        <v>0</v>
      </c>
      <c r="H638" s="27"/>
      <c r="I638" s="27"/>
      <c r="J638" s="194">
        <f t="shared" si="95"/>
        <v>0</v>
      </c>
      <c r="K638" s="197"/>
      <c r="L638" s="197"/>
      <c r="M638" s="186">
        <f t="shared" si="96"/>
        <v>0</v>
      </c>
      <c r="N638" s="138"/>
      <c r="O638" s="186">
        <f t="shared" si="92"/>
        <v>0</v>
      </c>
    </row>
    <row r="639" spans="1:15" s="147" customFormat="1" ht="12.75" hidden="1">
      <c r="A639" s="20" t="s">
        <v>38</v>
      </c>
      <c r="B639" s="238" t="s">
        <v>39</v>
      </c>
      <c r="C639" s="240"/>
      <c r="D639" s="240"/>
      <c r="E639" s="240"/>
      <c r="F639" s="240"/>
      <c r="G639" s="27">
        <f t="shared" si="91"/>
        <v>0</v>
      </c>
      <c r="H639" s="27"/>
      <c r="I639" s="27"/>
      <c r="J639" s="194">
        <f t="shared" si="95"/>
        <v>0</v>
      </c>
      <c r="K639" s="197"/>
      <c r="L639" s="197"/>
      <c r="M639" s="186">
        <f t="shared" si="96"/>
        <v>0</v>
      </c>
      <c r="N639" s="138"/>
      <c r="O639" s="186">
        <f t="shared" si="92"/>
        <v>0</v>
      </c>
    </row>
    <row r="640" spans="1:15" s="149" customFormat="1" ht="12.75" hidden="1">
      <c r="A640" s="20" t="s">
        <v>40</v>
      </c>
      <c r="B640" s="238" t="s">
        <v>41</v>
      </c>
      <c r="C640" s="238"/>
      <c r="D640" s="238"/>
      <c r="E640" s="238"/>
      <c r="F640" s="238"/>
      <c r="G640" s="27">
        <f t="shared" si="91"/>
        <v>0</v>
      </c>
      <c r="H640" s="27"/>
      <c r="I640" s="27"/>
      <c r="J640" s="194">
        <f t="shared" si="95"/>
        <v>0</v>
      </c>
      <c r="K640" s="197"/>
      <c r="L640" s="197"/>
      <c r="M640" s="186">
        <f t="shared" si="96"/>
        <v>0</v>
      </c>
      <c r="N640" s="138"/>
      <c r="O640" s="186">
        <f t="shared" si="92"/>
        <v>0</v>
      </c>
    </row>
    <row r="641" spans="1:15" s="147" customFormat="1" ht="12.75" hidden="1">
      <c r="A641" s="24"/>
      <c r="B641" s="45" t="s">
        <v>42</v>
      </c>
      <c r="C641" s="24" t="s">
        <v>43</v>
      </c>
      <c r="D641" s="27"/>
      <c r="E641" s="27"/>
      <c r="F641" s="27">
        <f>E641*D641</f>
        <v>0</v>
      </c>
      <c r="G641" s="27">
        <f t="shared" si="91"/>
        <v>0</v>
      </c>
      <c r="H641" s="27"/>
      <c r="I641" s="27"/>
      <c r="J641" s="194">
        <f t="shared" si="95"/>
        <v>0</v>
      </c>
      <c r="K641" s="197"/>
      <c r="L641" s="197"/>
      <c r="M641" s="186">
        <f t="shared" si="96"/>
        <v>0</v>
      </c>
      <c r="N641" s="138"/>
      <c r="O641" s="186">
        <f t="shared" si="92"/>
        <v>0</v>
      </c>
    </row>
    <row r="642" spans="1:15" s="147" customFormat="1" ht="12.75" hidden="1">
      <c r="A642" s="24"/>
      <c r="B642" s="45" t="s">
        <v>44</v>
      </c>
      <c r="C642" s="24" t="s">
        <v>290</v>
      </c>
      <c r="D642" s="27"/>
      <c r="E642" s="27"/>
      <c r="F642" s="27">
        <f>E642*D642</f>
        <v>0</v>
      </c>
      <c r="G642" s="27">
        <f t="shared" si="91"/>
        <v>0</v>
      </c>
      <c r="H642" s="27"/>
      <c r="I642" s="27"/>
      <c r="J642" s="194">
        <f t="shared" si="95"/>
        <v>0</v>
      </c>
      <c r="K642" s="197"/>
      <c r="L642" s="197"/>
      <c r="M642" s="186">
        <f t="shared" si="96"/>
        <v>0</v>
      </c>
      <c r="N642" s="138"/>
      <c r="O642" s="186">
        <f t="shared" si="92"/>
        <v>0</v>
      </c>
    </row>
    <row r="643" spans="1:15" s="147" customFormat="1" ht="12.75" hidden="1">
      <c r="A643" s="24"/>
      <c r="B643" s="31" t="s">
        <v>45</v>
      </c>
      <c r="C643" s="24" t="s">
        <v>43</v>
      </c>
      <c r="D643" s="27"/>
      <c r="E643" s="27"/>
      <c r="F643" s="27">
        <f>E643*D643</f>
        <v>0</v>
      </c>
      <c r="G643" s="27">
        <f t="shared" si="91"/>
        <v>0</v>
      </c>
      <c r="H643" s="27"/>
      <c r="I643" s="27"/>
      <c r="J643" s="194">
        <f t="shared" si="95"/>
        <v>0</v>
      </c>
      <c r="K643" s="197"/>
      <c r="L643" s="197"/>
      <c r="M643" s="186">
        <f t="shared" si="96"/>
        <v>0</v>
      </c>
      <c r="N643" s="138"/>
      <c r="O643" s="186">
        <f t="shared" si="92"/>
        <v>0</v>
      </c>
    </row>
    <row r="644" spans="1:15" s="147" customFormat="1" ht="12.75" hidden="1">
      <c r="A644" s="20" t="s">
        <v>46</v>
      </c>
      <c r="B644" s="21" t="s">
        <v>47</v>
      </c>
      <c r="C644" s="21"/>
      <c r="D644" s="18"/>
      <c r="E644" s="27"/>
      <c r="F644" s="18"/>
      <c r="G644" s="27">
        <f t="shared" si="91"/>
        <v>0</v>
      </c>
      <c r="H644" s="27"/>
      <c r="I644" s="27"/>
      <c r="J644" s="194">
        <f t="shared" si="95"/>
        <v>0</v>
      </c>
      <c r="K644" s="197"/>
      <c r="L644" s="197"/>
      <c r="M644" s="186">
        <f t="shared" si="96"/>
        <v>0</v>
      </c>
      <c r="N644" s="138"/>
      <c r="O644" s="186">
        <f t="shared" si="92"/>
        <v>0</v>
      </c>
    </row>
    <row r="645" spans="1:15" s="149" customFormat="1" ht="12.75" hidden="1">
      <c r="A645" s="24"/>
      <c r="B645" s="37" t="s">
        <v>48</v>
      </c>
      <c r="C645" s="24" t="s">
        <v>43</v>
      </c>
      <c r="D645" s="27"/>
      <c r="E645" s="27"/>
      <c r="F645" s="27">
        <f>E645*D645</f>
        <v>0</v>
      </c>
      <c r="G645" s="27">
        <f t="shared" si="91"/>
        <v>0</v>
      </c>
      <c r="H645" s="27"/>
      <c r="I645" s="27"/>
      <c r="J645" s="194">
        <f t="shared" si="95"/>
        <v>0</v>
      </c>
      <c r="K645" s="197"/>
      <c r="L645" s="197"/>
      <c r="M645" s="186">
        <f t="shared" si="96"/>
        <v>0</v>
      </c>
      <c r="N645" s="138"/>
      <c r="O645" s="186">
        <f t="shared" si="92"/>
        <v>0</v>
      </c>
    </row>
    <row r="646" spans="1:15" s="149" customFormat="1" ht="12.75" hidden="1">
      <c r="A646" s="24"/>
      <c r="B646" s="37" t="s">
        <v>49</v>
      </c>
      <c r="C646" s="24" t="s">
        <v>43</v>
      </c>
      <c r="D646" s="27"/>
      <c r="E646" s="27"/>
      <c r="F646" s="27">
        <f>E646*D646</f>
        <v>0</v>
      </c>
      <c r="G646" s="27">
        <f t="shared" si="91"/>
        <v>0</v>
      </c>
      <c r="H646" s="27"/>
      <c r="I646" s="27"/>
      <c r="J646" s="194">
        <f t="shared" si="95"/>
        <v>0</v>
      </c>
      <c r="K646" s="197"/>
      <c r="L646" s="197"/>
      <c r="M646" s="186">
        <f t="shared" si="96"/>
        <v>0</v>
      </c>
      <c r="N646" s="138"/>
      <c r="O646" s="186">
        <f t="shared" si="92"/>
        <v>0</v>
      </c>
    </row>
    <row r="647" spans="1:15" s="149" customFormat="1" ht="12.75" hidden="1">
      <c r="A647" s="24"/>
      <c r="B647" s="37" t="s">
        <v>50</v>
      </c>
      <c r="C647" s="24" t="s">
        <v>43</v>
      </c>
      <c r="D647" s="27"/>
      <c r="E647" s="27"/>
      <c r="F647" s="27">
        <f>E647*D647</f>
        <v>0</v>
      </c>
      <c r="G647" s="27">
        <f t="shared" si="91"/>
        <v>0</v>
      </c>
      <c r="H647" s="27"/>
      <c r="I647" s="27"/>
      <c r="J647" s="194">
        <f t="shared" si="95"/>
        <v>0</v>
      </c>
      <c r="K647" s="197"/>
      <c r="L647" s="197"/>
      <c r="M647" s="186">
        <f t="shared" si="96"/>
        <v>0</v>
      </c>
      <c r="N647" s="138"/>
      <c r="O647" s="186">
        <f t="shared" si="92"/>
        <v>0</v>
      </c>
    </row>
    <row r="648" spans="1:15" s="147" customFormat="1" ht="12.75" hidden="1">
      <c r="A648" s="24"/>
      <c r="B648" s="37" t="s">
        <v>51</v>
      </c>
      <c r="C648" s="24" t="s">
        <v>43</v>
      </c>
      <c r="D648" s="27"/>
      <c r="E648" s="27"/>
      <c r="F648" s="27">
        <f>E648*D648</f>
        <v>0</v>
      </c>
      <c r="G648" s="27">
        <f t="shared" si="91"/>
        <v>0</v>
      </c>
      <c r="H648" s="27"/>
      <c r="I648" s="27"/>
      <c r="J648" s="194">
        <f t="shared" si="95"/>
        <v>0</v>
      </c>
      <c r="K648" s="197"/>
      <c r="L648" s="197"/>
      <c r="M648" s="186">
        <f t="shared" si="96"/>
        <v>0</v>
      </c>
      <c r="N648" s="138"/>
      <c r="O648" s="186">
        <f t="shared" si="92"/>
        <v>0</v>
      </c>
    </row>
    <row r="649" spans="1:15" s="147" customFormat="1" ht="12.75" hidden="1">
      <c r="A649" s="20" t="s">
        <v>52</v>
      </c>
      <c r="B649" s="21" t="s">
        <v>53</v>
      </c>
      <c r="C649" s="21"/>
      <c r="D649" s="18"/>
      <c r="E649" s="27"/>
      <c r="F649" s="18"/>
      <c r="G649" s="27">
        <f t="shared" si="91"/>
        <v>0</v>
      </c>
      <c r="H649" s="27"/>
      <c r="I649" s="27"/>
      <c r="J649" s="194">
        <f t="shared" si="95"/>
        <v>0</v>
      </c>
      <c r="K649" s="197"/>
      <c r="L649" s="197"/>
      <c r="M649" s="186">
        <f t="shared" si="96"/>
        <v>0</v>
      </c>
      <c r="N649" s="138"/>
      <c r="O649" s="186">
        <f t="shared" si="92"/>
        <v>0</v>
      </c>
    </row>
    <row r="650" spans="1:15" s="147" customFormat="1" ht="12.75" hidden="1">
      <c r="A650" s="24"/>
      <c r="B650" s="31" t="s">
        <v>45</v>
      </c>
      <c r="C650" s="24" t="s">
        <v>43</v>
      </c>
      <c r="D650" s="27"/>
      <c r="E650" s="27"/>
      <c r="F650" s="27">
        <f>E650*D650</f>
        <v>0</v>
      </c>
      <c r="G650" s="27">
        <f t="shared" si="91"/>
        <v>0</v>
      </c>
      <c r="H650" s="27"/>
      <c r="I650" s="27"/>
      <c r="J650" s="194">
        <f t="shared" si="95"/>
        <v>0</v>
      </c>
      <c r="K650" s="197"/>
      <c r="L650" s="197"/>
      <c r="M650" s="186">
        <f t="shared" si="96"/>
        <v>0</v>
      </c>
      <c r="N650" s="138"/>
      <c r="O650" s="186">
        <f t="shared" si="92"/>
        <v>0</v>
      </c>
    </row>
    <row r="651" spans="1:15" s="147" customFormat="1" ht="12.75" hidden="1">
      <c r="A651" s="20" t="s">
        <v>54</v>
      </c>
      <c r="B651" s="21" t="s">
        <v>55</v>
      </c>
      <c r="C651" s="21"/>
      <c r="D651" s="18"/>
      <c r="E651" s="27"/>
      <c r="F651" s="18"/>
      <c r="G651" s="27">
        <f t="shared" si="91"/>
        <v>0</v>
      </c>
      <c r="H651" s="27"/>
      <c r="I651" s="27"/>
      <c r="J651" s="194">
        <f t="shared" si="95"/>
        <v>0</v>
      </c>
      <c r="K651" s="197"/>
      <c r="L651" s="197"/>
      <c r="M651" s="186">
        <f t="shared" si="96"/>
        <v>0</v>
      </c>
      <c r="N651" s="138"/>
      <c r="O651" s="186">
        <f t="shared" si="92"/>
        <v>0</v>
      </c>
    </row>
    <row r="652" spans="1:15" s="147" customFormat="1" ht="12.75" hidden="1">
      <c r="A652" s="24"/>
      <c r="B652" s="31" t="s">
        <v>45</v>
      </c>
      <c r="C652" s="24" t="s">
        <v>43</v>
      </c>
      <c r="D652" s="27"/>
      <c r="E652" s="27"/>
      <c r="F652" s="27">
        <f>E652*D652</f>
        <v>0</v>
      </c>
      <c r="G652" s="27">
        <f t="shared" si="91"/>
        <v>0</v>
      </c>
      <c r="H652" s="27"/>
      <c r="I652" s="27"/>
      <c r="J652" s="194">
        <f t="shared" si="95"/>
        <v>0</v>
      </c>
      <c r="K652" s="197"/>
      <c r="L652" s="197"/>
      <c r="M652" s="186">
        <f t="shared" si="96"/>
        <v>0</v>
      </c>
      <c r="N652" s="138"/>
      <c r="O652" s="186">
        <f t="shared" si="92"/>
        <v>0</v>
      </c>
    </row>
    <row r="653" spans="1:15" s="147" customFormat="1" ht="25.5" hidden="1">
      <c r="A653" s="24"/>
      <c r="B653" s="31" t="s">
        <v>56</v>
      </c>
      <c r="C653" s="24" t="s">
        <v>43</v>
      </c>
      <c r="D653" s="27"/>
      <c r="E653" s="27"/>
      <c r="F653" s="27">
        <f>E653*D653</f>
        <v>0</v>
      </c>
      <c r="G653" s="27">
        <f t="shared" si="91"/>
        <v>0</v>
      </c>
      <c r="H653" s="27"/>
      <c r="I653" s="27"/>
      <c r="J653" s="194">
        <f t="shared" si="95"/>
        <v>0</v>
      </c>
      <c r="K653" s="197"/>
      <c r="L653" s="197"/>
      <c r="M653" s="186">
        <f t="shared" si="96"/>
        <v>0</v>
      </c>
      <c r="N653" s="138"/>
      <c r="O653" s="186">
        <f t="shared" si="92"/>
        <v>0</v>
      </c>
    </row>
    <row r="654" spans="1:15" s="147" customFormat="1" ht="12.75" hidden="1">
      <c r="A654" s="24"/>
      <c r="B654" s="37" t="s">
        <v>57</v>
      </c>
      <c r="C654" s="43" t="s">
        <v>290</v>
      </c>
      <c r="D654" s="27"/>
      <c r="E654" s="27"/>
      <c r="F654" s="27">
        <f>E654*D654</f>
        <v>0</v>
      </c>
      <c r="G654" s="27">
        <f t="shared" si="91"/>
        <v>0</v>
      </c>
      <c r="H654" s="27"/>
      <c r="I654" s="27"/>
      <c r="J654" s="194">
        <f t="shared" si="95"/>
        <v>0</v>
      </c>
      <c r="K654" s="197"/>
      <c r="L654" s="197"/>
      <c r="M654" s="186">
        <f t="shared" si="96"/>
        <v>0</v>
      </c>
      <c r="N654" s="138"/>
      <c r="O654" s="186">
        <f t="shared" si="92"/>
        <v>0</v>
      </c>
    </row>
    <row r="655" spans="1:15" s="147" customFormat="1" ht="12.75" hidden="1">
      <c r="A655" s="20" t="s">
        <v>58</v>
      </c>
      <c r="B655" s="21" t="s">
        <v>59</v>
      </c>
      <c r="C655" s="20"/>
      <c r="D655" s="18"/>
      <c r="E655" s="27"/>
      <c r="F655" s="27"/>
      <c r="G655" s="27">
        <f t="shared" si="91"/>
        <v>0</v>
      </c>
      <c r="H655" s="27"/>
      <c r="I655" s="27"/>
      <c r="J655" s="194">
        <f t="shared" si="95"/>
        <v>0</v>
      </c>
      <c r="K655" s="197"/>
      <c r="L655" s="197"/>
      <c r="M655" s="186">
        <f t="shared" si="96"/>
        <v>0</v>
      </c>
      <c r="N655" s="138"/>
      <c r="O655" s="186">
        <f t="shared" si="92"/>
        <v>0</v>
      </c>
    </row>
    <row r="656" spans="1:15" s="147" customFormat="1" ht="25.5" hidden="1">
      <c r="A656" s="75"/>
      <c r="B656" s="37" t="s">
        <v>60</v>
      </c>
      <c r="C656" s="24" t="s">
        <v>43</v>
      </c>
      <c r="D656" s="27"/>
      <c r="E656" s="27"/>
      <c r="F656" s="27">
        <f>E656*D656</f>
        <v>0</v>
      </c>
      <c r="G656" s="27">
        <f aca="true" t="shared" si="99" ref="G656:G719">O656</f>
        <v>0</v>
      </c>
      <c r="H656" s="27"/>
      <c r="I656" s="27"/>
      <c r="J656" s="194">
        <f t="shared" si="95"/>
        <v>0</v>
      </c>
      <c r="K656" s="197"/>
      <c r="L656" s="197"/>
      <c r="M656" s="186">
        <f t="shared" si="96"/>
        <v>0</v>
      </c>
      <c r="N656" s="138"/>
      <c r="O656" s="186">
        <f aca="true" t="shared" si="100" ref="O656:O719">M656/$N$13</f>
        <v>0</v>
      </c>
    </row>
    <row r="657" spans="1:15" s="147" customFormat="1" ht="12.75" hidden="1">
      <c r="A657" s="239" t="s">
        <v>61</v>
      </c>
      <c r="B657" s="239"/>
      <c r="C657" s="239"/>
      <c r="D657" s="239"/>
      <c r="E657" s="239"/>
      <c r="F657" s="18">
        <f>SUM(F641:F656)</f>
        <v>0</v>
      </c>
      <c r="G657" s="27">
        <f t="shared" si="99"/>
        <v>0</v>
      </c>
      <c r="H657" s="27"/>
      <c r="I657" s="27"/>
      <c r="J657" s="194">
        <f t="shared" si="95"/>
        <v>0</v>
      </c>
      <c r="K657" s="197"/>
      <c r="L657" s="197"/>
      <c r="M657" s="186">
        <f t="shared" si="96"/>
        <v>0</v>
      </c>
      <c r="N657" s="138"/>
      <c r="O657" s="186">
        <f t="shared" si="100"/>
        <v>0</v>
      </c>
    </row>
    <row r="658" spans="1:15" s="147" customFormat="1" ht="6" customHeight="1" hidden="1">
      <c r="A658" s="236"/>
      <c r="B658" s="236"/>
      <c r="C658" s="236"/>
      <c r="D658" s="236"/>
      <c r="E658" s="236"/>
      <c r="F658" s="236"/>
      <c r="G658" s="27">
        <f t="shared" si="99"/>
        <v>0</v>
      </c>
      <c r="H658" s="27"/>
      <c r="I658" s="27"/>
      <c r="J658" s="194">
        <f t="shared" si="95"/>
        <v>0</v>
      </c>
      <c r="K658" s="197"/>
      <c r="L658" s="197"/>
      <c r="M658" s="186">
        <f t="shared" si="96"/>
        <v>0</v>
      </c>
      <c r="N658" s="138"/>
      <c r="O658" s="186">
        <f t="shared" si="100"/>
        <v>0</v>
      </c>
    </row>
    <row r="659" spans="1:15" s="147" customFormat="1" ht="12.75" hidden="1">
      <c r="A659" s="20" t="s">
        <v>62</v>
      </c>
      <c r="B659" s="238" t="s">
        <v>63</v>
      </c>
      <c r="C659" s="240"/>
      <c r="D659" s="240"/>
      <c r="E659" s="240"/>
      <c r="F659" s="240"/>
      <c r="G659" s="27">
        <f t="shared" si="99"/>
        <v>0</v>
      </c>
      <c r="H659" s="27"/>
      <c r="I659" s="27"/>
      <c r="J659" s="194">
        <f t="shared" si="95"/>
        <v>0</v>
      </c>
      <c r="K659" s="197"/>
      <c r="L659" s="197"/>
      <c r="M659" s="186">
        <f t="shared" si="96"/>
        <v>0</v>
      </c>
      <c r="N659" s="138"/>
      <c r="O659" s="186">
        <f t="shared" si="100"/>
        <v>0</v>
      </c>
    </row>
    <row r="660" spans="1:15" s="149" customFormat="1" ht="12.75" hidden="1">
      <c r="A660" s="20" t="s">
        <v>64</v>
      </c>
      <c r="B660" s="36" t="s">
        <v>65</v>
      </c>
      <c r="C660" s="21"/>
      <c r="D660" s="18"/>
      <c r="E660" s="28"/>
      <c r="F660" s="18"/>
      <c r="G660" s="27">
        <f t="shared" si="99"/>
        <v>0</v>
      </c>
      <c r="H660" s="27"/>
      <c r="I660" s="27"/>
      <c r="J660" s="194">
        <f t="shared" si="95"/>
        <v>0</v>
      </c>
      <c r="K660" s="197"/>
      <c r="L660" s="197"/>
      <c r="M660" s="186">
        <f t="shared" si="96"/>
        <v>0</v>
      </c>
      <c r="N660" s="138"/>
      <c r="O660" s="186">
        <f t="shared" si="100"/>
        <v>0</v>
      </c>
    </row>
    <row r="661" spans="1:15" s="147" customFormat="1" ht="12.75" hidden="1">
      <c r="A661" s="24"/>
      <c r="B661" s="25" t="s">
        <v>66</v>
      </c>
      <c r="C661" s="24" t="s">
        <v>67</v>
      </c>
      <c r="D661" s="27"/>
      <c r="E661" s="27"/>
      <c r="F661" s="27">
        <f aca="true" t="shared" si="101" ref="F661:F705">E661*D661</f>
        <v>0</v>
      </c>
      <c r="G661" s="27">
        <f t="shared" si="99"/>
        <v>0</v>
      </c>
      <c r="H661" s="27"/>
      <c r="I661" s="27"/>
      <c r="J661" s="194">
        <f t="shared" si="95"/>
        <v>0</v>
      </c>
      <c r="K661" s="197"/>
      <c r="L661" s="197"/>
      <c r="M661" s="186">
        <f t="shared" si="96"/>
        <v>0</v>
      </c>
      <c r="N661" s="138"/>
      <c r="O661" s="186">
        <f t="shared" si="100"/>
        <v>0</v>
      </c>
    </row>
    <row r="662" spans="1:15" s="147" customFormat="1" ht="12.75" hidden="1">
      <c r="A662" s="24"/>
      <c r="B662" s="25" t="s">
        <v>68</v>
      </c>
      <c r="C662" s="24" t="s">
        <v>67</v>
      </c>
      <c r="D662" s="27"/>
      <c r="E662" s="27"/>
      <c r="F662" s="27">
        <f t="shared" si="101"/>
        <v>0</v>
      </c>
      <c r="G662" s="27">
        <f t="shared" si="99"/>
        <v>0</v>
      </c>
      <c r="H662" s="27"/>
      <c r="I662" s="27"/>
      <c r="J662" s="194">
        <f t="shared" si="95"/>
        <v>0</v>
      </c>
      <c r="K662" s="197"/>
      <c r="L662" s="197"/>
      <c r="M662" s="186">
        <f t="shared" si="96"/>
        <v>0</v>
      </c>
      <c r="N662" s="138"/>
      <c r="O662" s="186">
        <f t="shared" si="100"/>
        <v>0</v>
      </c>
    </row>
    <row r="663" spans="1:15" s="147" customFormat="1" ht="12.75" hidden="1">
      <c r="A663" s="24"/>
      <c r="B663" s="25" t="s">
        <v>69</v>
      </c>
      <c r="C663" s="24" t="s">
        <v>67</v>
      </c>
      <c r="D663" s="27"/>
      <c r="E663" s="27"/>
      <c r="F663" s="27">
        <f t="shared" si="101"/>
        <v>0</v>
      </c>
      <c r="G663" s="27">
        <f t="shared" si="99"/>
        <v>0</v>
      </c>
      <c r="H663" s="27"/>
      <c r="I663" s="27"/>
      <c r="J663" s="194">
        <f t="shared" si="95"/>
        <v>0</v>
      </c>
      <c r="K663" s="197"/>
      <c r="L663" s="197"/>
      <c r="M663" s="186">
        <f t="shared" si="96"/>
        <v>0</v>
      </c>
      <c r="N663" s="138"/>
      <c r="O663" s="186">
        <f t="shared" si="100"/>
        <v>0</v>
      </c>
    </row>
    <row r="664" spans="1:15" s="147" customFormat="1" ht="12.75" hidden="1">
      <c r="A664" s="24"/>
      <c r="B664" s="25" t="s">
        <v>70</v>
      </c>
      <c r="C664" s="24" t="s">
        <v>67</v>
      </c>
      <c r="D664" s="27"/>
      <c r="E664" s="27"/>
      <c r="F664" s="27">
        <f t="shared" si="101"/>
        <v>0</v>
      </c>
      <c r="G664" s="27">
        <f t="shared" si="99"/>
        <v>0</v>
      </c>
      <c r="H664" s="27"/>
      <c r="I664" s="27"/>
      <c r="J664" s="194">
        <f t="shared" si="95"/>
        <v>0</v>
      </c>
      <c r="K664" s="197"/>
      <c r="L664" s="197"/>
      <c r="M664" s="186">
        <f t="shared" si="96"/>
        <v>0</v>
      </c>
      <c r="N664" s="138"/>
      <c r="O664" s="186">
        <f t="shared" si="100"/>
        <v>0</v>
      </c>
    </row>
    <row r="665" spans="1:15" s="149" customFormat="1" ht="12.75" hidden="1">
      <c r="A665" s="24"/>
      <c r="B665" s="25" t="s">
        <v>71</v>
      </c>
      <c r="C665" s="24" t="s">
        <v>67</v>
      </c>
      <c r="D665" s="27"/>
      <c r="E665" s="27"/>
      <c r="F665" s="27">
        <f t="shared" si="101"/>
        <v>0</v>
      </c>
      <c r="G665" s="27">
        <f t="shared" si="99"/>
        <v>0</v>
      </c>
      <c r="H665" s="27"/>
      <c r="I665" s="27"/>
      <c r="J665" s="194">
        <f t="shared" si="95"/>
        <v>0</v>
      </c>
      <c r="K665" s="197"/>
      <c r="L665" s="197"/>
      <c r="M665" s="186">
        <f t="shared" si="96"/>
        <v>0</v>
      </c>
      <c r="N665" s="138"/>
      <c r="O665" s="186">
        <f t="shared" si="100"/>
        <v>0</v>
      </c>
    </row>
    <row r="666" spans="1:15" s="147" customFormat="1" ht="12.75" hidden="1">
      <c r="A666" s="24"/>
      <c r="B666" s="25" t="s">
        <v>72</v>
      </c>
      <c r="C666" s="24" t="s">
        <v>67</v>
      </c>
      <c r="D666" s="27"/>
      <c r="E666" s="27"/>
      <c r="F666" s="27">
        <f t="shared" si="101"/>
        <v>0</v>
      </c>
      <c r="G666" s="27">
        <f t="shared" si="99"/>
        <v>0</v>
      </c>
      <c r="H666" s="27"/>
      <c r="I666" s="27"/>
      <c r="J666" s="194">
        <f t="shared" si="95"/>
        <v>0</v>
      </c>
      <c r="K666" s="197"/>
      <c r="L666" s="197"/>
      <c r="M666" s="186">
        <f t="shared" si="96"/>
        <v>0</v>
      </c>
      <c r="N666" s="138"/>
      <c r="O666" s="186">
        <f t="shared" si="100"/>
        <v>0</v>
      </c>
    </row>
    <row r="667" spans="1:15" s="147" customFormat="1" ht="12.75" hidden="1">
      <c r="A667" s="24"/>
      <c r="B667" s="25" t="s">
        <v>73</v>
      </c>
      <c r="C667" s="24" t="s">
        <v>67</v>
      </c>
      <c r="D667" s="27"/>
      <c r="E667" s="27"/>
      <c r="F667" s="27">
        <f t="shared" si="101"/>
        <v>0</v>
      </c>
      <c r="G667" s="27">
        <f t="shared" si="99"/>
        <v>0</v>
      </c>
      <c r="H667" s="27"/>
      <c r="I667" s="27"/>
      <c r="J667" s="194">
        <f t="shared" si="95"/>
        <v>0</v>
      </c>
      <c r="K667" s="197"/>
      <c r="L667" s="197"/>
      <c r="M667" s="186">
        <f t="shared" si="96"/>
        <v>0</v>
      </c>
      <c r="N667" s="138"/>
      <c r="O667" s="186">
        <f t="shared" si="100"/>
        <v>0</v>
      </c>
    </row>
    <row r="668" spans="1:15" s="149" customFormat="1" ht="12.75" hidden="1">
      <c r="A668" s="20" t="s">
        <v>74</v>
      </c>
      <c r="B668" s="36" t="s">
        <v>75</v>
      </c>
      <c r="C668" s="21"/>
      <c r="D668" s="18"/>
      <c r="E668" s="28"/>
      <c r="F668" s="18"/>
      <c r="G668" s="27">
        <f t="shared" si="99"/>
        <v>0</v>
      </c>
      <c r="H668" s="27"/>
      <c r="I668" s="27"/>
      <c r="J668" s="194">
        <f t="shared" si="95"/>
        <v>0</v>
      </c>
      <c r="K668" s="197"/>
      <c r="L668" s="197"/>
      <c r="M668" s="186">
        <f t="shared" si="96"/>
        <v>0</v>
      </c>
      <c r="N668" s="138"/>
      <c r="O668" s="186">
        <f t="shared" si="100"/>
        <v>0</v>
      </c>
    </row>
    <row r="669" spans="1:15" s="147" customFormat="1" ht="25.5" hidden="1">
      <c r="A669" s="24"/>
      <c r="B669" s="25" t="s">
        <v>76</v>
      </c>
      <c r="C669" s="24" t="s">
        <v>290</v>
      </c>
      <c r="D669" s="27"/>
      <c r="E669" s="27"/>
      <c r="F669" s="27">
        <f t="shared" si="101"/>
        <v>0</v>
      </c>
      <c r="G669" s="27">
        <f t="shared" si="99"/>
        <v>0</v>
      </c>
      <c r="H669" s="27"/>
      <c r="I669" s="27"/>
      <c r="J669" s="194">
        <f t="shared" si="95"/>
        <v>0</v>
      </c>
      <c r="K669" s="197"/>
      <c r="L669" s="197"/>
      <c r="M669" s="186">
        <f t="shared" si="96"/>
        <v>0</v>
      </c>
      <c r="N669" s="138"/>
      <c r="O669" s="186">
        <f t="shared" si="100"/>
        <v>0</v>
      </c>
    </row>
    <row r="670" spans="1:15" s="147" customFormat="1" ht="12.75" hidden="1">
      <c r="A670" s="24"/>
      <c r="B670" s="25" t="s">
        <v>77</v>
      </c>
      <c r="C670" s="24" t="s">
        <v>290</v>
      </c>
      <c r="D670" s="27"/>
      <c r="E670" s="27"/>
      <c r="F670" s="27">
        <f t="shared" si="101"/>
        <v>0</v>
      </c>
      <c r="G670" s="27">
        <f t="shared" si="99"/>
        <v>0</v>
      </c>
      <c r="H670" s="27"/>
      <c r="I670" s="27"/>
      <c r="J670" s="194">
        <f t="shared" si="95"/>
        <v>0</v>
      </c>
      <c r="K670" s="197"/>
      <c r="L670" s="197"/>
      <c r="M670" s="186">
        <f t="shared" si="96"/>
        <v>0</v>
      </c>
      <c r="N670" s="138"/>
      <c r="O670" s="186">
        <f t="shared" si="100"/>
        <v>0</v>
      </c>
    </row>
    <row r="671" spans="1:15" s="147" customFormat="1" ht="12.75" hidden="1">
      <c r="A671" s="20" t="s">
        <v>78</v>
      </c>
      <c r="B671" s="36" t="s">
        <v>79</v>
      </c>
      <c r="C671" s="21"/>
      <c r="D671" s="18"/>
      <c r="E671" s="28"/>
      <c r="F671" s="18"/>
      <c r="G671" s="27">
        <f t="shared" si="99"/>
        <v>0</v>
      </c>
      <c r="H671" s="27"/>
      <c r="I671" s="27"/>
      <c r="J671" s="194">
        <f t="shared" si="95"/>
        <v>0</v>
      </c>
      <c r="K671" s="197"/>
      <c r="L671" s="197"/>
      <c r="M671" s="186">
        <f t="shared" si="96"/>
        <v>0</v>
      </c>
      <c r="N671" s="138"/>
      <c r="O671" s="186">
        <f t="shared" si="100"/>
        <v>0</v>
      </c>
    </row>
    <row r="672" spans="1:15" s="147" customFormat="1" ht="25.5" hidden="1">
      <c r="A672" s="24"/>
      <c r="B672" s="25" t="s">
        <v>80</v>
      </c>
      <c r="C672" s="24" t="s">
        <v>67</v>
      </c>
      <c r="D672" s="27"/>
      <c r="E672" s="27"/>
      <c r="F672" s="27">
        <f t="shared" si="101"/>
        <v>0</v>
      </c>
      <c r="G672" s="27">
        <f t="shared" si="99"/>
        <v>0</v>
      </c>
      <c r="H672" s="27"/>
      <c r="I672" s="27"/>
      <c r="J672" s="194">
        <f t="shared" si="95"/>
        <v>0</v>
      </c>
      <c r="K672" s="197"/>
      <c r="L672" s="197"/>
      <c r="M672" s="186">
        <f t="shared" si="96"/>
        <v>0</v>
      </c>
      <c r="N672" s="138"/>
      <c r="O672" s="186">
        <f t="shared" si="100"/>
        <v>0</v>
      </c>
    </row>
    <row r="673" spans="1:15" s="147" customFormat="1" ht="25.5" hidden="1">
      <c r="A673" s="24"/>
      <c r="B673" s="25" t="s">
        <v>81</v>
      </c>
      <c r="C673" s="24" t="s">
        <v>67</v>
      </c>
      <c r="D673" s="27"/>
      <c r="E673" s="27"/>
      <c r="F673" s="27">
        <f t="shared" si="101"/>
        <v>0</v>
      </c>
      <c r="G673" s="27">
        <f t="shared" si="99"/>
        <v>0</v>
      </c>
      <c r="H673" s="27"/>
      <c r="I673" s="27"/>
      <c r="J673" s="194">
        <f t="shared" si="95"/>
        <v>0</v>
      </c>
      <c r="K673" s="197"/>
      <c r="L673" s="197"/>
      <c r="M673" s="186">
        <f t="shared" si="96"/>
        <v>0</v>
      </c>
      <c r="N673" s="138"/>
      <c r="O673" s="186">
        <f t="shared" si="100"/>
        <v>0</v>
      </c>
    </row>
    <row r="674" spans="1:15" s="147" customFormat="1" ht="25.5" hidden="1">
      <c r="A674" s="24"/>
      <c r="B674" s="25" t="s">
        <v>82</v>
      </c>
      <c r="C674" s="24" t="s">
        <v>67</v>
      </c>
      <c r="D674" s="27"/>
      <c r="E674" s="27"/>
      <c r="F674" s="27">
        <f t="shared" si="101"/>
        <v>0</v>
      </c>
      <c r="G674" s="27">
        <f t="shared" si="99"/>
        <v>0</v>
      </c>
      <c r="H674" s="27"/>
      <c r="I674" s="27"/>
      <c r="J674" s="194">
        <f t="shared" si="95"/>
        <v>0</v>
      </c>
      <c r="K674" s="197"/>
      <c r="L674" s="197"/>
      <c r="M674" s="186">
        <f t="shared" si="96"/>
        <v>0</v>
      </c>
      <c r="N674" s="138"/>
      <c r="O674" s="186">
        <f t="shared" si="100"/>
        <v>0</v>
      </c>
    </row>
    <row r="675" spans="1:15" s="147" customFormat="1" ht="12.75" hidden="1">
      <c r="A675" s="24"/>
      <c r="B675" s="25" t="s">
        <v>83</v>
      </c>
      <c r="C675" s="24" t="s">
        <v>67</v>
      </c>
      <c r="D675" s="27"/>
      <c r="E675" s="27"/>
      <c r="F675" s="27">
        <f t="shared" si="101"/>
        <v>0</v>
      </c>
      <c r="G675" s="27">
        <f t="shared" si="99"/>
        <v>0</v>
      </c>
      <c r="H675" s="27"/>
      <c r="I675" s="27"/>
      <c r="J675" s="194">
        <f t="shared" si="95"/>
        <v>0</v>
      </c>
      <c r="K675" s="197"/>
      <c r="L675" s="197"/>
      <c r="M675" s="186">
        <f t="shared" si="96"/>
        <v>0</v>
      </c>
      <c r="N675" s="138"/>
      <c r="O675" s="186">
        <f t="shared" si="100"/>
        <v>0</v>
      </c>
    </row>
    <row r="676" spans="1:15" s="147" customFormat="1" ht="12.75" hidden="1">
      <c r="A676" s="20" t="s">
        <v>84</v>
      </c>
      <c r="B676" s="36" t="s">
        <v>19</v>
      </c>
      <c r="C676" s="21"/>
      <c r="D676" s="18"/>
      <c r="E676" s="28"/>
      <c r="F676" s="18"/>
      <c r="G676" s="27">
        <f t="shared" si="99"/>
        <v>0</v>
      </c>
      <c r="H676" s="27"/>
      <c r="I676" s="27"/>
      <c r="J676" s="194">
        <f t="shared" si="95"/>
        <v>0</v>
      </c>
      <c r="K676" s="197"/>
      <c r="L676" s="197"/>
      <c r="M676" s="186">
        <f t="shared" si="96"/>
        <v>0</v>
      </c>
      <c r="N676" s="138"/>
      <c r="O676" s="186">
        <f t="shared" si="100"/>
        <v>0</v>
      </c>
    </row>
    <row r="677" spans="1:15" s="149" customFormat="1" ht="12.75" hidden="1">
      <c r="A677" s="24"/>
      <c r="B677" s="25" t="s">
        <v>85</v>
      </c>
      <c r="C677" s="24" t="s">
        <v>67</v>
      </c>
      <c r="D677" s="27"/>
      <c r="E677" s="27"/>
      <c r="F677" s="27">
        <f t="shared" si="101"/>
        <v>0</v>
      </c>
      <c r="G677" s="27">
        <f t="shared" si="99"/>
        <v>0</v>
      </c>
      <c r="H677" s="27"/>
      <c r="I677" s="27"/>
      <c r="J677" s="194">
        <f t="shared" si="95"/>
        <v>0</v>
      </c>
      <c r="K677" s="197"/>
      <c r="L677" s="197"/>
      <c r="M677" s="186">
        <f t="shared" si="96"/>
        <v>0</v>
      </c>
      <c r="N677" s="138"/>
      <c r="O677" s="186">
        <f t="shared" si="100"/>
        <v>0</v>
      </c>
    </row>
    <row r="678" spans="1:15" s="147" customFormat="1" ht="12.75" hidden="1">
      <c r="A678" s="24"/>
      <c r="B678" s="25" t="s">
        <v>86</v>
      </c>
      <c r="C678" s="24" t="s">
        <v>67</v>
      </c>
      <c r="D678" s="27"/>
      <c r="E678" s="27"/>
      <c r="F678" s="27">
        <f t="shared" si="101"/>
        <v>0</v>
      </c>
      <c r="G678" s="27">
        <f t="shared" si="99"/>
        <v>0</v>
      </c>
      <c r="H678" s="27"/>
      <c r="I678" s="27"/>
      <c r="J678" s="194">
        <f aca="true" t="shared" si="102" ref="J678:J737">D678*E678</f>
        <v>0</v>
      </c>
      <c r="K678" s="197"/>
      <c r="L678" s="197"/>
      <c r="M678" s="186">
        <f aca="true" t="shared" si="103" ref="M678:M737">J678/950690.71*1333200</f>
        <v>0</v>
      </c>
      <c r="N678" s="138"/>
      <c r="O678" s="186">
        <f t="shared" si="100"/>
        <v>0</v>
      </c>
    </row>
    <row r="679" spans="1:15" s="147" customFormat="1" ht="12.75" hidden="1">
      <c r="A679" s="20" t="s">
        <v>87</v>
      </c>
      <c r="B679" s="36" t="s">
        <v>88</v>
      </c>
      <c r="C679" s="21"/>
      <c r="D679" s="18"/>
      <c r="E679" s="28"/>
      <c r="F679" s="18"/>
      <c r="G679" s="27">
        <f t="shared" si="99"/>
        <v>0</v>
      </c>
      <c r="H679" s="27"/>
      <c r="I679" s="27"/>
      <c r="J679" s="194">
        <f t="shared" si="102"/>
        <v>0</v>
      </c>
      <c r="K679" s="197"/>
      <c r="L679" s="197"/>
      <c r="M679" s="186">
        <f t="shared" si="103"/>
        <v>0</v>
      </c>
      <c r="N679" s="138"/>
      <c r="O679" s="186">
        <f t="shared" si="100"/>
        <v>0</v>
      </c>
    </row>
    <row r="680" spans="1:15" s="147" customFormat="1" ht="12.75" hidden="1">
      <c r="A680" s="24"/>
      <c r="B680" s="25" t="s">
        <v>89</v>
      </c>
      <c r="C680" s="24" t="s">
        <v>67</v>
      </c>
      <c r="D680" s="27"/>
      <c r="E680" s="27"/>
      <c r="F680" s="27">
        <f t="shared" si="101"/>
        <v>0</v>
      </c>
      <c r="G680" s="27">
        <f t="shared" si="99"/>
        <v>0</v>
      </c>
      <c r="H680" s="27"/>
      <c r="I680" s="27"/>
      <c r="J680" s="194">
        <f t="shared" si="102"/>
        <v>0</v>
      </c>
      <c r="K680" s="197"/>
      <c r="L680" s="197"/>
      <c r="M680" s="186">
        <f t="shared" si="103"/>
        <v>0</v>
      </c>
      <c r="N680" s="138"/>
      <c r="O680" s="186">
        <f t="shared" si="100"/>
        <v>0</v>
      </c>
    </row>
    <row r="681" spans="1:15" s="147" customFormat="1" ht="25.5" hidden="1">
      <c r="A681" s="24"/>
      <c r="B681" s="25" t="s">
        <v>90</v>
      </c>
      <c r="C681" s="24" t="s">
        <v>67</v>
      </c>
      <c r="D681" s="27"/>
      <c r="E681" s="27"/>
      <c r="F681" s="27">
        <f t="shared" si="101"/>
        <v>0</v>
      </c>
      <c r="G681" s="27">
        <f t="shared" si="99"/>
        <v>0</v>
      </c>
      <c r="H681" s="27"/>
      <c r="I681" s="27"/>
      <c r="J681" s="194">
        <f t="shared" si="102"/>
        <v>0</v>
      </c>
      <c r="K681" s="197"/>
      <c r="L681" s="197"/>
      <c r="M681" s="186">
        <f t="shared" si="103"/>
        <v>0</v>
      </c>
      <c r="N681" s="138"/>
      <c r="O681" s="186">
        <f t="shared" si="100"/>
        <v>0</v>
      </c>
    </row>
    <row r="682" spans="1:15" s="147" customFormat="1" ht="38.25" hidden="1">
      <c r="A682" s="43"/>
      <c r="B682" s="61" t="s">
        <v>91</v>
      </c>
      <c r="C682" s="43" t="s">
        <v>67</v>
      </c>
      <c r="D682" s="27"/>
      <c r="E682" s="27"/>
      <c r="F682" s="27">
        <f t="shared" si="101"/>
        <v>0</v>
      </c>
      <c r="G682" s="27">
        <f t="shared" si="99"/>
        <v>0</v>
      </c>
      <c r="H682" s="27"/>
      <c r="I682" s="27"/>
      <c r="J682" s="194">
        <f t="shared" si="102"/>
        <v>0</v>
      </c>
      <c r="K682" s="197"/>
      <c r="L682" s="197"/>
      <c r="M682" s="186">
        <f t="shared" si="103"/>
        <v>0</v>
      </c>
      <c r="N682" s="138"/>
      <c r="O682" s="186">
        <f t="shared" si="100"/>
        <v>0</v>
      </c>
    </row>
    <row r="683" spans="1:15" s="147" customFormat="1" ht="12.75" hidden="1">
      <c r="A683" s="43"/>
      <c r="B683" s="25" t="s">
        <v>92</v>
      </c>
      <c r="C683" s="24" t="s">
        <v>67</v>
      </c>
      <c r="D683" s="27"/>
      <c r="E683" s="27"/>
      <c r="F683" s="27">
        <f t="shared" si="101"/>
        <v>0</v>
      </c>
      <c r="G683" s="27">
        <f t="shared" si="99"/>
        <v>0</v>
      </c>
      <c r="H683" s="27"/>
      <c r="I683" s="27"/>
      <c r="J683" s="194">
        <f t="shared" si="102"/>
        <v>0</v>
      </c>
      <c r="K683" s="197"/>
      <c r="L683" s="197"/>
      <c r="M683" s="186">
        <f t="shared" si="103"/>
        <v>0</v>
      </c>
      <c r="N683" s="138"/>
      <c r="O683" s="186">
        <f t="shared" si="100"/>
        <v>0</v>
      </c>
    </row>
    <row r="684" spans="1:15" s="147" customFormat="1" ht="12.75" hidden="1">
      <c r="A684" s="24"/>
      <c r="B684" s="25" t="s">
        <v>93</v>
      </c>
      <c r="C684" s="24" t="s">
        <v>67</v>
      </c>
      <c r="D684" s="27"/>
      <c r="E684" s="27"/>
      <c r="F684" s="27">
        <f t="shared" si="101"/>
        <v>0</v>
      </c>
      <c r="G684" s="27">
        <f t="shared" si="99"/>
        <v>0</v>
      </c>
      <c r="H684" s="27"/>
      <c r="I684" s="27"/>
      <c r="J684" s="194">
        <f t="shared" si="102"/>
        <v>0</v>
      </c>
      <c r="K684" s="197"/>
      <c r="L684" s="197"/>
      <c r="M684" s="186">
        <f t="shared" si="103"/>
        <v>0</v>
      </c>
      <c r="N684" s="138"/>
      <c r="O684" s="186">
        <f t="shared" si="100"/>
        <v>0</v>
      </c>
    </row>
    <row r="685" spans="1:15" s="147" customFormat="1" ht="12.75" hidden="1">
      <c r="A685" s="24"/>
      <c r="B685" s="25" t="s">
        <v>94</v>
      </c>
      <c r="C685" s="24" t="s">
        <v>67</v>
      </c>
      <c r="D685" s="27"/>
      <c r="E685" s="27"/>
      <c r="F685" s="27">
        <f t="shared" si="101"/>
        <v>0</v>
      </c>
      <c r="G685" s="27">
        <f t="shared" si="99"/>
        <v>0</v>
      </c>
      <c r="H685" s="27"/>
      <c r="I685" s="27"/>
      <c r="J685" s="194">
        <f t="shared" si="102"/>
        <v>0</v>
      </c>
      <c r="K685" s="197"/>
      <c r="L685" s="197"/>
      <c r="M685" s="186">
        <f t="shared" si="103"/>
        <v>0</v>
      </c>
      <c r="N685" s="138"/>
      <c r="O685" s="186">
        <f t="shared" si="100"/>
        <v>0</v>
      </c>
    </row>
    <row r="686" spans="1:15" s="147" customFormat="1" ht="25.5" hidden="1">
      <c r="A686" s="24"/>
      <c r="B686" s="25" t="s">
        <v>95</v>
      </c>
      <c r="C686" s="24" t="s">
        <v>67</v>
      </c>
      <c r="D686" s="27"/>
      <c r="E686" s="27"/>
      <c r="F686" s="27">
        <f t="shared" si="101"/>
        <v>0</v>
      </c>
      <c r="G686" s="27">
        <f t="shared" si="99"/>
        <v>0</v>
      </c>
      <c r="H686" s="27"/>
      <c r="I686" s="27"/>
      <c r="J686" s="194">
        <f t="shared" si="102"/>
        <v>0</v>
      </c>
      <c r="K686" s="197"/>
      <c r="L686" s="197"/>
      <c r="M686" s="186">
        <f t="shared" si="103"/>
        <v>0</v>
      </c>
      <c r="N686" s="138"/>
      <c r="O686" s="186">
        <f t="shared" si="100"/>
        <v>0</v>
      </c>
    </row>
    <row r="687" spans="1:15" s="147" customFormat="1" ht="12.75" hidden="1">
      <c r="A687" s="24"/>
      <c r="B687" s="25" t="s">
        <v>96</v>
      </c>
      <c r="C687" s="24" t="s">
        <v>67</v>
      </c>
      <c r="D687" s="27"/>
      <c r="E687" s="27"/>
      <c r="F687" s="27">
        <f t="shared" si="101"/>
        <v>0</v>
      </c>
      <c r="G687" s="27">
        <f t="shared" si="99"/>
        <v>0</v>
      </c>
      <c r="H687" s="27"/>
      <c r="I687" s="27"/>
      <c r="J687" s="194">
        <f t="shared" si="102"/>
        <v>0</v>
      </c>
      <c r="K687" s="197"/>
      <c r="L687" s="197"/>
      <c r="M687" s="186">
        <f t="shared" si="103"/>
        <v>0</v>
      </c>
      <c r="N687" s="138"/>
      <c r="O687" s="186">
        <f t="shared" si="100"/>
        <v>0</v>
      </c>
    </row>
    <row r="688" spans="1:15" s="147" customFormat="1" ht="12.75" hidden="1">
      <c r="A688" s="20" t="s">
        <v>97</v>
      </c>
      <c r="B688" s="36" t="s">
        <v>98</v>
      </c>
      <c r="C688" s="21"/>
      <c r="D688" s="18"/>
      <c r="E688" s="28"/>
      <c r="F688" s="18"/>
      <c r="G688" s="27">
        <f t="shared" si="99"/>
        <v>0</v>
      </c>
      <c r="H688" s="27"/>
      <c r="I688" s="27"/>
      <c r="J688" s="194">
        <f t="shared" si="102"/>
        <v>0</v>
      </c>
      <c r="K688" s="197"/>
      <c r="L688" s="197"/>
      <c r="M688" s="186">
        <f t="shared" si="103"/>
        <v>0</v>
      </c>
      <c r="N688" s="138"/>
      <c r="O688" s="186">
        <f t="shared" si="100"/>
        <v>0</v>
      </c>
    </row>
    <row r="689" spans="1:15" s="147" customFormat="1" ht="12.75" hidden="1">
      <c r="A689" s="24"/>
      <c r="B689" s="25" t="s">
        <v>99</v>
      </c>
      <c r="C689" s="37"/>
      <c r="D689" s="27"/>
      <c r="E689" s="28"/>
      <c r="F689" s="27"/>
      <c r="G689" s="27">
        <f t="shared" si="99"/>
        <v>0</v>
      </c>
      <c r="H689" s="27"/>
      <c r="I689" s="27"/>
      <c r="J689" s="194">
        <f t="shared" si="102"/>
        <v>0</v>
      </c>
      <c r="K689" s="197"/>
      <c r="L689" s="197"/>
      <c r="M689" s="186">
        <f t="shared" si="103"/>
        <v>0</v>
      </c>
      <c r="N689" s="138"/>
      <c r="O689" s="186">
        <f t="shared" si="100"/>
        <v>0</v>
      </c>
    </row>
    <row r="690" spans="1:15" s="147" customFormat="1" ht="12.75" hidden="1">
      <c r="A690" s="24"/>
      <c r="B690" s="25"/>
      <c r="C690" s="37"/>
      <c r="D690" s="27"/>
      <c r="E690" s="28"/>
      <c r="F690" s="27"/>
      <c r="G690" s="27">
        <f t="shared" si="99"/>
        <v>0</v>
      </c>
      <c r="H690" s="27"/>
      <c r="I690" s="27"/>
      <c r="J690" s="194">
        <f t="shared" si="102"/>
        <v>0</v>
      </c>
      <c r="K690" s="197"/>
      <c r="L690" s="197"/>
      <c r="M690" s="186">
        <f t="shared" si="103"/>
        <v>0</v>
      </c>
      <c r="N690" s="138"/>
      <c r="O690" s="186">
        <f t="shared" si="100"/>
        <v>0</v>
      </c>
    </row>
    <row r="691" spans="1:15" s="147" customFormat="1" ht="12.75" hidden="1">
      <c r="A691" s="24"/>
      <c r="B691" s="25" t="s">
        <v>100</v>
      </c>
      <c r="C691" s="24" t="s">
        <v>290</v>
      </c>
      <c r="D691" s="76"/>
      <c r="E691" s="27"/>
      <c r="F691" s="27">
        <f t="shared" si="101"/>
        <v>0</v>
      </c>
      <c r="G691" s="27">
        <f t="shared" si="99"/>
        <v>0</v>
      </c>
      <c r="H691" s="27"/>
      <c r="I691" s="27"/>
      <c r="J691" s="194">
        <f t="shared" si="102"/>
        <v>0</v>
      </c>
      <c r="K691" s="197"/>
      <c r="L691" s="197"/>
      <c r="M691" s="186">
        <f t="shared" si="103"/>
        <v>0</v>
      </c>
      <c r="N691" s="138"/>
      <c r="O691" s="186">
        <f t="shared" si="100"/>
        <v>0</v>
      </c>
    </row>
    <row r="692" spans="1:15" s="147" customFormat="1" ht="12.75" hidden="1">
      <c r="A692" s="24"/>
      <c r="B692" s="25" t="s">
        <v>101</v>
      </c>
      <c r="C692" s="24" t="s">
        <v>290</v>
      </c>
      <c r="D692" s="76"/>
      <c r="E692" s="27"/>
      <c r="F692" s="27">
        <f t="shared" si="101"/>
        <v>0</v>
      </c>
      <c r="G692" s="27">
        <f t="shared" si="99"/>
        <v>0</v>
      </c>
      <c r="H692" s="27"/>
      <c r="I692" s="27"/>
      <c r="J692" s="194">
        <f t="shared" si="102"/>
        <v>0</v>
      </c>
      <c r="K692" s="197"/>
      <c r="L692" s="197"/>
      <c r="M692" s="186">
        <f t="shared" si="103"/>
        <v>0</v>
      </c>
      <c r="N692" s="138"/>
      <c r="O692" s="186">
        <f t="shared" si="100"/>
        <v>0</v>
      </c>
    </row>
    <row r="693" spans="1:15" s="147" customFormat="1" ht="12.75" hidden="1">
      <c r="A693" s="24"/>
      <c r="B693" s="25" t="s">
        <v>102</v>
      </c>
      <c r="C693" s="37"/>
      <c r="D693" s="27"/>
      <c r="E693" s="28"/>
      <c r="F693" s="27"/>
      <c r="G693" s="27">
        <f t="shared" si="99"/>
        <v>0</v>
      </c>
      <c r="H693" s="27"/>
      <c r="I693" s="27"/>
      <c r="J693" s="194">
        <f t="shared" si="102"/>
        <v>0</v>
      </c>
      <c r="K693" s="197"/>
      <c r="L693" s="197"/>
      <c r="M693" s="186">
        <f t="shared" si="103"/>
        <v>0</v>
      </c>
      <c r="N693" s="138"/>
      <c r="O693" s="186">
        <f t="shared" si="100"/>
        <v>0</v>
      </c>
    </row>
    <row r="694" spans="1:15" s="147" customFormat="1" ht="12.75" hidden="1">
      <c r="A694" s="24"/>
      <c r="B694" s="25" t="s">
        <v>101</v>
      </c>
      <c r="C694" s="24" t="s">
        <v>290</v>
      </c>
      <c r="D694" s="76"/>
      <c r="E694" s="27"/>
      <c r="F694" s="27">
        <f t="shared" si="101"/>
        <v>0</v>
      </c>
      <c r="G694" s="27">
        <f t="shared" si="99"/>
        <v>0</v>
      </c>
      <c r="H694" s="27"/>
      <c r="I694" s="27"/>
      <c r="J694" s="194">
        <f t="shared" si="102"/>
        <v>0</v>
      </c>
      <c r="K694" s="197"/>
      <c r="L694" s="197"/>
      <c r="M694" s="186">
        <f t="shared" si="103"/>
        <v>0</v>
      </c>
      <c r="N694" s="138"/>
      <c r="O694" s="186">
        <f t="shared" si="100"/>
        <v>0</v>
      </c>
    </row>
    <row r="695" spans="1:15" s="147" customFormat="1" ht="12.75" hidden="1">
      <c r="A695" s="24"/>
      <c r="B695" s="25" t="s">
        <v>103</v>
      </c>
      <c r="C695" s="37"/>
      <c r="D695" s="27"/>
      <c r="E695" s="28"/>
      <c r="F695" s="27"/>
      <c r="G695" s="27">
        <f t="shared" si="99"/>
        <v>0</v>
      </c>
      <c r="H695" s="27"/>
      <c r="I695" s="27"/>
      <c r="J695" s="194">
        <f t="shared" si="102"/>
        <v>0</v>
      </c>
      <c r="K695" s="197"/>
      <c r="L695" s="197"/>
      <c r="M695" s="186">
        <f t="shared" si="103"/>
        <v>0</v>
      </c>
      <c r="N695" s="138"/>
      <c r="O695" s="186">
        <f t="shared" si="100"/>
        <v>0</v>
      </c>
    </row>
    <row r="696" spans="1:15" s="147" customFormat="1" ht="12.75" hidden="1">
      <c r="A696" s="24"/>
      <c r="B696" s="25" t="s">
        <v>101</v>
      </c>
      <c r="C696" s="24" t="s">
        <v>290</v>
      </c>
      <c r="D696" s="76"/>
      <c r="E696" s="27"/>
      <c r="F696" s="27">
        <f t="shared" si="101"/>
        <v>0</v>
      </c>
      <c r="G696" s="27">
        <f t="shared" si="99"/>
        <v>0</v>
      </c>
      <c r="H696" s="27"/>
      <c r="I696" s="27"/>
      <c r="J696" s="194">
        <f t="shared" si="102"/>
        <v>0</v>
      </c>
      <c r="K696" s="197"/>
      <c r="L696" s="197"/>
      <c r="M696" s="186">
        <f t="shared" si="103"/>
        <v>0</v>
      </c>
      <c r="N696" s="138"/>
      <c r="O696" s="186">
        <f t="shared" si="100"/>
        <v>0</v>
      </c>
    </row>
    <row r="697" spans="1:15" ht="12.75" hidden="1">
      <c r="A697" s="24"/>
      <c r="B697" s="25" t="s">
        <v>104</v>
      </c>
      <c r="C697" s="37"/>
      <c r="D697" s="27"/>
      <c r="E697" s="28"/>
      <c r="F697" s="27"/>
      <c r="G697" s="27">
        <f t="shared" si="99"/>
        <v>0</v>
      </c>
      <c r="H697" s="27"/>
      <c r="I697" s="27"/>
      <c r="J697" s="194">
        <f t="shared" si="102"/>
        <v>0</v>
      </c>
      <c r="M697" s="186">
        <f t="shared" si="103"/>
        <v>0</v>
      </c>
      <c r="O697" s="186">
        <f t="shared" si="100"/>
        <v>0</v>
      </c>
    </row>
    <row r="698" spans="1:15" ht="12.75" hidden="1">
      <c r="A698" s="24"/>
      <c r="B698" s="25" t="s">
        <v>105</v>
      </c>
      <c r="C698" s="24" t="s">
        <v>290</v>
      </c>
      <c r="D698" s="76"/>
      <c r="E698" s="27"/>
      <c r="F698" s="27">
        <f t="shared" si="101"/>
        <v>0</v>
      </c>
      <c r="G698" s="27">
        <f t="shared" si="99"/>
        <v>0</v>
      </c>
      <c r="H698" s="27"/>
      <c r="I698" s="27"/>
      <c r="J698" s="194">
        <f t="shared" si="102"/>
        <v>0</v>
      </c>
      <c r="M698" s="186">
        <f t="shared" si="103"/>
        <v>0</v>
      </c>
      <c r="O698" s="186">
        <f t="shared" si="100"/>
        <v>0</v>
      </c>
    </row>
    <row r="699" spans="1:15" ht="12.75" hidden="1">
      <c r="A699" s="24"/>
      <c r="B699" s="25" t="s">
        <v>106</v>
      </c>
      <c r="C699" s="37"/>
      <c r="D699" s="27"/>
      <c r="E699" s="28"/>
      <c r="F699" s="27"/>
      <c r="G699" s="27">
        <f t="shared" si="99"/>
        <v>0</v>
      </c>
      <c r="H699" s="27"/>
      <c r="I699" s="27"/>
      <c r="J699" s="194">
        <f t="shared" si="102"/>
        <v>0</v>
      </c>
      <c r="M699" s="186">
        <f t="shared" si="103"/>
        <v>0</v>
      </c>
      <c r="O699" s="186">
        <f t="shared" si="100"/>
        <v>0</v>
      </c>
    </row>
    <row r="700" spans="1:15" ht="12.75" hidden="1">
      <c r="A700" s="24"/>
      <c r="B700" s="25" t="s">
        <v>101</v>
      </c>
      <c r="C700" s="24" t="s">
        <v>334</v>
      </c>
      <c r="D700" s="76"/>
      <c r="E700" s="27"/>
      <c r="F700" s="27">
        <f t="shared" si="101"/>
        <v>0</v>
      </c>
      <c r="G700" s="27">
        <f t="shared" si="99"/>
        <v>0</v>
      </c>
      <c r="H700" s="27"/>
      <c r="I700" s="27"/>
      <c r="J700" s="194">
        <f t="shared" si="102"/>
        <v>0</v>
      </c>
      <c r="M700" s="186">
        <f t="shared" si="103"/>
        <v>0</v>
      </c>
      <c r="O700" s="186">
        <f t="shared" si="100"/>
        <v>0</v>
      </c>
    </row>
    <row r="701" spans="1:15" ht="12.75" hidden="1">
      <c r="A701" s="24"/>
      <c r="B701" s="25" t="s">
        <v>107</v>
      </c>
      <c r="C701" s="24" t="s">
        <v>334</v>
      </c>
      <c r="D701" s="76"/>
      <c r="E701" s="27"/>
      <c r="F701" s="27">
        <f t="shared" si="101"/>
        <v>0</v>
      </c>
      <c r="G701" s="27">
        <f t="shared" si="99"/>
        <v>0</v>
      </c>
      <c r="H701" s="27"/>
      <c r="I701" s="27"/>
      <c r="J701" s="194">
        <f t="shared" si="102"/>
        <v>0</v>
      </c>
      <c r="M701" s="186">
        <f t="shared" si="103"/>
        <v>0</v>
      </c>
      <c r="O701" s="186">
        <f t="shared" si="100"/>
        <v>0</v>
      </c>
    </row>
    <row r="702" spans="1:15" ht="12.75" hidden="1">
      <c r="A702" s="24"/>
      <c r="B702" s="25" t="s">
        <v>108</v>
      </c>
      <c r="C702" s="24" t="s">
        <v>334</v>
      </c>
      <c r="D702" s="76"/>
      <c r="E702" s="27"/>
      <c r="F702" s="27">
        <f t="shared" si="101"/>
        <v>0</v>
      </c>
      <c r="G702" s="27">
        <f t="shared" si="99"/>
        <v>0</v>
      </c>
      <c r="H702" s="27"/>
      <c r="I702" s="27"/>
      <c r="J702" s="194">
        <f t="shared" si="102"/>
        <v>0</v>
      </c>
      <c r="M702" s="186">
        <f t="shared" si="103"/>
        <v>0</v>
      </c>
      <c r="O702" s="186">
        <f t="shared" si="100"/>
        <v>0</v>
      </c>
    </row>
    <row r="703" spans="1:15" ht="12.75" hidden="1">
      <c r="A703" s="24"/>
      <c r="B703" s="25" t="s">
        <v>109</v>
      </c>
      <c r="C703" s="24" t="s">
        <v>334</v>
      </c>
      <c r="D703" s="76"/>
      <c r="E703" s="27"/>
      <c r="F703" s="27">
        <f t="shared" si="101"/>
        <v>0</v>
      </c>
      <c r="G703" s="27">
        <f t="shared" si="99"/>
        <v>0</v>
      </c>
      <c r="H703" s="27"/>
      <c r="I703" s="27"/>
      <c r="J703" s="194">
        <f t="shared" si="102"/>
        <v>0</v>
      </c>
      <c r="M703" s="186">
        <f t="shared" si="103"/>
        <v>0</v>
      </c>
      <c r="O703" s="186">
        <f t="shared" si="100"/>
        <v>0</v>
      </c>
    </row>
    <row r="704" spans="1:15" ht="12.75" hidden="1">
      <c r="A704" s="24"/>
      <c r="B704" s="25" t="s">
        <v>110</v>
      </c>
      <c r="C704" s="24" t="s">
        <v>334</v>
      </c>
      <c r="D704" s="76"/>
      <c r="E704" s="27"/>
      <c r="F704" s="27">
        <f t="shared" si="101"/>
        <v>0</v>
      </c>
      <c r="G704" s="27">
        <f t="shared" si="99"/>
        <v>0</v>
      </c>
      <c r="H704" s="27"/>
      <c r="I704" s="27"/>
      <c r="J704" s="194">
        <f t="shared" si="102"/>
        <v>0</v>
      </c>
      <c r="M704" s="186">
        <f t="shared" si="103"/>
        <v>0</v>
      </c>
      <c r="O704" s="186">
        <f t="shared" si="100"/>
        <v>0</v>
      </c>
    </row>
    <row r="705" spans="1:15" ht="12.75" hidden="1">
      <c r="A705" s="24"/>
      <c r="B705" s="25" t="s">
        <v>111</v>
      </c>
      <c r="C705" s="24" t="s">
        <v>334</v>
      </c>
      <c r="D705" s="76"/>
      <c r="E705" s="27"/>
      <c r="F705" s="27">
        <f t="shared" si="101"/>
        <v>0</v>
      </c>
      <c r="G705" s="27">
        <f t="shared" si="99"/>
        <v>0</v>
      </c>
      <c r="H705" s="27"/>
      <c r="I705" s="27"/>
      <c r="J705" s="194">
        <f t="shared" si="102"/>
        <v>0</v>
      </c>
      <c r="M705" s="186">
        <f t="shared" si="103"/>
        <v>0</v>
      </c>
      <c r="O705" s="186">
        <f t="shared" si="100"/>
        <v>0</v>
      </c>
    </row>
    <row r="706" spans="1:15" ht="12.75" hidden="1">
      <c r="A706" s="239" t="s">
        <v>112</v>
      </c>
      <c r="B706" s="239"/>
      <c r="C706" s="239"/>
      <c r="D706" s="239"/>
      <c r="E706" s="239"/>
      <c r="F706" s="18">
        <f>SUM(F661:F705)</f>
        <v>0</v>
      </c>
      <c r="G706" s="27">
        <f t="shared" si="99"/>
        <v>0</v>
      </c>
      <c r="H706" s="27"/>
      <c r="I706" s="27"/>
      <c r="J706" s="194">
        <f t="shared" si="102"/>
        <v>0</v>
      </c>
      <c r="M706" s="186">
        <f t="shared" si="103"/>
        <v>0</v>
      </c>
      <c r="O706" s="186">
        <f t="shared" si="100"/>
        <v>0</v>
      </c>
    </row>
    <row r="707" spans="1:15" ht="6" customHeight="1" hidden="1">
      <c r="A707" s="237"/>
      <c r="B707" s="237"/>
      <c r="C707" s="237"/>
      <c r="D707" s="237"/>
      <c r="E707" s="237"/>
      <c r="F707" s="237"/>
      <c r="G707" s="27">
        <f t="shared" si="99"/>
        <v>0</v>
      </c>
      <c r="H707" s="27"/>
      <c r="I707" s="27"/>
      <c r="J707" s="194">
        <f t="shared" si="102"/>
        <v>0</v>
      </c>
      <c r="M707" s="186">
        <f t="shared" si="103"/>
        <v>0</v>
      </c>
      <c r="O707" s="186">
        <f t="shared" si="100"/>
        <v>0</v>
      </c>
    </row>
    <row r="708" spans="1:15" ht="12.75" hidden="1">
      <c r="A708" s="20" t="s">
        <v>113</v>
      </c>
      <c r="B708" s="238" t="s">
        <v>114</v>
      </c>
      <c r="C708" s="240"/>
      <c r="D708" s="240"/>
      <c r="E708" s="240"/>
      <c r="F708" s="240"/>
      <c r="G708" s="27">
        <f t="shared" si="99"/>
        <v>0</v>
      </c>
      <c r="H708" s="27"/>
      <c r="I708" s="27"/>
      <c r="J708" s="194">
        <f t="shared" si="102"/>
        <v>0</v>
      </c>
      <c r="M708" s="186">
        <f t="shared" si="103"/>
        <v>0</v>
      </c>
      <c r="O708" s="186">
        <f t="shared" si="100"/>
        <v>0</v>
      </c>
    </row>
    <row r="709" spans="1:15" ht="12.75" customHeight="1" hidden="1">
      <c r="A709" s="24"/>
      <c r="B709" s="45" t="s">
        <v>115</v>
      </c>
      <c r="C709" s="43" t="s">
        <v>334</v>
      </c>
      <c r="D709" s="27"/>
      <c r="E709" s="27"/>
      <c r="F709" s="27">
        <f aca="true" t="shared" si="104" ref="F709:F731">E709*D709</f>
        <v>0</v>
      </c>
      <c r="G709" s="27">
        <f t="shared" si="99"/>
        <v>0</v>
      </c>
      <c r="H709" s="27"/>
      <c r="I709" s="27"/>
      <c r="J709" s="194">
        <f t="shared" si="102"/>
        <v>0</v>
      </c>
      <c r="M709" s="186">
        <f t="shared" si="103"/>
        <v>0</v>
      </c>
      <c r="O709" s="186">
        <f t="shared" si="100"/>
        <v>0</v>
      </c>
    </row>
    <row r="710" spans="1:15" ht="12.75" hidden="1">
      <c r="A710" s="24"/>
      <c r="B710" s="37" t="s">
        <v>116</v>
      </c>
      <c r="C710" s="24" t="s">
        <v>334</v>
      </c>
      <c r="D710" s="27"/>
      <c r="E710" s="27"/>
      <c r="F710" s="27">
        <f t="shared" si="104"/>
        <v>0</v>
      </c>
      <c r="G710" s="27">
        <f t="shared" si="99"/>
        <v>0</v>
      </c>
      <c r="H710" s="27"/>
      <c r="I710" s="27"/>
      <c r="J710" s="194">
        <f t="shared" si="102"/>
        <v>0</v>
      </c>
      <c r="M710" s="186">
        <f t="shared" si="103"/>
        <v>0</v>
      </c>
      <c r="O710" s="186">
        <f t="shared" si="100"/>
        <v>0</v>
      </c>
    </row>
    <row r="711" spans="1:15" ht="12.75" hidden="1">
      <c r="A711" s="24"/>
      <c r="B711" s="37" t="s">
        <v>117</v>
      </c>
      <c r="C711" s="24" t="s">
        <v>334</v>
      </c>
      <c r="D711" s="27"/>
      <c r="E711" s="27"/>
      <c r="F711" s="27">
        <f t="shared" si="104"/>
        <v>0</v>
      </c>
      <c r="G711" s="27">
        <f t="shared" si="99"/>
        <v>0</v>
      </c>
      <c r="H711" s="27"/>
      <c r="I711" s="27"/>
      <c r="J711" s="194">
        <f t="shared" si="102"/>
        <v>0</v>
      </c>
      <c r="M711" s="186">
        <f t="shared" si="103"/>
        <v>0</v>
      </c>
      <c r="O711" s="186">
        <f t="shared" si="100"/>
        <v>0</v>
      </c>
    </row>
    <row r="712" spans="1:15" ht="12.75" hidden="1">
      <c r="A712" s="24"/>
      <c r="B712" s="37" t="s">
        <v>118</v>
      </c>
      <c r="C712" s="24" t="s">
        <v>334</v>
      </c>
      <c r="D712" s="27"/>
      <c r="E712" s="27"/>
      <c r="F712" s="27">
        <f t="shared" si="104"/>
        <v>0</v>
      </c>
      <c r="G712" s="27">
        <f t="shared" si="99"/>
        <v>0</v>
      </c>
      <c r="H712" s="27"/>
      <c r="I712" s="27"/>
      <c r="J712" s="194">
        <f t="shared" si="102"/>
        <v>0</v>
      </c>
      <c r="M712" s="186">
        <f t="shared" si="103"/>
        <v>0</v>
      </c>
      <c r="O712" s="186">
        <f t="shared" si="100"/>
        <v>0</v>
      </c>
    </row>
    <row r="713" spans="1:15" s="153" customFormat="1" ht="12.75" hidden="1">
      <c r="A713" s="24"/>
      <c r="B713" s="37" t="s">
        <v>119</v>
      </c>
      <c r="C713" s="24" t="s">
        <v>334</v>
      </c>
      <c r="D713" s="27"/>
      <c r="E713" s="27"/>
      <c r="F713" s="27">
        <f t="shared" si="104"/>
        <v>0</v>
      </c>
      <c r="G713" s="27">
        <f t="shared" si="99"/>
        <v>0</v>
      </c>
      <c r="H713" s="27"/>
      <c r="I713" s="27"/>
      <c r="J713" s="194">
        <f t="shared" si="102"/>
        <v>0</v>
      </c>
      <c r="K713" s="197"/>
      <c r="L713" s="197"/>
      <c r="M713" s="186">
        <f t="shared" si="103"/>
        <v>0</v>
      </c>
      <c r="N713" s="138"/>
      <c r="O713" s="186">
        <f t="shared" si="100"/>
        <v>0</v>
      </c>
    </row>
    <row r="714" spans="1:15" ht="12.75" hidden="1">
      <c r="A714" s="24"/>
      <c r="B714" s="37" t="s">
        <v>120</v>
      </c>
      <c r="C714" s="24" t="s">
        <v>334</v>
      </c>
      <c r="D714" s="27"/>
      <c r="E714" s="27"/>
      <c r="F714" s="27">
        <f t="shared" si="104"/>
        <v>0</v>
      </c>
      <c r="G714" s="27">
        <f t="shared" si="99"/>
        <v>0</v>
      </c>
      <c r="H714" s="27"/>
      <c r="I714" s="27"/>
      <c r="J714" s="194">
        <f t="shared" si="102"/>
        <v>0</v>
      </c>
      <c r="M714" s="186">
        <f t="shared" si="103"/>
        <v>0</v>
      </c>
      <c r="O714" s="186">
        <f t="shared" si="100"/>
        <v>0</v>
      </c>
    </row>
    <row r="715" spans="1:15" ht="12.75" hidden="1">
      <c r="A715" s="24"/>
      <c r="B715" s="37" t="s">
        <v>121</v>
      </c>
      <c r="C715" s="24" t="s">
        <v>334</v>
      </c>
      <c r="D715" s="27"/>
      <c r="E715" s="27"/>
      <c r="F715" s="27">
        <f t="shared" si="104"/>
        <v>0</v>
      </c>
      <c r="G715" s="27">
        <f t="shared" si="99"/>
        <v>0</v>
      </c>
      <c r="H715" s="27"/>
      <c r="I715" s="27"/>
      <c r="J715" s="194">
        <f t="shared" si="102"/>
        <v>0</v>
      </c>
      <c r="M715" s="186">
        <f t="shared" si="103"/>
        <v>0</v>
      </c>
      <c r="O715" s="186">
        <f t="shared" si="100"/>
        <v>0</v>
      </c>
    </row>
    <row r="716" spans="1:15" ht="12.75" hidden="1">
      <c r="A716" s="24"/>
      <c r="B716" s="37" t="s">
        <v>122</v>
      </c>
      <c r="C716" s="24" t="s">
        <v>334</v>
      </c>
      <c r="D716" s="27"/>
      <c r="E716" s="27"/>
      <c r="F716" s="27">
        <f t="shared" si="104"/>
        <v>0</v>
      </c>
      <c r="G716" s="27">
        <f t="shared" si="99"/>
        <v>0</v>
      </c>
      <c r="H716" s="27"/>
      <c r="I716" s="27"/>
      <c r="J716" s="194">
        <f t="shared" si="102"/>
        <v>0</v>
      </c>
      <c r="M716" s="186">
        <f t="shared" si="103"/>
        <v>0</v>
      </c>
      <c r="O716" s="186">
        <f t="shared" si="100"/>
        <v>0</v>
      </c>
    </row>
    <row r="717" spans="1:15" ht="12.75" hidden="1">
      <c r="A717" s="24"/>
      <c r="B717" s="37" t="s">
        <v>123</v>
      </c>
      <c r="C717" s="24" t="s">
        <v>334</v>
      </c>
      <c r="D717" s="27"/>
      <c r="E717" s="27"/>
      <c r="F717" s="27">
        <f t="shared" si="104"/>
        <v>0</v>
      </c>
      <c r="G717" s="27">
        <f t="shared" si="99"/>
        <v>0</v>
      </c>
      <c r="H717" s="27"/>
      <c r="I717" s="27"/>
      <c r="J717" s="194">
        <f t="shared" si="102"/>
        <v>0</v>
      </c>
      <c r="M717" s="186">
        <f t="shared" si="103"/>
        <v>0</v>
      </c>
      <c r="O717" s="186">
        <f t="shared" si="100"/>
        <v>0</v>
      </c>
    </row>
    <row r="718" spans="1:15" ht="12.75" hidden="1">
      <c r="A718" s="24"/>
      <c r="B718" s="37" t="s">
        <v>124</v>
      </c>
      <c r="C718" s="24" t="s">
        <v>334</v>
      </c>
      <c r="D718" s="27"/>
      <c r="E718" s="27"/>
      <c r="F718" s="27">
        <f t="shared" si="104"/>
        <v>0</v>
      </c>
      <c r="G718" s="27">
        <f t="shared" si="99"/>
        <v>0</v>
      </c>
      <c r="H718" s="27"/>
      <c r="I718" s="27"/>
      <c r="J718" s="194">
        <f t="shared" si="102"/>
        <v>0</v>
      </c>
      <c r="M718" s="186">
        <f t="shared" si="103"/>
        <v>0</v>
      </c>
      <c r="O718" s="186">
        <f t="shared" si="100"/>
        <v>0</v>
      </c>
    </row>
    <row r="719" spans="1:15" ht="12.75" hidden="1">
      <c r="A719" s="24"/>
      <c r="B719" s="37" t="s">
        <v>125</v>
      </c>
      <c r="C719" s="24" t="s">
        <v>334</v>
      </c>
      <c r="D719" s="27"/>
      <c r="E719" s="27"/>
      <c r="F719" s="27">
        <f t="shared" si="104"/>
        <v>0</v>
      </c>
      <c r="G719" s="27">
        <f t="shared" si="99"/>
        <v>0</v>
      </c>
      <c r="H719" s="27"/>
      <c r="I719" s="27"/>
      <c r="J719" s="194">
        <f t="shared" si="102"/>
        <v>0</v>
      </c>
      <c r="M719" s="186">
        <f t="shared" si="103"/>
        <v>0</v>
      </c>
      <c r="O719" s="186">
        <f t="shared" si="100"/>
        <v>0</v>
      </c>
    </row>
    <row r="720" spans="1:15" ht="12.75" hidden="1">
      <c r="A720" s="24"/>
      <c r="B720" s="37" t="s">
        <v>126</v>
      </c>
      <c r="C720" s="24" t="s">
        <v>334</v>
      </c>
      <c r="D720" s="27"/>
      <c r="E720" s="27"/>
      <c r="F720" s="27">
        <f t="shared" si="104"/>
        <v>0</v>
      </c>
      <c r="G720" s="27">
        <f aca="true" t="shared" si="105" ref="G720:G783">O720</f>
        <v>0</v>
      </c>
      <c r="H720" s="27"/>
      <c r="I720" s="27"/>
      <c r="J720" s="194">
        <f t="shared" si="102"/>
        <v>0</v>
      </c>
      <c r="M720" s="186">
        <f t="shared" si="103"/>
        <v>0</v>
      </c>
      <c r="O720" s="186">
        <f aca="true" t="shared" si="106" ref="O720:O783">M720/$N$13</f>
        <v>0</v>
      </c>
    </row>
    <row r="721" spans="1:15" ht="25.5" hidden="1">
      <c r="A721" s="24"/>
      <c r="B721" s="45" t="s">
        <v>127</v>
      </c>
      <c r="C721" s="24" t="s">
        <v>334</v>
      </c>
      <c r="D721" s="27"/>
      <c r="E721" s="27"/>
      <c r="F721" s="27">
        <f t="shared" si="104"/>
        <v>0</v>
      </c>
      <c r="G721" s="27">
        <f t="shared" si="105"/>
        <v>0</v>
      </c>
      <c r="H721" s="27"/>
      <c r="I721" s="27"/>
      <c r="J721" s="194">
        <f t="shared" si="102"/>
        <v>0</v>
      </c>
      <c r="M721" s="186">
        <f t="shared" si="103"/>
        <v>0</v>
      </c>
      <c r="O721" s="186">
        <f t="shared" si="106"/>
        <v>0</v>
      </c>
    </row>
    <row r="722" spans="1:15" ht="12.75" hidden="1">
      <c r="A722" s="24"/>
      <c r="B722" s="37" t="s">
        <v>128</v>
      </c>
      <c r="C722" s="24" t="s">
        <v>334</v>
      </c>
      <c r="D722" s="27"/>
      <c r="E722" s="27"/>
      <c r="F722" s="27">
        <f t="shared" si="104"/>
        <v>0</v>
      </c>
      <c r="G722" s="27">
        <f t="shared" si="105"/>
        <v>0</v>
      </c>
      <c r="H722" s="27"/>
      <c r="I722" s="27"/>
      <c r="J722" s="194">
        <f t="shared" si="102"/>
        <v>0</v>
      </c>
      <c r="M722" s="186">
        <f t="shared" si="103"/>
        <v>0</v>
      </c>
      <c r="O722" s="186">
        <f t="shared" si="106"/>
        <v>0</v>
      </c>
    </row>
    <row r="723" spans="1:15" ht="12.75" hidden="1">
      <c r="A723" s="24"/>
      <c r="B723" s="37" t="s">
        <v>129</v>
      </c>
      <c r="C723" s="24" t="s">
        <v>334</v>
      </c>
      <c r="D723" s="27"/>
      <c r="E723" s="27"/>
      <c r="F723" s="27">
        <f t="shared" si="104"/>
        <v>0</v>
      </c>
      <c r="G723" s="27">
        <f t="shared" si="105"/>
        <v>0</v>
      </c>
      <c r="H723" s="27"/>
      <c r="I723" s="27"/>
      <c r="J723" s="194">
        <f t="shared" si="102"/>
        <v>0</v>
      </c>
      <c r="M723" s="186">
        <f t="shared" si="103"/>
        <v>0</v>
      </c>
      <c r="O723" s="186">
        <f t="shared" si="106"/>
        <v>0</v>
      </c>
    </row>
    <row r="724" spans="1:15" ht="12.75" hidden="1">
      <c r="A724" s="20" t="s">
        <v>130</v>
      </c>
      <c r="B724" s="21" t="s">
        <v>131</v>
      </c>
      <c r="C724" s="21"/>
      <c r="D724" s="18"/>
      <c r="E724" s="28"/>
      <c r="F724" s="18"/>
      <c r="G724" s="27">
        <f t="shared" si="105"/>
        <v>0</v>
      </c>
      <c r="H724" s="27"/>
      <c r="I724" s="27"/>
      <c r="J724" s="194">
        <f t="shared" si="102"/>
        <v>0</v>
      </c>
      <c r="M724" s="186">
        <f t="shared" si="103"/>
        <v>0</v>
      </c>
      <c r="O724" s="186">
        <f t="shared" si="106"/>
        <v>0</v>
      </c>
    </row>
    <row r="725" spans="1:15" ht="12.75" hidden="1">
      <c r="A725" s="24"/>
      <c r="B725" s="37" t="s">
        <v>132</v>
      </c>
      <c r="C725" s="24" t="s">
        <v>334</v>
      </c>
      <c r="D725" s="27"/>
      <c r="E725" s="27"/>
      <c r="F725" s="27">
        <f t="shared" si="104"/>
        <v>0</v>
      </c>
      <c r="G725" s="27">
        <f t="shared" si="105"/>
        <v>0</v>
      </c>
      <c r="H725" s="27"/>
      <c r="I725" s="27"/>
      <c r="J725" s="194">
        <f t="shared" si="102"/>
        <v>0</v>
      </c>
      <c r="M725" s="186">
        <f t="shared" si="103"/>
        <v>0</v>
      </c>
      <c r="O725" s="186">
        <f t="shared" si="106"/>
        <v>0</v>
      </c>
    </row>
    <row r="726" spans="1:15" ht="12.75" hidden="1">
      <c r="A726" s="24"/>
      <c r="B726" s="37" t="s">
        <v>133</v>
      </c>
      <c r="C726" s="24" t="s">
        <v>334</v>
      </c>
      <c r="D726" s="27"/>
      <c r="E726" s="27"/>
      <c r="F726" s="27">
        <f t="shared" si="104"/>
        <v>0</v>
      </c>
      <c r="G726" s="27">
        <f t="shared" si="105"/>
        <v>0</v>
      </c>
      <c r="H726" s="27"/>
      <c r="I726" s="27"/>
      <c r="J726" s="194">
        <f t="shared" si="102"/>
        <v>0</v>
      </c>
      <c r="M726" s="186">
        <f t="shared" si="103"/>
        <v>0</v>
      </c>
      <c r="O726" s="186">
        <f t="shared" si="106"/>
        <v>0</v>
      </c>
    </row>
    <row r="727" spans="1:15" ht="12.75" hidden="1">
      <c r="A727" s="24"/>
      <c r="B727" s="37" t="s">
        <v>134</v>
      </c>
      <c r="C727" s="24" t="s">
        <v>334</v>
      </c>
      <c r="D727" s="27"/>
      <c r="E727" s="27"/>
      <c r="F727" s="27">
        <f t="shared" si="104"/>
        <v>0</v>
      </c>
      <c r="G727" s="27">
        <f t="shared" si="105"/>
        <v>0</v>
      </c>
      <c r="H727" s="27"/>
      <c r="I727" s="27"/>
      <c r="J727" s="194">
        <f t="shared" si="102"/>
        <v>0</v>
      </c>
      <c r="M727" s="186">
        <f t="shared" si="103"/>
        <v>0</v>
      </c>
      <c r="O727" s="186">
        <f t="shared" si="106"/>
        <v>0</v>
      </c>
    </row>
    <row r="728" spans="1:15" ht="12.75" hidden="1">
      <c r="A728" s="24"/>
      <c r="B728" s="37" t="s">
        <v>135</v>
      </c>
      <c r="C728" s="24" t="s">
        <v>334</v>
      </c>
      <c r="D728" s="27"/>
      <c r="E728" s="27"/>
      <c r="F728" s="27">
        <f t="shared" si="104"/>
        <v>0</v>
      </c>
      <c r="G728" s="27">
        <f t="shared" si="105"/>
        <v>0</v>
      </c>
      <c r="H728" s="27"/>
      <c r="I728" s="27"/>
      <c r="J728" s="194">
        <f t="shared" si="102"/>
        <v>0</v>
      </c>
      <c r="M728" s="186">
        <f t="shared" si="103"/>
        <v>0</v>
      </c>
      <c r="O728" s="186">
        <f t="shared" si="106"/>
        <v>0</v>
      </c>
    </row>
    <row r="729" spans="1:15" ht="12.75" hidden="1">
      <c r="A729" s="24"/>
      <c r="B729" s="37" t="s">
        <v>136</v>
      </c>
      <c r="C729" s="24" t="s">
        <v>67</v>
      </c>
      <c r="D729" s="27"/>
      <c r="E729" s="27"/>
      <c r="F729" s="27">
        <f t="shared" si="104"/>
        <v>0</v>
      </c>
      <c r="G729" s="27">
        <f t="shared" si="105"/>
        <v>0</v>
      </c>
      <c r="H729" s="27"/>
      <c r="I729" s="27"/>
      <c r="J729" s="194">
        <f t="shared" si="102"/>
        <v>0</v>
      </c>
      <c r="M729" s="186">
        <f t="shared" si="103"/>
        <v>0</v>
      </c>
      <c r="O729" s="186">
        <f t="shared" si="106"/>
        <v>0</v>
      </c>
    </row>
    <row r="730" spans="1:15" s="153" customFormat="1" ht="12.75" hidden="1">
      <c r="A730" s="24"/>
      <c r="B730" s="37" t="s">
        <v>137</v>
      </c>
      <c r="C730" s="24" t="s">
        <v>67</v>
      </c>
      <c r="D730" s="27"/>
      <c r="E730" s="27"/>
      <c r="F730" s="27">
        <f t="shared" si="104"/>
        <v>0</v>
      </c>
      <c r="G730" s="27">
        <f t="shared" si="105"/>
        <v>0</v>
      </c>
      <c r="H730" s="27"/>
      <c r="I730" s="27"/>
      <c r="J730" s="194">
        <f t="shared" si="102"/>
        <v>0</v>
      </c>
      <c r="K730" s="197"/>
      <c r="L730" s="197"/>
      <c r="M730" s="186">
        <f t="shared" si="103"/>
        <v>0</v>
      </c>
      <c r="N730" s="138"/>
      <c r="O730" s="186">
        <f t="shared" si="106"/>
        <v>0</v>
      </c>
    </row>
    <row r="731" spans="1:15" ht="12.75" hidden="1">
      <c r="A731" s="24"/>
      <c r="B731" s="37" t="s">
        <v>138</v>
      </c>
      <c r="C731" s="24" t="s">
        <v>67</v>
      </c>
      <c r="D731" s="27"/>
      <c r="E731" s="27"/>
      <c r="F731" s="27">
        <f t="shared" si="104"/>
        <v>0</v>
      </c>
      <c r="G731" s="27">
        <f t="shared" si="105"/>
        <v>0</v>
      </c>
      <c r="H731" s="27"/>
      <c r="I731" s="27"/>
      <c r="J731" s="194">
        <f t="shared" si="102"/>
        <v>0</v>
      </c>
      <c r="M731" s="186">
        <f t="shared" si="103"/>
        <v>0</v>
      </c>
      <c r="O731" s="186">
        <f t="shared" si="106"/>
        <v>0</v>
      </c>
    </row>
    <row r="732" spans="1:15" ht="12.75" hidden="1">
      <c r="A732" s="239" t="s">
        <v>139</v>
      </c>
      <c r="B732" s="239"/>
      <c r="C732" s="239"/>
      <c r="D732" s="239"/>
      <c r="E732" s="239"/>
      <c r="F732" s="18">
        <f>SUM(F709:F731)</f>
        <v>0</v>
      </c>
      <c r="G732" s="27">
        <f t="shared" si="105"/>
        <v>0</v>
      </c>
      <c r="H732" s="27"/>
      <c r="I732" s="27"/>
      <c r="J732" s="194">
        <f t="shared" si="102"/>
        <v>0</v>
      </c>
      <c r="M732" s="186">
        <f t="shared" si="103"/>
        <v>0</v>
      </c>
      <c r="O732" s="186">
        <f t="shared" si="106"/>
        <v>0</v>
      </c>
    </row>
    <row r="733" spans="1:15" ht="12.75" hidden="1">
      <c r="A733" s="24"/>
      <c r="B733" s="240" t="s">
        <v>140</v>
      </c>
      <c r="C733" s="240"/>
      <c r="D733" s="240"/>
      <c r="E733" s="240"/>
      <c r="F733" s="240"/>
      <c r="G733" s="27">
        <f t="shared" si="105"/>
        <v>0</v>
      </c>
      <c r="H733" s="27"/>
      <c r="I733" s="27"/>
      <c r="J733" s="194">
        <f t="shared" si="102"/>
        <v>0</v>
      </c>
      <c r="M733" s="186">
        <f t="shared" si="103"/>
        <v>0</v>
      </c>
      <c r="O733" s="186">
        <f t="shared" si="106"/>
        <v>0</v>
      </c>
    </row>
    <row r="734" spans="1:15" ht="6" customHeight="1" hidden="1">
      <c r="A734" s="236"/>
      <c r="B734" s="236"/>
      <c r="C734" s="236"/>
      <c r="D734" s="236"/>
      <c r="E734" s="236"/>
      <c r="F734" s="236"/>
      <c r="G734" s="27">
        <f t="shared" si="105"/>
        <v>0</v>
      </c>
      <c r="H734" s="27"/>
      <c r="I734" s="27"/>
      <c r="J734" s="194">
        <f t="shared" si="102"/>
        <v>0</v>
      </c>
      <c r="M734" s="186">
        <f t="shared" si="103"/>
        <v>0</v>
      </c>
      <c r="O734" s="186">
        <f t="shared" si="106"/>
        <v>0</v>
      </c>
    </row>
    <row r="735" spans="1:15" ht="12.75" hidden="1">
      <c r="A735" s="20" t="s">
        <v>141</v>
      </c>
      <c r="B735" s="36" t="s">
        <v>142</v>
      </c>
      <c r="C735" s="21"/>
      <c r="D735" s="18"/>
      <c r="E735" s="22"/>
      <c r="F735" s="18"/>
      <c r="G735" s="27">
        <f t="shared" si="105"/>
        <v>0</v>
      </c>
      <c r="H735" s="27"/>
      <c r="I735" s="27"/>
      <c r="J735" s="194">
        <f t="shared" si="102"/>
        <v>0</v>
      </c>
      <c r="M735" s="186">
        <f t="shared" si="103"/>
        <v>0</v>
      </c>
      <c r="O735" s="186">
        <f t="shared" si="106"/>
        <v>0</v>
      </c>
    </row>
    <row r="736" spans="1:15" ht="12.75" hidden="1">
      <c r="A736" s="24"/>
      <c r="B736" s="77" t="s">
        <v>143</v>
      </c>
      <c r="C736" s="24" t="s">
        <v>67</v>
      </c>
      <c r="D736" s="27"/>
      <c r="E736" s="27"/>
      <c r="F736" s="27">
        <f>E736*D736</f>
        <v>0</v>
      </c>
      <c r="G736" s="27">
        <f t="shared" si="105"/>
        <v>0</v>
      </c>
      <c r="H736" s="27"/>
      <c r="I736" s="27"/>
      <c r="J736" s="194">
        <f t="shared" si="102"/>
        <v>0</v>
      </c>
      <c r="M736" s="186">
        <f t="shared" si="103"/>
        <v>0</v>
      </c>
      <c r="O736" s="186">
        <f t="shared" si="106"/>
        <v>0</v>
      </c>
    </row>
    <row r="737" spans="1:15" s="154" customFormat="1" ht="12.75" hidden="1">
      <c r="A737" s="253" t="s">
        <v>144</v>
      </c>
      <c r="B737" s="253"/>
      <c r="C737" s="253"/>
      <c r="D737" s="253"/>
      <c r="E737" s="253"/>
      <c r="F737" s="78">
        <f>SUM(F736)</f>
        <v>0</v>
      </c>
      <c r="G737" s="27">
        <f t="shared" si="105"/>
        <v>0</v>
      </c>
      <c r="H737" s="27"/>
      <c r="I737" s="27"/>
      <c r="J737" s="194">
        <f t="shared" si="102"/>
        <v>0</v>
      </c>
      <c r="K737" s="197"/>
      <c r="L737" s="197"/>
      <c r="M737" s="186">
        <f t="shared" si="103"/>
        <v>0</v>
      </c>
      <c r="N737" s="138"/>
      <c r="O737" s="186">
        <f t="shared" si="106"/>
        <v>0</v>
      </c>
    </row>
    <row r="738" spans="1:15" ht="12.75">
      <c r="A738" s="20" t="s">
        <v>819</v>
      </c>
      <c r="B738" s="155" t="s">
        <v>259</v>
      </c>
      <c r="C738" s="156"/>
      <c r="D738" s="157"/>
      <c r="E738" s="158"/>
      <c r="F738" s="157"/>
      <c r="G738" s="27">
        <f t="shared" si="105"/>
        <v>0</v>
      </c>
      <c r="H738" s="27"/>
      <c r="I738" s="27"/>
      <c r="J738" s="194"/>
      <c r="M738" s="186"/>
      <c r="O738" s="186">
        <f t="shared" si="106"/>
        <v>0</v>
      </c>
    </row>
    <row r="739" spans="1:15" ht="12.75">
      <c r="A739" s="20" t="s">
        <v>820</v>
      </c>
      <c r="B739" s="155" t="s">
        <v>821</v>
      </c>
      <c r="C739" s="156"/>
      <c r="D739" s="157"/>
      <c r="E739" s="158"/>
      <c r="F739" s="157"/>
      <c r="G739" s="27">
        <f t="shared" si="105"/>
        <v>0</v>
      </c>
      <c r="H739" s="27"/>
      <c r="I739" s="27"/>
      <c r="J739" s="194"/>
      <c r="M739" s="186"/>
      <c r="O739" s="186">
        <f t="shared" si="106"/>
        <v>0</v>
      </c>
    </row>
    <row r="740" spans="1:15" ht="12.75">
      <c r="A740" s="20" t="s">
        <v>822</v>
      </c>
      <c r="B740" s="36" t="s">
        <v>823</v>
      </c>
      <c r="C740" s="159"/>
      <c r="D740" s="27"/>
      <c r="E740" s="28"/>
      <c r="F740" s="27"/>
      <c r="G740" s="27">
        <f t="shared" si="105"/>
        <v>0</v>
      </c>
      <c r="H740" s="27"/>
      <c r="I740" s="27"/>
      <c r="J740" s="194"/>
      <c r="M740" s="186"/>
      <c r="O740" s="186">
        <f t="shared" si="106"/>
        <v>0</v>
      </c>
    </row>
    <row r="741" spans="1:15" ht="25.5">
      <c r="A741" s="24"/>
      <c r="B741" s="25" t="s">
        <v>825</v>
      </c>
      <c r="C741" s="159" t="s">
        <v>334</v>
      </c>
      <c r="D741" s="27">
        <v>3</v>
      </c>
      <c r="E741" s="28"/>
      <c r="F741" s="27">
        <f>E741*D741</f>
        <v>0</v>
      </c>
      <c r="G741" s="27">
        <f t="shared" si="105"/>
        <v>40.09016393442623</v>
      </c>
      <c r="H741" s="27">
        <f>D741*G741</f>
        <v>120.27049180327869</v>
      </c>
      <c r="I741" s="27">
        <f>G741+G741*$K$12</f>
        <v>48.91</v>
      </c>
      <c r="J741" s="194">
        <f>D741*I741</f>
        <v>146.73</v>
      </c>
      <c r="M741" s="186">
        <v>48.91</v>
      </c>
      <c r="O741" s="186">
        <f t="shared" si="106"/>
        <v>40.09016393442623</v>
      </c>
    </row>
    <row r="742" spans="1:15" ht="12.75">
      <c r="A742" s="24"/>
      <c r="B742" s="25" t="s">
        <v>826</v>
      </c>
      <c r="C742" s="159" t="s">
        <v>334</v>
      </c>
      <c r="D742" s="27">
        <v>1</v>
      </c>
      <c r="E742" s="158"/>
      <c r="F742" s="27">
        <f>E742*D742</f>
        <v>0</v>
      </c>
      <c r="G742" s="27">
        <f t="shared" si="105"/>
        <v>60.41803278688524</v>
      </c>
      <c r="H742" s="27">
        <f>D742*G742</f>
        <v>60.41803278688524</v>
      </c>
      <c r="I742" s="27">
        <f>G742+G742*$K$12</f>
        <v>73.71</v>
      </c>
      <c r="J742" s="194">
        <f>D742*I742</f>
        <v>73.71</v>
      </c>
      <c r="M742" s="186">
        <v>73.71</v>
      </c>
      <c r="O742" s="186">
        <f t="shared" si="106"/>
        <v>60.41803278688524</v>
      </c>
    </row>
    <row r="743" spans="1:15" ht="12.75">
      <c r="A743" s="24"/>
      <c r="B743" s="25" t="s">
        <v>827</v>
      </c>
      <c r="C743" s="159" t="s">
        <v>334</v>
      </c>
      <c r="D743" s="27">
        <v>3</v>
      </c>
      <c r="E743" s="158"/>
      <c r="F743" s="27">
        <f>E743*D743</f>
        <v>0</v>
      </c>
      <c r="G743" s="27">
        <f t="shared" si="105"/>
        <v>13.942622950819674</v>
      </c>
      <c r="H743" s="27">
        <f>D743*G743</f>
        <v>41.82786885245902</v>
      </c>
      <c r="I743" s="27">
        <f>G743+G743*$K$12</f>
        <v>17.01</v>
      </c>
      <c r="J743" s="194">
        <f>D743*I743</f>
        <v>51.03</v>
      </c>
      <c r="M743" s="186">
        <v>17.01</v>
      </c>
      <c r="O743" s="186">
        <f t="shared" si="106"/>
        <v>13.942622950819674</v>
      </c>
    </row>
    <row r="744" spans="1:15" ht="12.75">
      <c r="A744" s="241" t="s">
        <v>828</v>
      </c>
      <c r="B744" s="241"/>
      <c r="C744" s="241"/>
      <c r="D744" s="241"/>
      <c r="E744" s="241"/>
      <c r="F744" s="18">
        <f>SUM(F741:F743)</f>
        <v>0</v>
      </c>
      <c r="G744" s="27">
        <f t="shared" si="105"/>
        <v>0</v>
      </c>
      <c r="H744" s="195">
        <f>SUM(H741:H743)</f>
        <v>222.51639344262293</v>
      </c>
      <c r="I744" s="27"/>
      <c r="J744" s="195">
        <f>SUM(J741:J743)</f>
        <v>271.47</v>
      </c>
      <c r="K744" s="199"/>
      <c r="L744" s="199"/>
      <c r="M744" s="186"/>
      <c r="N744" s="148"/>
      <c r="O744" s="186">
        <f t="shared" si="106"/>
        <v>0</v>
      </c>
    </row>
    <row r="745" spans="1:15" ht="12.75">
      <c r="A745" s="235"/>
      <c r="B745" s="235"/>
      <c r="C745" s="235"/>
      <c r="D745" s="235"/>
      <c r="E745" s="235"/>
      <c r="F745" s="235"/>
      <c r="G745" s="27">
        <f t="shared" si="105"/>
        <v>0</v>
      </c>
      <c r="H745" s="210"/>
      <c r="I745" s="210"/>
      <c r="J745" s="196"/>
      <c r="K745" s="196"/>
      <c r="L745" s="196"/>
      <c r="M745" s="186"/>
      <c r="N745" s="146"/>
      <c r="O745" s="186">
        <f t="shared" si="106"/>
        <v>0</v>
      </c>
    </row>
    <row r="746" spans="1:15" ht="12.75">
      <c r="A746" s="20" t="s">
        <v>829</v>
      </c>
      <c r="B746" s="36" t="s">
        <v>830</v>
      </c>
      <c r="C746" s="159"/>
      <c r="D746" s="27"/>
      <c r="E746" s="28"/>
      <c r="F746" s="27"/>
      <c r="G746" s="27">
        <f t="shared" si="105"/>
        <v>0</v>
      </c>
      <c r="H746" s="27"/>
      <c r="I746" s="27"/>
      <c r="J746" s="194"/>
      <c r="M746" s="186"/>
      <c r="O746" s="186">
        <f t="shared" si="106"/>
        <v>0</v>
      </c>
    </row>
    <row r="747" spans="1:15" ht="12.75">
      <c r="A747" s="24"/>
      <c r="B747" s="25" t="s">
        <v>831</v>
      </c>
      <c r="C747" s="159" t="s">
        <v>290</v>
      </c>
      <c r="D747" s="27">
        <v>15</v>
      </c>
      <c r="E747" s="28"/>
      <c r="F747" s="27">
        <f>E747*D747</f>
        <v>0</v>
      </c>
      <c r="G747" s="27">
        <f t="shared" si="105"/>
        <v>32.885245901639344</v>
      </c>
      <c r="H747" s="27">
        <f>D747*G747</f>
        <v>493.27868852459017</v>
      </c>
      <c r="I747" s="27">
        <f>G747+G747*$K$12</f>
        <v>40.12</v>
      </c>
      <c r="J747" s="194">
        <f>D747*I747</f>
        <v>601.8</v>
      </c>
      <c r="M747" s="186">
        <v>40.12</v>
      </c>
      <c r="O747" s="186">
        <f t="shared" si="106"/>
        <v>32.885245901639344</v>
      </c>
    </row>
    <row r="748" spans="1:15" ht="12.75">
      <c r="A748" s="24"/>
      <c r="B748" s="25" t="s">
        <v>832</v>
      </c>
      <c r="C748" s="159" t="s">
        <v>290</v>
      </c>
      <c r="D748" s="27">
        <v>8</v>
      </c>
      <c r="E748" s="28"/>
      <c r="F748" s="27">
        <f>E748*D748</f>
        <v>0</v>
      </c>
      <c r="G748" s="27">
        <f t="shared" si="105"/>
        <v>19.434426229508198</v>
      </c>
      <c r="H748" s="27">
        <f>D748*G748</f>
        <v>155.47540983606558</v>
      </c>
      <c r="I748" s="27">
        <f>G748+G748*$K$12</f>
        <v>23.71</v>
      </c>
      <c r="J748" s="194">
        <f>D748*I748</f>
        <v>189.68</v>
      </c>
      <c r="M748" s="186">
        <v>23.71</v>
      </c>
      <c r="O748" s="186">
        <f t="shared" si="106"/>
        <v>19.434426229508198</v>
      </c>
    </row>
    <row r="749" spans="1:15" ht="12.75">
      <c r="A749" s="241" t="s">
        <v>833</v>
      </c>
      <c r="B749" s="241"/>
      <c r="C749" s="241"/>
      <c r="D749" s="241"/>
      <c r="E749" s="241"/>
      <c r="F749" s="18">
        <f>SUM(F747:F748)</f>
        <v>0</v>
      </c>
      <c r="G749" s="27">
        <f t="shared" si="105"/>
        <v>0</v>
      </c>
      <c r="H749" s="195">
        <f>SUM(H747:H748)</f>
        <v>648.7540983606557</v>
      </c>
      <c r="I749" s="27"/>
      <c r="J749" s="195">
        <f>SUM(J747:J748)</f>
        <v>791.48</v>
      </c>
      <c r="K749" s="199"/>
      <c r="L749" s="199"/>
      <c r="M749" s="186"/>
      <c r="N749" s="148"/>
      <c r="O749" s="186">
        <f t="shared" si="106"/>
        <v>0</v>
      </c>
    </row>
    <row r="750" spans="1:15" ht="12.75">
      <c r="A750" s="235"/>
      <c r="B750" s="235"/>
      <c r="C750" s="235"/>
      <c r="D750" s="235"/>
      <c r="E750" s="235"/>
      <c r="F750" s="235"/>
      <c r="G750" s="27">
        <f t="shared" si="105"/>
        <v>0</v>
      </c>
      <c r="H750" s="210"/>
      <c r="I750" s="210"/>
      <c r="J750" s="196"/>
      <c r="K750" s="196"/>
      <c r="L750" s="196"/>
      <c r="M750" s="186"/>
      <c r="N750" s="146"/>
      <c r="O750" s="186">
        <f t="shared" si="106"/>
        <v>0</v>
      </c>
    </row>
    <row r="751" spans="1:15" ht="12.75">
      <c r="A751" s="20" t="s">
        <v>834</v>
      </c>
      <c r="B751" s="36" t="s">
        <v>835</v>
      </c>
      <c r="C751" s="159"/>
      <c r="D751" s="27"/>
      <c r="E751" s="28"/>
      <c r="F751" s="27"/>
      <c r="G751" s="27">
        <f t="shared" si="105"/>
        <v>0</v>
      </c>
      <c r="H751" s="27"/>
      <c r="I751" s="27"/>
      <c r="J751" s="194"/>
      <c r="M751" s="186"/>
      <c r="O751" s="186">
        <f t="shared" si="106"/>
        <v>0</v>
      </c>
    </row>
    <row r="752" spans="1:15" ht="38.25">
      <c r="A752" s="20"/>
      <c r="B752" s="25" t="s">
        <v>836</v>
      </c>
      <c r="C752" s="159" t="s">
        <v>334</v>
      </c>
      <c r="D752" s="27">
        <v>1</v>
      </c>
      <c r="E752" s="28"/>
      <c r="F752" s="27">
        <f aca="true" t="shared" si="107" ref="F752:F811">E752*D752</f>
        <v>0</v>
      </c>
      <c r="G752" s="27">
        <f t="shared" si="105"/>
        <v>2946.655737704918</v>
      </c>
      <c r="H752" s="27">
        <f aca="true" t="shared" si="108" ref="H752:H757">D752*G752</f>
        <v>2946.655737704918</v>
      </c>
      <c r="I752" s="27">
        <f aca="true" t="shared" si="109" ref="I752:I757">G752+G752*$K$12</f>
        <v>3594.92</v>
      </c>
      <c r="J752" s="194">
        <f aca="true" t="shared" si="110" ref="J752:J757">D752*I752</f>
        <v>3594.92</v>
      </c>
      <c r="M752" s="186">
        <v>3594.92</v>
      </c>
      <c r="O752" s="186">
        <f t="shared" si="106"/>
        <v>2946.655737704918</v>
      </c>
    </row>
    <row r="753" spans="1:15" ht="38.25">
      <c r="A753" s="159"/>
      <c r="B753" s="25" t="s">
        <v>837</v>
      </c>
      <c r="C753" s="159" t="s">
        <v>334</v>
      </c>
      <c r="D753" s="157">
        <v>1</v>
      </c>
      <c r="E753" s="28"/>
      <c r="F753" s="27">
        <f t="shared" si="107"/>
        <v>0</v>
      </c>
      <c r="G753" s="27">
        <f t="shared" si="105"/>
        <v>1084.7786885245903</v>
      </c>
      <c r="H753" s="27">
        <f t="shared" si="108"/>
        <v>1084.7786885245903</v>
      </c>
      <c r="I753" s="27">
        <f t="shared" si="109"/>
        <v>1323.43</v>
      </c>
      <c r="J753" s="194">
        <f t="shared" si="110"/>
        <v>1323.43</v>
      </c>
      <c r="M753" s="186">
        <v>1323.43</v>
      </c>
      <c r="O753" s="186">
        <f t="shared" si="106"/>
        <v>1084.7786885245903</v>
      </c>
    </row>
    <row r="754" spans="1:15" ht="38.25">
      <c r="A754" s="159"/>
      <c r="B754" s="25" t="s">
        <v>838</v>
      </c>
      <c r="C754" s="159" t="s">
        <v>334</v>
      </c>
      <c r="D754" s="157">
        <v>2</v>
      </c>
      <c r="E754" s="28"/>
      <c r="F754" s="27">
        <f t="shared" si="107"/>
        <v>0</v>
      </c>
      <c r="G754" s="27">
        <f t="shared" si="105"/>
        <v>981.2295081967212</v>
      </c>
      <c r="H754" s="27">
        <f t="shared" si="108"/>
        <v>1962.4590163934424</v>
      </c>
      <c r="I754" s="27">
        <f t="shared" si="109"/>
        <v>1197.1</v>
      </c>
      <c r="J754" s="194">
        <f t="shared" si="110"/>
        <v>2394.2</v>
      </c>
      <c r="M754" s="186">
        <v>1197.1</v>
      </c>
      <c r="O754" s="186">
        <f t="shared" si="106"/>
        <v>981.2295081967212</v>
      </c>
    </row>
    <row r="755" spans="1:15" ht="38.25">
      <c r="A755" s="159"/>
      <c r="B755" s="25" t="s">
        <v>839</v>
      </c>
      <c r="C755" s="159" t="s">
        <v>334</v>
      </c>
      <c r="D755" s="157">
        <v>1</v>
      </c>
      <c r="E755" s="28"/>
      <c r="F755" s="27">
        <f t="shared" si="107"/>
        <v>0</v>
      </c>
      <c r="G755" s="27">
        <f t="shared" si="105"/>
        <v>1450.090163934426</v>
      </c>
      <c r="H755" s="27">
        <f t="shared" si="108"/>
        <v>1450.090163934426</v>
      </c>
      <c r="I755" s="27">
        <f t="shared" si="109"/>
        <v>1769.1099999999997</v>
      </c>
      <c r="J755" s="194">
        <f t="shared" si="110"/>
        <v>1769.1099999999997</v>
      </c>
      <c r="M755" s="186">
        <v>1769.11</v>
      </c>
      <c r="O755" s="186">
        <f t="shared" si="106"/>
        <v>1450.090163934426</v>
      </c>
    </row>
    <row r="756" spans="1:15" ht="38.25">
      <c r="A756" s="159"/>
      <c r="B756" s="25" t="s">
        <v>840</v>
      </c>
      <c r="C756" s="159" t="s">
        <v>334</v>
      </c>
      <c r="D756" s="157">
        <v>1</v>
      </c>
      <c r="E756" s="28"/>
      <c r="F756" s="27">
        <f t="shared" si="107"/>
        <v>0</v>
      </c>
      <c r="G756" s="27">
        <f t="shared" si="105"/>
        <v>870.049180327869</v>
      </c>
      <c r="H756" s="27">
        <f t="shared" si="108"/>
        <v>870.049180327869</v>
      </c>
      <c r="I756" s="27">
        <f t="shared" si="109"/>
        <v>1061.46</v>
      </c>
      <c r="J756" s="194">
        <f t="shared" si="110"/>
        <v>1061.46</v>
      </c>
      <c r="M756" s="186">
        <v>1061.46</v>
      </c>
      <c r="O756" s="186">
        <f t="shared" si="106"/>
        <v>870.049180327869</v>
      </c>
    </row>
    <row r="757" spans="1:15" ht="12.75">
      <c r="A757" s="160"/>
      <c r="B757" s="25" t="s">
        <v>841</v>
      </c>
      <c r="C757" s="159" t="s">
        <v>334</v>
      </c>
      <c r="D757" s="157">
        <v>1</v>
      </c>
      <c r="E757" s="28"/>
      <c r="F757" s="27">
        <f t="shared" si="107"/>
        <v>0</v>
      </c>
      <c r="G757" s="27">
        <f t="shared" si="105"/>
        <v>241.6803278688525</v>
      </c>
      <c r="H757" s="27">
        <f t="shared" si="108"/>
        <v>241.6803278688525</v>
      </c>
      <c r="I757" s="27">
        <f t="shared" si="109"/>
        <v>294.85</v>
      </c>
      <c r="J757" s="194">
        <f t="shared" si="110"/>
        <v>294.85</v>
      </c>
      <c r="M757" s="186">
        <v>294.85</v>
      </c>
      <c r="O757" s="186">
        <f t="shared" si="106"/>
        <v>241.6803278688525</v>
      </c>
    </row>
    <row r="758" spans="1:15" ht="12.75">
      <c r="A758" s="241" t="s">
        <v>842</v>
      </c>
      <c r="B758" s="241"/>
      <c r="C758" s="241"/>
      <c r="D758" s="241"/>
      <c r="E758" s="241"/>
      <c r="F758" s="18">
        <f>SUM(F752:F757)</f>
        <v>0</v>
      </c>
      <c r="G758" s="27">
        <f t="shared" si="105"/>
        <v>0</v>
      </c>
      <c r="H758" s="195">
        <f>SUM(H752:H756)</f>
        <v>8314.032786885246</v>
      </c>
      <c r="I758" s="27"/>
      <c r="J758" s="195">
        <f>SUM(J752:J756)</f>
        <v>10143.119999999999</v>
      </c>
      <c r="K758" s="199"/>
      <c r="L758" s="199"/>
      <c r="M758" s="186"/>
      <c r="N758" s="148"/>
      <c r="O758" s="186">
        <f t="shared" si="106"/>
        <v>0</v>
      </c>
    </row>
    <row r="759" spans="1:15" s="153" customFormat="1" ht="12.75">
      <c r="A759" s="235"/>
      <c r="B759" s="235"/>
      <c r="C759" s="235"/>
      <c r="D759" s="235"/>
      <c r="E759" s="235"/>
      <c r="F759" s="235"/>
      <c r="G759" s="27">
        <f t="shared" si="105"/>
        <v>0</v>
      </c>
      <c r="H759" s="210"/>
      <c r="I759" s="210"/>
      <c r="J759" s="196"/>
      <c r="K759" s="196"/>
      <c r="L759" s="196"/>
      <c r="M759" s="186"/>
      <c r="N759" s="146"/>
      <c r="O759" s="186">
        <f t="shared" si="106"/>
        <v>0</v>
      </c>
    </row>
    <row r="760" spans="1:15" ht="12.75">
      <c r="A760" s="20" t="s">
        <v>843</v>
      </c>
      <c r="B760" s="36" t="s">
        <v>844</v>
      </c>
      <c r="C760" s="159"/>
      <c r="D760" s="27"/>
      <c r="E760" s="28"/>
      <c r="F760" s="27"/>
      <c r="G760" s="27">
        <f t="shared" si="105"/>
        <v>0</v>
      </c>
      <c r="H760" s="27"/>
      <c r="I760" s="27"/>
      <c r="J760" s="194"/>
      <c r="M760" s="186"/>
      <c r="O760" s="186">
        <f t="shared" si="106"/>
        <v>0</v>
      </c>
    </row>
    <row r="761" spans="1:15" s="153" customFormat="1" ht="38.25">
      <c r="A761" s="20"/>
      <c r="B761" s="25" t="s">
        <v>845</v>
      </c>
      <c r="C761" s="159" t="s">
        <v>334</v>
      </c>
      <c r="D761" s="27">
        <v>2</v>
      </c>
      <c r="E761" s="158"/>
      <c r="F761" s="27">
        <f t="shared" si="107"/>
        <v>0</v>
      </c>
      <c r="G761" s="27">
        <f t="shared" si="105"/>
        <v>205.54098360655738</v>
      </c>
      <c r="H761" s="27">
        <f>D761*G761</f>
        <v>411.08196721311475</v>
      </c>
      <c r="I761" s="27">
        <f>G761+G761*$K$12</f>
        <v>250.76</v>
      </c>
      <c r="J761" s="194">
        <f>D761*I761</f>
        <v>501.52</v>
      </c>
      <c r="K761" s="197"/>
      <c r="L761" s="197"/>
      <c r="M761" s="186">
        <v>250.76</v>
      </c>
      <c r="N761" s="138"/>
      <c r="O761" s="186">
        <f t="shared" si="106"/>
        <v>205.54098360655738</v>
      </c>
    </row>
    <row r="762" spans="1:15" ht="38.25">
      <c r="A762" s="20"/>
      <c r="B762" s="25" t="s">
        <v>846</v>
      </c>
      <c r="C762" s="159" t="s">
        <v>334</v>
      </c>
      <c r="D762" s="27">
        <v>1</v>
      </c>
      <c r="E762" s="28"/>
      <c r="F762" s="27">
        <f t="shared" si="107"/>
        <v>0</v>
      </c>
      <c r="G762" s="27">
        <f t="shared" si="105"/>
        <v>728.7622950819673</v>
      </c>
      <c r="H762" s="27">
        <f>D762*G762</f>
        <v>728.7622950819673</v>
      </c>
      <c r="I762" s="27">
        <f>G762+G762*$K$12</f>
        <v>889.0900000000001</v>
      </c>
      <c r="J762" s="194">
        <f>D762*I762</f>
        <v>889.0900000000001</v>
      </c>
      <c r="M762" s="186">
        <v>889.09</v>
      </c>
      <c r="O762" s="186">
        <f t="shared" si="106"/>
        <v>728.7622950819673</v>
      </c>
    </row>
    <row r="763" spans="1:15" ht="51">
      <c r="A763" s="20"/>
      <c r="B763" s="25" t="s">
        <v>847</v>
      </c>
      <c r="C763" s="159" t="s">
        <v>334</v>
      </c>
      <c r="D763" s="27">
        <v>1</v>
      </c>
      <c r="E763" s="158"/>
      <c r="F763" s="27">
        <f t="shared" si="107"/>
        <v>0</v>
      </c>
      <c r="G763" s="27">
        <f t="shared" si="105"/>
        <v>344.0163934426229</v>
      </c>
      <c r="H763" s="27">
        <f>D763*G763</f>
        <v>344.0163934426229</v>
      </c>
      <c r="I763" s="27">
        <f>G763+G763*$K$12</f>
        <v>419.7</v>
      </c>
      <c r="J763" s="194">
        <f>D763*I763</f>
        <v>419.7</v>
      </c>
      <c r="M763" s="186">
        <v>419.7</v>
      </c>
      <c r="O763" s="186">
        <f t="shared" si="106"/>
        <v>344.0163934426229</v>
      </c>
    </row>
    <row r="764" spans="1:15" s="153" customFormat="1" ht="12.75">
      <c r="A764" s="241" t="s">
        <v>848</v>
      </c>
      <c r="B764" s="241"/>
      <c r="C764" s="241"/>
      <c r="D764" s="241"/>
      <c r="E764" s="241"/>
      <c r="F764" s="18">
        <f>SUM(F761:F763)</f>
        <v>0</v>
      </c>
      <c r="G764" s="27">
        <f t="shared" si="105"/>
        <v>0</v>
      </c>
      <c r="H764" s="195">
        <f>SUM(H761:H763)</f>
        <v>1483.860655737705</v>
      </c>
      <c r="I764" s="27"/>
      <c r="J764" s="195">
        <f>SUM(J761:J763)</f>
        <v>1810.3100000000002</v>
      </c>
      <c r="K764" s="199"/>
      <c r="L764" s="199"/>
      <c r="M764" s="186"/>
      <c r="N764" s="148"/>
      <c r="O764" s="186">
        <f t="shared" si="106"/>
        <v>0</v>
      </c>
    </row>
    <row r="765" spans="1:15" ht="12.75">
      <c r="A765" s="235"/>
      <c r="B765" s="235"/>
      <c r="C765" s="235"/>
      <c r="D765" s="235"/>
      <c r="E765" s="235"/>
      <c r="F765" s="235"/>
      <c r="G765" s="27">
        <f t="shared" si="105"/>
        <v>0</v>
      </c>
      <c r="H765" s="210"/>
      <c r="I765" s="210"/>
      <c r="J765" s="196"/>
      <c r="K765" s="196"/>
      <c r="L765" s="196"/>
      <c r="M765" s="186"/>
      <c r="N765" s="146"/>
      <c r="O765" s="186">
        <f t="shared" si="106"/>
        <v>0</v>
      </c>
    </row>
    <row r="766" spans="1:15" ht="12.75">
      <c r="A766" s="20" t="s">
        <v>849</v>
      </c>
      <c r="B766" s="36" t="s">
        <v>850</v>
      </c>
      <c r="C766" s="24"/>
      <c r="D766" s="27"/>
      <c r="E766" s="158"/>
      <c r="F766" s="27"/>
      <c r="G766" s="27">
        <f t="shared" si="105"/>
        <v>0</v>
      </c>
      <c r="H766" s="27"/>
      <c r="I766" s="27"/>
      <c r="J766" s="194"/>
      <c r="M766" s="186"/>
      <c r="O766" s="186">
        <f t="shared" si="106"/>
        <v>0</v>
      </c>
    </row>
    <row r="767" spans="1:15" s="153" customFormat="1" ht="12.75">
      <c r="A767" s="24"/>
      <c r="B767" s="25" t="s">
        <v>851</v>
      </c>
      <c r="C767" s="24" t="s">
        <v>290</v>
      </c>
      <c r="D767" s="27">
        <v>160</v>
      </c>
      <c r="E767" s="28"/>
      <c r="F767" s="27">
        <f t="shared" si="107"/>
        <v>0</v>
      </c>
      <c r="G767" s="27">
        <f t="shared" si="105"/>
        <v>17.9672131147541</v>
      </c>
      <c r="H767" s="27">
        <f aca="true" t="shared" si="111" ref="H767:H778">D767*G767</f>
        <v>2874.754098360656</v>
      </c>
      <c r="I767" s="27">
        <f aca="true" t="shared" si="112" ref="I767:I778">G767+G767*$K$12</f>
        <v>21.92</v>
      </c>
      <c r="J767" s="194">
        <f aca="true" t="shared" si="113" ref="J767:J778">D767*I767</f>
        <v>3507.2000000000003</v>
      </c>
      <c r="K767" s="197"/>
      <c r="L767" s="197"/>
      <c r="M767" s="186">
        <v>21.92</v>
      </c>
      <c r="N767" s="138"/>
      <c r="O767" s="186">
        <f t="shared" si="106"/>
        <v>17.9672131147541</v>
      </c>
    </row>
    <row r="768" spans="1:15" ht="12.75">
      <c r="A768" s="24"/>
      <c r="B768" s="25" t="s">
        <v>852</v>
      </c>
      <c r="C768" s="24" t="s">
        <v>290</v>
      </c>
      <c r="D768" s="27">
        <v>1250</v>
      </c>
      <c r="E768" s="28"/>
      <c r="F768" s="27">
        <f t="shared" si="107"/>
        <v>0</v>
      </c>
      <c r="G768" s="27">
        <f t="shared" si="105"/>
        <v>3.040983606557377</v>
      </c>
      <c r="H768" s="27">
        <f t="shared" si="111"/>
        <v>3801.2295081967213</v>
      </c>
      <c r="I768" s="27">
        <f t="shared" si="112"/>
        <v>3.71</v>
      </c>
      <c r="J768" s="194">
        <f t="shared" si="113"/>
        <v>4637.5</v>
      </c>
      <c r="M768" s="186">
        <v>3.71</v>
      </c>
      <c r="O768" s="186">
        <f t="shared" si="106"/>
        <v>3.040983606557377</v>
      </c>
    </row>
    <row r="769" spans="1:15" s="153" customFormat="1" ht="12.75">
      <c r="A769" s="24"/>
      <c r="B769" s="25" t="s">
        <v>853</v>
      </c>
      <c r="C769" s="24" t="s">
        <v>290</v>
      </c>
      <c r="D769" s="27">
        <v>200</v>
      </c>
      <c r="E769" s="28"/>
      <c r="F769" s="27">
        <f t="shared" si="107"/>
        <v>0</v>
      </c>
      <c r="G769" s="27">
        <f t="shared" si="105"/>
        <v>5.147540983606557</v>
      </c>
      <c r="H769" s="27">
        <f t="shared" si="111"/>
        <v>1029.5081967213114</v>
      </c>
      <c r="I769" s="27">
        <f t="shared" si="112"/>
        <v>6.28</v>
      </c>
      <c r="J769" s="194">
        <f t="shared" si="113"/>
        <v>1256</v>
      </c>
      <c r="K769" s="197"/>
      <c r="L769" s="197"/>
      <c r="M769" s="186">
        <v>6.28</v>
      </c>
      <c r="N769" s="138"/>
      <c r="O769" s="186">
        <f t="shared" si="106"/>
        <v>5.147540983606557</v>
      </c>
    </row>
    <row r="770" spans="1:15" ht="25.5">
      <c r="A770" s="24"/>
      <c r="B770" s="25" t="s">
        <v>854</v>
      </c>
      <c r="C770" s="24" t="s">
        <v>334</v>
      </c>
      <c r="D770" s="27">
        <v>25</v>
      </c>
      <c r="E770" s="28"/>
      <c r="F770" s="27">
        <f t="shared" si="107"/>
        <v>0</v>
      </c>
      <c r="G770" s="27">
        <f t="shared" si="105"/>
        <v>46.631147540983605</v>
      </c>
      <c r="H770" s="27">
        <f t="shared" si="111"/>
        <v>1165.77868852459</v>
      </c>
      <c r="I770" s="27">
        <f t="shared" si="112"/>
        <v>56.89</v>
      </c>
      <c r="J770" s="194">
        <f t="shared" si="113"/>
        <v>1422.25</v>
      </c>
      <c r="M770" s="186">
        <v>56.89</v>
      </c>
      <c r="O770" s="186">
        <f t="shared" si="106"/>
        <v>46.631147540983605</v>
      </c>
    </row>
    <row r="771" spans="1:15" s="153" customFormat="1" ht="12.75">
      <c r="A771" s="20"/>
      <c r="B771" s="25" t="s">
        <v>855</v>
      </c>
      <c r="C771" s="24" t="s">
        <v>290</v>
      </c>
      <c r="D771" s="27">
        <v>30</v>
      </c>
      <c r="E771" s="28"/>
      <c r="F771" s="27">
        <f t="shared" si="107"/>
        <v>0</v>
      </c>
      <c r="G771" s="27">
        <f t="shared" si="105"/>
        <v>2.7622950819672134</v>
      </c>
      <c r="H771" s="27">
        <f t="shared" si="111"/>
        <v>82.86885245901641</v>
      </c>
      <c r="I771" s="27">
        <f t="shared" si="112"/>
        <v>3.37</v>
      </c>
      <c r="J771" s="194">
        <f t="shared" si="113"/>
        <v>101.10000000000001</v>
      </c>
      <c r="K771" s="197"/>
      <c r="L771" s="197"/>
      <c r="M771" s="186">
        <v>3.37</v>
      </c>
      <c r="N771" s="138"/>
      <c r="O771" s="186">
        <f t="shared" si="106"/>
        <v>2.7622950819672134</v>
      </c>
    </row>
    <row r="772" spans="1:15" ht="12.75">
      <c r="A772" s="20"/>
      <c r="B772" s="25" t="s">
        <v>856</v>
      </c>
      <c r="C772" s="24" t="s">
        <v>290</v>
      </c>
      <c r="D772" s="27">
        <v>55</v>
      </c>
      <c r="E772" s="28"/>
      <c r="F772" s="27">
        <f t="shared" si="107"/>
        <v>0</v>
      </c>
      <c r="G772" s="27">
        <f t="shared" si="105"/>
        <v>3.1885245901639347</v>
      </c>
      <c r="H772" s="27">
        <f t="shared" si="111"/>
        <v>175.3688524590164</v>
      </c>
      <c r="I772" s="27">
        <f t="shared" si="112"/>
        <v>3.8900000000000006</v>
      </c>
      <c r="J772" s="194">
        <f t="shared" si="113"/>
        <v>213.95000000000005</v>
      </c>
      <c r="M772" s="186">
        <v>3.89</v>
      </c>
      <c r="O772" s="186">
        <f t="shared" si="106"/>
        <v>3.1885245901639347</v>
      </c>
    </row>
    <row r="773" spans="1:15" ht="12.75">
      <c r="A773" s="20"/>
      <c r="B773" s="25" t="s">
        <v>857</v>
      </c>
      <c r="C773" s="24" t="s">
        <v>290</v>
      </c>
      <c r="D773" s="27">
        <v>60</v>
      </c>
      <c r="E773" s="28"/>
      <c r="F773" s="27">
        <f t="shared" si="107"/>
        <v>0</v>
      </c>
      <c r="G773" s="27">
        <f t="shared" si="105"/>
        <v>5.573770491803279</v>
      </c>
      <c r="H773" s="27">
        <f t="shared" si="111"/>
        <v>334.42622950819674</v>
      </c>
      <c r="I773" s="27">
        <f t="shared" si="112"/>
        <v>6.8</v>
      </c>
      <c r="J773" s="194">
        <f t="shared" si="113"/>
        <v>408</v>
      </c>
      <c r="M773" s="186">
        <v>6.8</v>
      </c>
      <c r="O773" s="186">
        <f t="shared" si="106"/>
        <v>5.573770491803279</v>
      </c>
    </row>
    <row r="774" spans="1:15" s="153" customFormat="1" ht="12.75">
      <c r="A774" s="20"/>
      <c r="B774" s="25" t="s">
        <v>858</v>
      </c>
      <c r="C774" s="24" t="s">
        <v>290</v>
      </c>
      <c r="D774" s="27">
        <v>60</v>
      </c>
      <c r="E774" s="28"/>
      <c r="F774" s="27">
        <f t="shared" si="107"/>
        <v>0</v>
      </c>
      <c r="G774" s="27">
        <f t="shared" si="105"/>
        <v>6.770491803278689</v>
      </c>
      <c r="H774" s="27">
        <f t="shared" si="111"/>
        <v>406.2295081967213</v>
      </c>
      <c r="I774" s="27">
        <f t="shared" si="112"/>
        <v>8.26</v>
      </c>
      <c r="J774" s="194">
        <f t="shared" si="113"/>
        <v>495.59999999999997</v>
      </c>
      <c r="K774" s="197"/>
      <c r="L774" s="197"/>
      <c r="M774" s="186">
        <v>8.26</v>
      </c>
      <c r="N774" s="138"/>
      <c r="O774" s="186">
        <f t="shared" si="106"/>
        <v>6.770491803278689</v>
      </c>
    </row>
    <row r="775" spans="1:15" ht="12.75">
      <c r="A775" s="20"/>
      <c r="B775" s="25" t="s">
        <v>859</v>
      </c>
      <c r="C775" s="24" t="s">
        <v>290</v>
      </c>
      <c r="D775" s="27">
        <v>200</v>
      </c>
      <c r="E775" s="28"/>
      <c r="F775" s="27">
        <f t="shared" si="107"/>
        <v>0</v>
      </c>
      <c r="G775" s="27">
        <f t="shared" si="105"/>
        <v>9.155737704918034</v>
      </c>
      <c r="H775" s="27">
        <f t="shared" si="111"/>
        <v>1831.1475409836066</v>
      </c>
      <c r="I775" s="27">
        <f t="shared" si="112"/>
        <v>11.170000000000002</v>
      </c>
      <c r="J775" s="194">
        <f t="shared" si="113"/>
        <v>2234.0000000000005</v>
      </c>
      <c r="M775" s="186">
        <v>11.17</v>
      </c>
      <c r="O775" s="186">
        <f t="shared" si="106"/>
        <v>9.155737704918034</v>
      </c>
    </row>
    <row r="776" spans="1:15" s="153" customFormat="1" ht="12.75">
      <c r="A776" s="24"/>
      <c r="B776" s="25" t="s">
        <v>860</v>
      </c>
      <c r="C776" s="24" t="s">
        <v>334</v>
      </c>
      <c r="D776" s="27">
        <v>180</v>
      </c>
      <c r="E776" s="28"/>
      <c r="F776" s="27">
        <f t="shared" si="107"/>
        <v>0</v>
      </c>
      <c r="G776" s="27">
        <f t="shared" si="105"/>
        <v>1.2049180327868851</v>
      </c>
      <c r="H776" s="27">
        <f t="shared" si="111"/>
        <v>216.88524590163934</v>
      </c>
      <c r="I776" s="27">
        <f t="shared" si="112"/>
        <v>1.4699999999999998</v>
      </c>
      <c r="J776" s="194">
        <f t="shared" si="113"/>
        <v>264.59999999999997</v>
      </c>
      <c r="K776" s="197"/>
      <c r="L776" s="197"/>
      <c r="M776" s="186">
        <v>1.47</v>
      </c>
      <c r="N776" s="138"/>
      <c r="O776" s="186">
        <f t="shared" si="106"/>
        <v>1.2049180327868851</v>
      </c>
    </row>
    <row r="777" spans="1:15" ht="12.75">
      <c r="A777" s="24"/>
      <c r="B777" s="25" t="s">
        <v>861</v>
      </c>
      <c r="C777" s="24" t="s">
        <v>334</v>
      </c>
      <c r="D777" s="27">
        <v>800</v>
      </c>
      <c r="E777" s="28"/>
      <c r="F777" s="27">
        <f>E777*D777</f>
        <v>0</v>
      </c>
      <c r="G777" s="27">
        <f t="shared" si="105"/>
        <v>0.36065573770491804</v>
      </c>
      <c r="H777" s="27">
        <f t="shared" si="111"/>
        <v>288.5245901639344</v>
      </c>
      <c r="I777" s="27">
        <f t="shared" si="112"/>
        <v>0.44</v>
      </c>
      <c r="J777" s="194">
        <f t="shared" si="113"/>
        <v>352</v>
      </c>
      <c r="M777" s="186">
        <v>0.44</v>
      </c>
      <c r="O777" s="186">
        <f t="shared" si="106"/>
        <v>0.36065573770491804</v>
      </c>
    </row>
    <row r="778" spans="1:15" ht="12.75">
      <c r="A778" s="24"/>
      <c r="B778" s="25" t="s">
        <v>862</v>
      </c>
      <c r="C778" s="24" t="s">
        <v>334</v>
      </c>
      <c r="D778" s="27">
        <v>120</v>
      </c>
      <c r="E778" s="28"/>
      <c r="F778" s="27">
        <f t="shared" si="107"/>
        <v>0</v>
      </c>
      <c r="G778" s="27">
        <f t="shared" si="105"/>
        <v>0.5327868852459017</v>
      </c>
      <c r="H778" s="27">
        <f t="shared" si="111"/>
        <v>63.934426229508205</v>
      </c>
      <c r="I778" s="27">
        <f t="shared" si="112"/>
        <v>0.65</v>
      </c>
      <c r="J778" s="194">
        <f t="shared" si="113"/>
        <v>78</v>
      </c>
      <c r="M778" s="186">
        <v>0.65</v>
      </c>
      <c r="O778" s="186">
        <f t="shared" si="106"/>
        <v>0.5327868852459017</v>
      </c>
    </row>
    <row r="779" spans="1:15" s="153" customFormat="1" ht="12.75">
      <c r="A779" s="241" t="s">
        <v>863</v>
      </c>
      <c r="B779" s="241"/>
      <c r="C779" s="241"/>
      <c r="D779" s="241"/>
      <c r="E779" s="241"/>
      <c r="F779" s="18">
        <f>SUM(F767:F778)</f>
        <v>0</v>
      </c>
      <c r="G779" s="27">
        <f t="shared" si="105"/>
        <v>0</v>
      </c>
      <c r="H779" s="195">
        <f>SUM(H767:H778)</f>
        <v>12270.655737704918</v>
      </c>
      <c r="I779" s="27"/>
      <c r="J779" s="195">
        <f>SUM(J767:J778)</f>
        <v>14970.200000000003</v>
      </c>
      <c r="K779" s="199"/>
      <c r="L779" s="199"/>
      <c r="M779" s="18"/>
      <c r="N779" s="148"/>
      <c r="O779" s="186">
        <f t="shared" si="106"/>
        <v>0</v>
      </c>
    </row>
    <row r="780" spans="1:15" s="153" customFormat="1" ht="12.75">
      <c r="A780" s="235"/>
      <c r="B780" s="235"/>
      <c r="C780" s="235"/>
      <c r="D780" s="235"/>
      <c r="E780" s="235"/>
      <c r="F780" s="235"/>
      <c r="G780" s="27">
        <f t="shared" si="105"/>
        <v>0</v>
      </c>
      <c r="H780" s="210"/>
      <c r="I780" s="210"/>
      <c r="J780" s="196"/>
      <c r="K780" s="196"/>
      <c r="L780" s="196"/>
      <c r="M780" s="18"/>
      <c r="N780" s="146"/>
      <c r="O780" s="186">
        <f t="shared" si="106"/>
        <v>0</v>
      </c>
    </row>
    <row r="781" spans="1:15" ht="12.75">
      <c r="A781" s="20" t="s">
        <v>864</v>
      </c>
      <c r="B781" s="36" t="s">
        <v>865</v>
      </c>
      <c r="C781" s="24"/>
      <c r="D781" s="27"/>
      <c r="E781" s="28"/>
      <c r="F781" s="27"/>
      <c r="G781" s="27">
        <f t="shared" si="105"/>
        <v>0</v>
      </c>
      <c r="H781" s="27"/>
      <c r="I781" s="27"/>
      <c r="J781" s="194"/>
      <c r="M781" s="186"/>
      <c r="O781" s="186">
        <f t="shared" si="106"/>
        <v>0</v>
      </c>
    </row>
    <row r="782" spans="1:15" s="153" customFormat="1" ht="51">
      <c r="A782" s="20"/>
      <c r="B782" s="25" t="s">
        <v>866</v>
      </c>
      <c r="C782" s="24"/>
      <c r="D782" s="27"/>
      <c r="E782" s="28"/>
      <c r="F782" s="27"/>
      <c r="G782" s="27">
        <f t="shared" si="105"/>
        <v>0</v>
      </c>
      <c r="H782" s="27"/>
      <c r="I782" s="27"/>
      <c r="J782" s="194">
        <f>D782*G782</f>
        <v>0</v>
      </c>
      <c r="K782" s="197"/>
      <c r="L782" s="197"/>
      <c r="M782" s="186"/>
      <c r="N782" s="138"/>
      <c r="O782" s="186">
        <f t="shared" si="106"/>
        <v>0</v>
      </c>
    </row>
    <row r="783" spans="1:15" ht="12.75">
      <c r="A783" s="20"/>
      <c r="B783" s="25" t="s">
        <v>867</v>
      </c>
      <c r="C783" s="24" t="s">
        <v>290</v>
      </c>
      <c r="D783" s="27">
        <v>7200</v>
      </c>
      <c r="E783" s="28"/>
      <c r="F783" s="27">
        <f t="shared" si="107"/>
        <v>0</v>
      </c>
      <c r="G783" s="27">
        <f t="shared" si="105"/>
        <v>2.0327868852459017</v>
      </c>
      <c r="H783" s="27">
        <f>D783*G783</f>
        <v>14636.065573770493</v>
      </c>
      <c r="I783" s="27">
        <f>G783+G783*$K$12</f>
        <v>2.48</v>
      </c>
      <c r="J783" s="194">
        <f>D783*I783</f>
        <v>17856</v>
      </c>
      <c r="M783" s="186">
        <v>2.48</v>
      </c>
      <c r="O783" s="186">
        <f t="shared" si="106"/>
        <v>2.0327868852459017</v>
      </c>
    </row>
    <row r="784" spans="1:15" ht="12.75">
      <c r="A784" s="20"/>
      <c r="B784" s="25" t="s">
        <v>868</v>
      </c>
      <c r="C784" s="24" t="s">
        <v>290</v>
      </c>
      <c r="D784" s="27">
        <v>750</v>
      </c>
      <c r="E784" s="28"/>
      <c r="F784" s="27">
        <f t="shared" si="107"/>
        <v>0</v>
      </c>
      <c r="G784" s="27">
        <f>O784</f>
        <v>2.557377049180328</v>
      </c>
      <c r="H784" s="27">
        <f>D784*G784</f>
        <v>1918.032786885246</v>
      </c>
      <c r="I784" s="27">
        <f>G784+G784*$K$12</f>
        <v>3.12</v>
      </c>
      <c r="J784" s="194">
        <f>D784*I784</f>
        <v>2340</v>
      </c>
      <c r="M784" s="186">
        <v>3.12</v>
      </c>
      <c r="O784" s="186">
        <f aca="true" t="shared" si="114" ref="O784:O847">M784/$N$13</f>
        <v>2.557377049180328</v>
      </c>
    </row>
    <row r="785" spans="1:15" s="153" customFormat="1" ht="12.75">
      <c r="A785" s="20"/>
      <c r="B785" s="25" t="s">
        <v>869</v>
      </c>
      <c r="C785" s="24" t="s">
        <v>290</v>
      </c>
      <c r="D785" s="27">
        <v>300</v>
      </c>
      <c r="E785" s="28"/>
      <c r="F785" s="27">
        <f t="shared" si="107"/>
        <v>0</v>
      </c>
      <c r="G785" s="27">
        <f>O785</f>
        <v>3.1229508196721314</v>
      </c>
      <c r="H785" s="27">
        <f>D785*G785</f>
        <v>936.8852459016395</v>
      </c>
      <c r="I785" s="27">
        <f>G785+G785*$K$12</f>
        <v>3.8100000000000005</v>
      </c>
      <c r="J785" s="194">
        <f>D785*I785</f>
        <v>1143.0000000000002</v>
      </c>
      <c r="K785" s="197"/>
      <c r="L785" s="197"/>
      <c r="M785" s="186">
        <v>3.81</v>
      </c>
      <c r="N785" s="138"/>
      <c r="O785" s="186">
        <f t="shared" si="114"/>
        <v>3.1229508196721314</v>
      </c>
    </row>
    <row r="786" spans="1:15" ht="38.25">
      <c r="A786" s="20"/>
      <c r="B786" s="25" t="s">
        <v>870</v>
      </c>
      <c r="C786" s="24"/>
      <c r="D786" s="27"/>
      <c r="E786" s="28"/>
      <c r="F786" s="27"/>
      <c r="G786" s="27">
        <f aca="true" t="shared" si="115" ref="G786:G847">O786</f>
        <v>0</v>
      </c>
      <c r="H786" s="27"/>
      <c r="I786" s="27"/>
      <c r="J786" s="194">
        <f>D786*G786</f>
        <v>0</v>
      </c>
      <c r="M786" s="186"/>
      <c r="O786" s="186">
        <f t="shared" si="114"/>
        <v>0</v>
      </c>
    </row>
    <row r="787" spans="1:15" s="153" customFormat="1" ht="12.75">
      <c r="A787" s="20"/>
      <c r="B787" s="25" t="s">
        <v>869</v>
      </c>
      <c r="C787" s="24" t="s">
        <v>290</v>
      </c>
      <c r="D787" s="27">
        <v>400</v>
      </c>
      <c r="E787" s="161"/>
      <c r="F787" s="27">
        <f t="shared" si="107"/>
        <v>0</v>
      </c>
      <c r="G787" s="27">
        <f t="shared" si="115"/>
        <v>3.5327868852459012</v>
      </c>
      <c r="H787" s="27">
        <f aca="true" t="shared" si="116" ref="H787:H792">D787*G787</f>
        <v>1413.1147540983604</v>
      </c>
      <c r="I787" s="27">
        <f aca="true" t="shared" si="117" ref="I787:I792">G787+G787*$K$12</f>
        <v>4.31</v>
      </c>
      <c r="J787" s="194">
        <f>D787*I787</f>
        <v>1723.9999999999998</v>
      </c>
      <c r="K787" s="197"/>
      <c r="L787" s="197"/>
      <c r="M787" s="186">
        <v>4.31</v>
      </c>
      <c r="N787" s="138"/>
      <c r="O787" s="186">
        <f t="shared" si="114"/>
        <v>3.5327868852459012</v>
      </c>
    </row>
    <row r="788" spans="1:15" ht="12.75">
      <c r="A788" s="20"/>
      <c r="B788" s="25" t="s">
        <v>871</v>
      </c>
      <c r="C788" s="24" t="s">
        <v>290</v>
      </c>
      <c r="D788" s="27">
        <v>100</v>
      </c>
      <c r="E788" s="161"/>
      <c r="F788" s="27">
        <f>E788*D788</f>
        <v>0</v>
      </c>
      <c r="G788" s="27">
        <f t="shared" si="115"/>
        <v>4.311475409836065</v>
      </c>
      <c r="H788" s="27">
        <f t="shared" si="116"/>
        <v>431.1475409836065</v>
      </c>
      <c r="I788" s="27">
        <f t="shared" si="117"/>
        <v>5.26</v>
      </c>
      <c r="J788" s="194">
        <f>D788*I788</f>
        <v>526</v>
      </c>
      <c r="M788" s="186">
        <v>5.26</v>
      </c>
      <c r="O788" s="186">
        <f t="shared" si="114"/>
        <v>4.311475409836065</v>
      </c>
    </row>
    <row r="789" spans="1:15" s="153" customFormat="1" ht="12.75">
      <c r="A789" s="20"/>
      <c r="B789" s="25" t="s">
        <v>872</v>
      </c>
      <c r="C789" s="24" t="s">
        <v>290</v>
      </c>
      <c r="D789" s="27">
        <v>500</v>
      </c>
      <c r="E789" s="161"/>
      <c r="F789" s="27">
        <f t="shared" si="107"/>
        <v>0</v>
      </c>
      <c r="G789" s="27">
        <f t="shared" si="115"/>
        <v>6.090163934426229</v>
      </c>
      <c r="H789" s="27">
        <f t="shared" si="116"/>
        <v>3045.0819672131147</v>
      </c>
      <c r="I789" s="27">
        <f t="shared" si="117"/>
        <v>7.43</v>
      </c>
      <c r="J789" s="194">
        <f>D789*I789</f>
        <v>3715</v>
      </c>
      <c r="K789" s="197"/>
      <c r="L789" s="197"/>
      <c r="M789" s="186">
        <v>7.43</v>
      </c>
      <c r="N789" s="138"/>
      <c r="O789" s="186">
        <f t="shared" si="114"/>
        <v>6.090163934426229</v>
      </c>
    </row>
    <row r="790" spans="1:15" ht="12.75">
      <c r="A790" s="20"/>
      <c r="B790" s="25" t="s">
        <v>873</v>
      </c>
      <c r="C790" s="24" t="s">
        <v>290</v>
      </c>
      <c r="D790" s="27">
        <v>25</v>
      </c>
      <c r="E790" s="161"/>
      <c r="F790" s="27">
        <f t="shared" si="107"/>
        <v>0</v>
      </c>
      <c r="G790" s="27">
        <f t="shared" si="115"/>
        <v>8.40983606557377</v>
      </c>
      <c r="H790" s="27">
        <f t="shared" si="116"/>
        <v>210.24590163934425</v>
      </c>
      <c r="I790" s="27">
        <f t="shared" si="117"/>
        <v>10.26</v>
      </c>
      <c r="J790" s="194">
        <f>D790*I790</f>
        <v>256.5</v>
      </c>
      <c r="M790" s="186">
        <v>10.26</v>
      </c>
      <c r="O790" s="186">
        <f t="shared" si="114"/>
        <v>8.40983606557377</v>
      </c>
    </row>
    <row r="791" spans="1:15" ht="12.75">
      <c r="A791" s="20"/>
      <c r="B791" s="25" t="s">
        <v>874</v>
      </c>
      <c r="C791" s="24" t="s">
        <v>290</v>
      </c>
      <c r="D791" s="27">
        <v>125</v>
      </c>
      <c r="E791" s="161"/>
      <c r="F791" s="27">
        <f t="shared" si="107"/>
        <v>0</v>
      </c>
      <c r="G791" s="27">
        <f t="shared" si="115"/>
        <v>11.418032786885245</v>
      </c>
      <c r="H791" s="27">
        <f t="shared" si="116"/>
        <v>1427.2540983606557</v>
      </c>
      <c r="I791" s="27">
        <f t="shared" si="117"/>
        <v>13.93</v>
      </c>
      <c r="J791" s="194">
        <f>D791*I791</f>
        <v>1741.25</v>
      </c>
      <c r="M791" s="186">
        <v>13.93</v>
      </c>
      <c r="O791" s="186">
        <f t="shared" si="114"/>
        <v>11.418032786885245</v>
      </c>
    </row>
    <row r="792" spans="1:15" ht="12.75">
      <c r="A792" s="20"/>
      <c r="B792" s="25" t="s">
        <v>875</v>
      </c>
      <c r="C792" s="24" t="s">
        <v>290</v>
      </c>
      <c r="D792" s="27">
        <v>130</v>
      </c>
      <c r="E792" s="161"/>
      <c r="F792" s="27">
        <f t="shared" si="107"/>
        <v>0</v>
      </c>
      <c r="G792" s="27">
        <f t="shared" si="115"/>
        <v>15.868852459016393</v>
      </c>
      <c r="H792" s="27">
        <f t="shared" si="116"/>
        <v>2062.9508196721313</v>
      </c>
      <c r="I792" s="27">
        <f t="shared" si="117"/>
        <v>19.36</v>
      </c>
      <c r="J792" s="194">
        <f>D792*G792</f>
        <v>2062.9508196721313</v>
      </c>
      <c r="M792" s="186">
        <v>19.36</v>
      </c>
      <c r="O792" s="186">
        <f t="shared" si="114"/>
        <v>15.868852459016393</v>
      </c>
    </row>
    <row r="793" spans="1:15" ht="38.25">
      <c r="A793" s="20"/>
      <c r="B793" s="25" t="s">
        <v>876</v>
      </c>
      <c r="C793" s="24"/>
      <c r="D793" s="27"/>
      <c r="E793" s="28"/>
      <c r="F793" s="27"/>
      <c r="G793" s="27">
        <f t="shared" si="115"/>
        <v>0</v>
      </c>
      <c r="H793" s="27"/>
      <c r="I793" s="27"/>
      <c r="J793" s="194">
        <f>D793*G793</f>
        <v>0</v>
      </c>
      <c r="M793" s="186"/>
      <c r="O793" s="186">
        <f t="shared" si="114"/>
        <v>0</v>
      </c>
    </row>
    <row r="794" spans="1:15" ht="12.75">
      <c r="A794" s="20"/>
      <c r="B794" s="25" t="s">
        <v>877</v>
      </c>
      <c r="C794" s="24" t="s">
        <v>290</v>
      </c>
      <c r="D794" s="27">
        <v>50</v>
      </c>
      <c r="E794" s="28"/>
      <c r="F794" s="27">
        <f t="shared" si="107"/>
        <v>0</v>
      </c>
      <c r="G794" s="27">
        <f t="shared" si="115"/>
        <v>2.6065573770491803</v>
      </c>
      <c r="H794" s="27">
        <f>D794*G794</f>
        <v>130.327868852459</v>
      </c>
      <c r="I794" s="27">
        <f>G794+G794*$K$12</f>
        <v>3.18</v>
      </c>
      <c r="J794" s="194">
        <f>D794*I794</f>
        <v>159</v>
      </c>
      <c r="M794" s="186">
        <v>3.18</v>
      </c>
      <c r="O794" s="186">
        <f t="shared" si="114"/>
        <v>2.6065573770491803</v>
      </c>
    </row>
    <row r="795" spans="1:15" ht="12.75">
      <c r="A795" s="20"/>
      <c r="B795" s="25" t="s">
        <v>878</v>
      </c>
      <c r="C795" s="24" t="s">
        <v>290</v>
      </c>
      <c r="D795" s="27">
        <v>60</v>
      </c>
      <c r="E795" s="28"/>
      <c r="F795" s="27">
        <f t="shared" si="107"/>
        <v>0</v>
      </c>
      <c r="G795" s="27">
        <f t="shared" si="115"/>
        <v>3.9918032786885247</v>
      </c>
      <c r="H795" s="27">
        <f>D795*G795</f>
        <v>239.5081967213115</v>
      </c>
      <c r="I795" s="27">
        <f>G795+G795*$K$12</f>
        <v>4.87</v>
      </c>
      <c r="J795" s="194">
        <f>D795*I795</f>
        <v>292.2</v>
      </c>
      <c r="M795" s="186">
        <v>4.87</v>
      </c>
      <c r="O795" s="186">
        <f t="shared" si="114"/>
        <v>3.9918032786885247</v>
      </c>
    </row>
    <row r="796" spans="1:15" ht="12.75">
      <c r="A796" s="241" t="s">
        <v>879</v>
      </c>
      <c r="B796" s="241"/>
      <c r="C796" s="241"/>
      <c r="D796" s="241"/>
      <c r="E796" s="241"/>
      <c r="F796" s="18">
        <f>SUM(F783:F795)</f>
        <v>0</v>
      </c>
      <c r="G796" s="27">
        <f t="shared" si="115"/>
        <v>0</v>
      </c>
      <c r="H796" s="195">
        <f>SUM(H782:H795)</f>
        <v>26450.614754098362</v>
      </c>
      <c r="I796" s="27"/>
      <c r="J796" s="195">
        <f>SUM(J782:J795)</f>
        <v>31815.900819672133</v>
      </c>
      <c r="K796" s="199"/>
      <c r="L796" s="199"/>
      <c r="M796" s="186"/>
      <c r="N796" s="148"/>
      <c r="O796" s="186">
        <f t="shared" si="114"/>
        <v>0</v>
      </c>
    </row>
    <row r="797" spans="1:15" ht="12.75">
      <c r="A797" s="235"/>
      <c r="B797" s="235"/>
      <c r="C797" s="235"/>
      <c r="D797" s="235"/>
      <c r="E797" s="235"/>
      <c r="F797" s="235"/>
      <c r="G797" s="27">
        <f t="shared" si="115"/>
        <v>0</v>
      </c>
      <c r="H797" s="210"/>
      <c r="I797" s="210"/>
      <c r="J797" s="196"/>
      <c r="K797" s="196"/>
      <c r="L797" s="196"/>
      <c r="M797" s="18"/>
      <c r="N797" s="146"/>
      <c r="O797" s="186">
        <f t="shared" si="114"/>
        <v>0</v>
      </c>
    </row>
    <row r="798" spans="1:15" ht="12.75">
      <c r="A798" s="20" t="s">
        <v>880</v>
      </c>
      <c r="B798" s="36" t="s">
        <v>881</v>
      </c>
      <c r="C798" s="24"/>
      <c r="D798" s="27"/>
      <c r="E798" s="28"/>
      <c r="F798" s="27"/>
      <c r="G798" s="27">
        <f t="shared" si="115"/>
        <v>0</v>
      </c>
      <c r="H798" s="27"/>
      <c r="I798" s="27"/>
      <c r="J798" s="194"/>
      <c r="M798" s="18"/>
      <c r="O798" s="186">
        <f t="shared" si="114"/>
        <v>0</v>
      </c>
    </row>
    <row r="799" spans="1:15" ht="12.75">
      <c r="A799" s="20"/>
      <c r="B799" s="25" t="s">
        <v>882</v>
      </c>
      <c r="C799" s="24" t="s">
        <v>334</v>
      </c>
      <c r="D799" s="27">
        <v>8</v>
      </c>
      <c r="E799" s="28"/>
      <c r="F799" s="27">
        <f t="shared" si="107"/>
        <v>0</v>
      </c>
      <c r="G799" s="27">
        <f t="shared" si="115"/>
        <v>11.360655737704917</v>
      </c>
      <c r="H799" s="27">
        <f aca="true" t="shared" si="118" ref="H799:H811">D799*G799</f>
        <v>90.88524590163934</v>
      </c>
      <c r="I799" s="27">
        <f aca="true" t="shared" si="119" ref="I799:I811">G799+G799*$K$12</f>
        <v>13.86</v>
      </c>
      <c r="J799" s="194">
        <f aca="true" t="shared" si="120" ref="J799:J811">D799*I799</f>
        <v>110.88</v>
      </c>
      <c r="M799" s="186">
        <v>13.86</v>
      </c>
      <c r="O799" s="186">
        <f t="shared" si="114"/>
        <v>11.360655737704917</v>
      </c>
    </row>
    <row r="800" spans="1:15" ht="12.75">
      <c r="A800" s="20"/>
      <c r="B800" s="25" t="s">
        <v>883</v>
      </c>
      <c r="C800" s="24" t="s">
        <v>334</v>
      </c>
      <c r="D800" s="27">
        <v>12</v>
      </c>
      <c r="E800" s="28"/>
      <c r="F800" s="27">
        <f t="shared" si="107"/>
        <v>0</v>
      </c>
      <c r="G800" s="27">
        <f t="shared" si="115"/>
        <v>9.540983606557377</v>
      </c>
      <c r="H800" s="27">
        <f t="shared" si="118"/>
        <v>114.49180327868854</v>
      </c>
      <c r="I800" s="27">
        <f t="shared" si="119"/>
        <v>11.64</v>
      </c>
      <c r="J800" s="194">
        <f t="shared" si="120"/>
        <v>139.68</v>
      </c>
      <c r="M800" s="186">
        <v>11.64</v>
      </c>
      <c r="O800" s="186">
        <f t="shared" si="114"/>
        <v>9.540983606557377</v>
      </c>
    </row>
    <row r="801" spans="1:15" ht="12.75">
      <c r="A801" s="20"/>
      <c r="B801" s="25" t="s">
        <v>884</v>
      </c>
      <c r="C801" s="24" t="s">
        <v>334</v>
      </c>
      <c r="D801" s="27">
        <v>14</v>
      </c>
      <c r="E801" s="28"/>
      <c r="F801" s="27">
        <f t="shared" si="107"/>
        <v>0</v>
      </c>
      <c r="G801" s="27">
        <f t="shared" si="115"/>
        <v>9.557377049180328</v>
      </c>
      <c r="H801" s="27">
        <f t="shared" si="118"/>
        <v>133.80327868852459</v>
      </c>
      <c r="I801" s="27">
        <f t="shared" si="119"/>
        <v>11.66</v>
      </c>
      <c r="J801" s="194">
        <f t="shared" si="120"/>
        <v>163.24</v>
      </c>
      <c r="M801" s="186">
        <v>11.66</v>
      </c>
      <c r="O801" s="186">
        <f t="shared" si="114"/>
        <v>9.557377049180328</v>
      </c>
    </row>
    <row r="802" spans="1:15" ht="12.75">
      <c r="A802" s="20"/>
      <c r="B802" s="25" t="s">
        <v>885</v>
      </c>
      <c r="C802" s="24" t="s">
        <v>334</v>
      </c>
      <c r="D802" s="27">
        <v>3</v>
      </c>
      <c r="E802" s="28"/>
      <c r="F802" s="27">
        <f t="shared" si="107"/>
        <v>0</v>
      </c>
      <c r="G802" s="27">
        <f t="shared" si="115"/>
        <v>13.80327868852459</v>
      </c>
      <c r="H802" s="27">
        <f t="shared" si="118"/>
        <v>41.40983606557377</v>
      </c>
      <c r="I802" s="27">
        <f t="shared" si="119"/>
        <v>16.84</v>
      </c>
      <c r="J802" s="194">
        <f t="shared" si="120"/>
        <v>50.519999999999996</v>
      </c>
      <c r="M802" s="186">
        <v>16.84</v>
      </c>
      <c r="O802" s="186">
        <f t="shared" si="114"/>
        <v>13.80327868852459</v>
      </c>
    </row>
    <row r="803" spans="1:15" ht="12.75">
      <c r="A803" s="20"/>
      <c r="B803" s="25" t="s">
        <v>886</v>
      </c>
      <c r="C803" s="24" t="s">
        <v>334</v>
      </c>
      <c r="D803" s="27">
        <v>5</v>
      </c>
      <c r="E803" s="28"/>
      <c r="F803" s="27">
        <f t="shared" si="107"/>
        <v>0</v>
      </c>
      <c r="G803" s="27">
        <f t="shared" si="115"/>
        <v>9.844262295081966</v>
      </c>
      <c r="H803" s="27">
        <f t="shared" si="118"/>
        <v>49.221311475409834</v>
      </c>
      <c r="I803" s="27">
        <f t="shared" si="119"/>
        <v>12.01</v>
      </c>
      <c r="J803" s="194">
        <f t="shared" si="120"/>
        <v>60.05</v>
      </c>
      <c r="M803" s="186">
        <v>12.01</v>
      </c>
      <c r="O803" s="186">
        <f t="shared" si="114"/>
        <v>9.844262295081966</v>
      </c>
    </row>
    <row r="804" spans="1:15" ht="12.75">
      <c r="A804" s="20"/>
      <c r="B804" s="25" t="s">
        <v>887</v>
      </c>
      <c r="C804" s="24" t="s">
        <v>334</v>
      </c>
      <c r="D804" s="27">
        <v>8</v>
      </c>
      <c r="E804" s="28"/>
      <c r="F804" s="27">
        <f t="shared" si="107"/>
        <v>0</v>
      </c>
      <c r="G804" s="27">
        <f t="shared" si="115"/>
        <v>1.459016393442623</v>
      </c>
      <c r="H804" s="27">
        <f t="shared" si="118"/>
        <v>11.672131147540984</v>
      </c>
      <c r="I804" s="27">
        <f t="shared" si="119"/>
        <v>1.78</v>
      </c>
      <c r="J804" s="194">
        <f t="shared" si="120"/>
        <v>14.24</v>
      </c>
      <c r="M804" s="186">
        <v>1.78</v>
      </c>
      <c r="O804" s="186">
        <f t="shared" si="114"/>
        <v>1.459016393442623</v>
      </c>
    </row>
    <row r="805" spans="1:15" ht="12.75">
      <c r="A805" s="20"/>
      <c r="B805" s="25" t="s">
        <v>888</v>
      </c>
      <c r="C805" s="24" t="s">
        <v>334</v>
      </c>
      <c r="D805" s="27">
        <v>14</v>
      </c>
      <c r="E805" s="28"/>
      <c r="F805" s="27">
        <f t="shared" si="107"/>
        <v>0</v>
      </c>
      <c r="G805" s="27">
        <f t="shared" si="115"/>
        <v>0.9754098360655737</v>
      </c>
      <c r="H805" s="27">
        <f t="shared" si="118"/>
        <v>13.655737704918032</v>
      </c>
      <c r="I805" s="27">
        <f t="shared" si="119"/>
        <v>1.19</v>
      </c>
      <c r="J805" s="194">
        <f t="shared" si="120"/>
        <v>16.66</v>
      </c>
      <c r="M805" s="186">
        <v>1.19</v>
      </c>
      <c r="O805" s="186">
        <f t="shared" si="114"/>
        <v>0.9754098360655737</v>
      </c>
    </row>
    <row r="806" spans="1:15" ht="12.75">
      <c r="A806" s="20"/>
      <c r="B806" s="25" t="s">
        <v>889</v>
      </c>
      <c r="C806" s="24" t="s">
        <v>334</v>
      </c>
      <c r="D806" s="27">
        <v>20</v>
      </c>
      <c r="E806" s="28"/>
      <c r="F806" s="27">
        <f t="shared" si="107"/>
        <v>0</v>
      </c>
      <c r="G806" s="27">
        <f t="shared" si="115"/>
        <v>1.459016393442623</v>
      </c>
      <c r="H806" s="27">
        <f t="shared" si="118"/>
        <v>29.18032786885246</v>
      </c>
      <c r="I806" s="27">
        <f t="shared" si="119"/>
        <v>1.78</v>
      </c>
      <c r="J806" s="194">
        <f t="shared" si="120"/>
        <v>35.6</v>
      </c>
      <c r="M806" s="186">
        <v>1.78</v>
      </c>
      <c r="O806" s="186">
        <f t="shared" si="114"/>
        <v>1.459016393442623</v>
      </c>
    </row>
    <row r="807" spans="1:15" ht="12.75">
      <c r="A807" s="24"/>
      <c r="B807" s="25" t="s">
        <v>890</v>
      </c>
      <c r="C807" s="24" t="s">
        <v>334</v>
      </c>
      <c r="D807" s="27">
        <v>300</v>
      </c>
      <c r="E807" s="28"/>
      <c r="F807" s="27">
        <f t="shared" si="107"/>
        <v>0</v>
      </c>
      <c r="G807" s="27">
        <f t="shared" si="115"/>
        <v>2.3114754098360657</v>
      </c>
      <c r="H807" s="27">
        <f t="shared" si="118"/>
        <v>693.4426229508197</v>
      </c>
      <c r="I807" s="27">
        <f t="shared" si="119"/>
        <v>2.8200000000000003</v>
      </c>
      <c r="J807" s="194">
        <f t="shared" si="120"/>
        <v>846.0000000000001</v>
      </c>
      <c r="M807" s="186">
        <v>2.82</v>
      </c>
      <c r="O807" s="186">
        <f t="shared" si="114"/>
        <v>2.3114754098360657</v>
      </c>
    </row>
    <row r="808" spans="1:15" ht="12.75">
      <c r="A808" s="20"/>
      <c r="B808" s="25" t="s">
        <v>891</v>
      </c>
      <c r="C808" s="24" t="s">
        <v>334</v>
      </c>
      <c r="D808" s="27">
        <v>150</v>
      </c>
      <c r="E808" s="28"/>
      <c r="F808" s="27">
        <f t="shared" si="107"/>
        <v>0</v>
      </c>
      <c r="G808" s="27">
        <f t="shared" si="115"/>
        <v>2.8442622950819674</v>
      </c>
      <c r="H808" s="27">
        <f t="shared" si="118"/>
        <v>426.6393442622951</v>
      </c>
      <c r="I808" s="27">
        <f t="shared" si="119"/>
        <v>3.47</v>
      </c>
      <c r="J808" s="194">
        <f t="shared" si="120"/>
        <v>520.5</v>
      </c>
      <c r="M808" s="186">
        <v>3.47</v>
      </c>
      <c r="O808" s="186">
        <f t="shared" si="114"/>
        <v>2.8442622950819674</v>
      </c>
    </row>
    <row r="809" spans="1:15" s="150" customFormat="1" ht="12.75">
      <c r="A809" s="20"/>
      <c r="B809" s="25" t="s">
        <v>892</v>
      </c>
      <c r="C809" s="24" t="s">
        <v>334</v>
      </c>
      <c r="D809" s="27">
        <v>3</v>
      </c>
      <c r="E809" s="28"/>
      <c r="F809" s="27">
        <f t="shared" si="107"/>
        <v>0</v>
      </c>
      <c r="G809" s="27">
        <f t="shared" si="115"/>
        <v>35.24590163934426</v>
      </c>
      <c r="H809" s="27">
        <f t="shared" si="118"/>
        <v>105.73770491803279</v>
      </c>
      <c r="I809" s="27">
        <f t="shared" si="119"/>
        <v>43</v>
      </c>
      <c r="J809" s="194">
        <f t="shared" si="120"/>
        <v>129</v>
      </c>
      <c r="K809" s="197"/>
      <c r="L809" s="197"/>
      <c r="M809" s="186">
        <v>43</v>
      </c>
      <c r="N809" s="138"/>
      <c r="O809" s="186">
        <f t="shared" si="114"/>
        <v>35.24590163934426</v>
      </c>
    </row>
    <row r="810" spans="1:15" s="150" customFormat="1" ht="12.75">
      <c r="A810" s="20"/>
      <c r="B810" s="25" t="s">
        <v>893</v>
      </c>
      <c r="C810" s="24" t="s">
        <v>334</v>
      </c>
      <c r="D810" s="27">
        <v>8</v>
      </c>
      <c r="E810" s="28"/>
      <c r="F810" s="27">
        <f t="shared" si="107"/>
        <v>0</v>
      </c>
      <c r="G810" s="27">
        <f t="shared" si="115"/>
        <v>27.885245901639347</v>
      </c>
      <c r="H810" s="27">
        <f t="shared" si="118"/>
        <v>223.08196721311478</v>
      </c>
      <c r="I810" s="27">
        <f t="shared" si="119"/>
        <v>34.02</v>
      </c>
      <c r="J810" s="194">
        <f t="shared" si="120"/>
        <v>272.16</v>
      </c>
      <c r="K810" s="197"/>
      <c r="L810" s="197"/>
      <c r="M810" s="186">
        <v>34.02</v>
      </c>
      <c r="N810" s="138"/>
      <c r="O810" s="186">
        <f t="shared" si="114"/>
        <v>27.885245901639347</v>
      </c>
    </row>
    <row r="811" spans="1:15" s="150" customFormat="1" ht="12.75">
      <c r="A811" s="20"/>
      <c r="B811" s="25" t="s">
        <v>894</v>
      </c>
      <c r="C811" s="24" t="s">
        <v>334</v>
      </c>
      <c r="D811" s="27">
        <v>8</v>
      </c>
      <c r="E811" s="28"/>
      <c r="F811" s="27">
        <f t="shared" si="107"/>
        <v>0</v>
      </c>
      <c r="G811" s="27">
        <f t="shared" si="115"/>
        <v>69.09836065573771</v>
      </c>
      <c r="H811" s="27">
        <f t="shared" si="118"/>
        <v>552.7868852459017</v>
      </c>
      <c r="I811" s="27">
        <f t="shared" si="119"/>
        <v>84.3</v>
      </c>
      <c r="J811" s="194">
        <f t="shared" si="120"/>
        <v>674.4</v>
      </c>
      <c r="K811" s="197"/>
      <c r="L811" s="197"/>
      <c r="M811" s="186">
        <v>84.3</v>
      </c>
      <c r="N811" s="138"/>
      <c r="O811" s="186">
        <f t="shared" si="114"/>
        <v>69.09836065573771</v>
      </c>
    </row>
    <row r="812" spans="1:15" s="150" customFormat="1" ht="12.75">
      <c r="A812" s="241" t="s">
        <v>895</v>
      </c>
      <c r="B812" s="241"/>
      <c r="C812" s="241"/>
      <c r="D812" s="241"/>
      <c r="E812" s="241"/>
      <c r="F812" s="18">
        <f>SUM(F799:F811)</f>
        <v>0</v>
      </c>
      <c r="G812" s="27">
        <f t="shared" si="115"/>
        <v>0</v>
      </c>
      <c r="H812" s="195">
        <f>SUM(H799:H811)</f>
        <v>2486.0081967213114</v>
      </c>
      <c r="I812" s="27"/>
      <c r="J812" s="195">
        <f>SUM(J799:J811)</f>
        <v>3032.93</v>
      </c>
      <c r="K812" s="199"/>
      <c r="L812" s="199"/>
      <c r="M812" s="186"/>
      <c r="N812" s="148"/>
      <c r="O812" s="186">
        <f t="shared" si="114"/>
        <v>0</v>
      </c>
    </row>
    <row r="813" spans="1:15" s="150" customFormat="1" ht="12.75">
      <c r="A813" s="235"/>
      <c r="B813" s="235"/>
      <c r="C813" s="235"/>
      <c r="D813" s="235"/>
      <c r="E813" s="235"/>
      <c r="F813" s="235"/>
      <c r="G813" s="27">
        <f t="shared" si="115"/>
        <v>0</v>
      </c>
      <c r="H813" s="210"/>
      <c r="I813" s="210"/>
      <c r="J813" s="196"/>
      <c r="K813" s="196"/>
      <c r="L813" s="196"/>
      <c r="M813" s="186"/>
      <c r="N813" s="146"/>
      <c r="O813" s="186">
        <f t="shared" si="114"/>
        <v>0</v>
      </c>
    </row>
    <row r="814" spans="1:15" s="150" customFormat="1" ht="12.75">
      <c r="A814" s="20" t="s">
        <v>896</v>
      </c>
      <c r="B814" s="36" t="s">
        <v>897</v>
      </c>
      <c r="C814" s="20"/>
      <c r="D814" s="18"/>
      <c r="E814" s="28"/>
      <c r="F814" s="27"/>
      <c r="G814" s="27">
        <f t="shared" si="115"/>
        <v>0</v>
      </c>
      <c r="H814" s="27"/>
      <c r="I814" s="27"/>
      <c r="J814" s="194"/>
      <c r="K814" s="197"/>
      <c r="L814" s="197"/>
      <c r="M814" s="186"/>
      <c r="N814" s="138"/>
      <c r="O814" s="186">
        <f t="shared" si="114"/>
        <v>0</v>
      </c>
    </row>
    <row r="815" spans="1:15" s="150" customFormat="1" ht="25.5">
      <c r="A815" s="24"/>
      <c r="B815" s="25" t="s">
        <v>898</v>
      </c>
      <c r="C815" s="24" t="s">
        <v>334</v>
      </c>
      <c r="D815" s="27">
        <v>4</v>
      </c>
      <c r="E815" s="28"/>
      <c r="F815" s="27">
        <f aca="true" t="shared" si="121" ref="F815:F845">E815*D815</f>
        <v>0</v>
      </c>
      <c r="G815" s="27">
        <f t="shared" si="115"/>
        <v>19.163934426229506</v>
      </c>
      <c r="H815" s="27">
        <f aca="true" t="shared" si="122" ref="H815:H826">D815*G815</f>
        <v>76.65573770491802</v>
      </c>
      <c r="I815" s="27">
        <f aca="true" t="shared" si="123" ref="I815:I826">G815+G815*$K$12</f>
        <v>23.379999999999995</v>
      </c>
      <c r="J815" s="194">
        <f aca="true" t="shared" si="124" ref="J815:J826">D815*I815</f>
        <v>93.51999999999998</v>
      </c>
      <c r="K815" s="197"/>
      <c r="L815" s="197"/>
      <c r="M815" s="186">
        <v>23.38</v>
      </c>
      <c r="N815" s="138"/>
      <c r="O815" s="186">
        <f t="shared" si="114"/>
        <v>19.163934426229506</v>
      </c>
    </row>
    <row r="816" spans="1:15" s="150" customFormat="1" ht="25.5">
      <c r="A816" s="24"/>
      <c r="B816" s="25" t="s">
        <v>899</v>
      </c>
      <c r="C816" s="24" t="s">
        <v>334</v>
      </c>
      <c r="D816" s="27">
        <v>1</v>
      </c>
      <c r="E816" s="28"/>
      <c r="F816" s="27">
        <f t="shared" si="121"/>
        <v>0</v>
      </c>
      <c r="G816" s="27">
        <f t="shared" si="115"/>
        <v>19.163934426229506</v>
      </c>
      <c r="H816" s="27">
        <f t="shared" si="122"/>
        <v>19.163934426229506</v>
      </c>
      <c r="I816" s="27">
        <f t="shared" si="123"/>
        <v>23.379999999999995</v>
      </c>
      <c r="J816" s="194">
        <f t="shared" si="124"/>
        <v>23.379999999999995</v>
      </c>
      <c r="K816" s="197"/>
      <c r="L816" s="197"/>
      <c r="M816" s="186">
        <v>23.38</v>
      </c>
      <c r="N816" s="138"/>
      <c r="O816" s="186">
        <f t="shared" si="114"/>
        <v>19.163934426229506</v>
      </c>
    </row>
    <row r="817" spans="1:15" s="150" customFormat="1" ht="12.75">
      <c r="A817" s="24"/>
      <c r="B817" s="25" t="s">
        <v>900</v>
      </c>
      <c r="C817" s="24" t="s">
        <v>334</v>
      </c>
      <c r="D817" s="27">
        <v>1</v>
      </c>
      <c r="E817" s="28"/>
      <c r="F817" s="27">
        <f t="shared" si="121"/>
        <v>0</v>
      </c>
      <c r="G817" s="27">
        <f t="shared" si="115"/>
        <v>92.18852459016394</v>
      </c>
      <c r="H817" s="27">
        <f t="shared" si="122"/>
        <v>92.18852459016394</v>
      </c>
      <c r="I817" s="27">
        <f t="shared" si="123"/>
        <v>112.47</v>
      </c>
      <c r="J817" s="194">
        <f t="shared" si="124"/>
        <v>112.47</v>
      </c>
      <c r="K817" s="197"/>
      <c r="L817" s="197"/>
      <c r="M817" s="186">
        <v>112.47</v>
      </c>
      <c r="N817" s="138"/>
      <c r="O817" s="186">
        <f t="shared" si="114"/>
        <v>92.18852459016394</v>
      </c>
    </row>
    <row r="818" spans="1:15" s="150" customFormat="1" ht="12.75">
      <c r="A818" s="24"/>
      <c r="B818" s="25" t="s">
        <v>901</v>
      </c>
      <c r="C818" s="24" t="s">
        <v>334</v>
      </c>
      <c r="D818" s="27">
        <v>3</v>
      </c>
      <c r="E818" s="28"/>
      <c r="F818" s="27">
        <f t="shared" si="121"/>
        <v>0</v>
      </c>
      <c r="G818" s="27">
        <f t="shared" si="115"/>
        <v>36.77049180327869</v>
      </c>
      <c r="H818" s="27">
        <f t="shared" si="122"/>
        <v>110.31147540983606</v>
      </c>
      <c r="I818" s="27">
        <f t="shared" si="123"/>
        <v>44.86</v>
      </c>
      <c r="J818" s="194">
        <f t="shared" si="124"/>
        <v>134.57999999999998</v>
      </c>
      <c r="K818" s="197"/>
      <c r="L818" s="197"/>
      <c r="M818" s="186">
        <v>44.86</v>
      </c>
      <c r="N818" s="138"/>
      <c r="O818" s="186">
        <f t="shared" si="114"/>
        <v>36.77049180327869</v>
      </c>
    </row>
    <row r="819" spans="1:15" ht="25.5">
      <c r="A819" s="24"/>
      <c r="B819" s="25" t="s">
        <v>902</v>
      </c>
      <c r="C819" s="24" t="s">
        <v>334</v>
      </c>
      <c r="D819" s="27">
        <v>1</v>
      </c>
      <c r="E819" s="28"/>
      <c r="F819" s="27">
        <f t="shared" si="121"/>
        <v>0</v>
      </c>
      <c r="G819" s="27">
        <f t="shared" si="115"/>
        <v>30.21311475409836</v>
      </c>
      <c r="H819" s="27">
        <f t="shared" si="122"/>
        <v>30.21311475409836</v>
      </c>
      <c r="I819" s="27">
        <f t="shared" si="123"/>
        <v>36.86</v>
      </c>
      <c r="J819" s="194">
        <f t="shared" si="124"/>
        <v>36.86</v>
      </c>
      <c r="M819" s="186">
        <v>36.86</v>
      </c>
      <c r="O819" s="186">
        <f t="shared" si="114"/>
        <v>30.21311475409836</v>
      </c>
    </row>
    <row r="820" spans="1:15" ht="25.5">
      <c r="A820" s="24"/>
      <c r="B820" s="25" t="s">
        <v>903</v>
      </c>
      <c r="C820" s="24" t="s">
        <v>334</v>
      </c>
      <c r="D820" s="27">
        <v>1</v>
      </c>
      <c r="E820" s="28"/>
      <c r="F820" s="27">
        <f t="shared" si="121"/>
        <v>0</v>
      </c>
      <c r="G820" s="27">
        <f t="shared" si="115"/>
        <v>126.88524590163935</v>
      </c>
      <c r="H820" s="27">
        <f t="shared" si="122"/>
        <v>126.88524590163935</v>
      </c>
      <c r="I820" s="27">
        <f t="shared" si="123"/>
        <v>154.8</v>
      </c>
      <c r="J820" s="194">
        <f t="shared" si="124"/>
        <v>154.8</v>
      </c>
      <c r="M820" s="186">
        <v>154.8</v>
      </c>
      <c r="O820" s="186">
        <f t="shared" si="114"/>
        <v>126.88524590163935</v>
      </c>
    </row>
    <row r="821" spans="1:15" ht="25.5">
      <c r="A821" s="24"/>
      <c r="B821" s="25" t="s">
        <v>904</v>
      </c>
      <c r="C821" s="24" t="s">
        <v>334</v>
      </c>
      <c r="D821" s="27">
        <v>1</v>
      </c>
      <c r="E821" s="28"/>
      <c r="F821" s="27">
        <f t="shared" si="121"/>
        <v>0</v>
      </c>
      <c r="G821" s="27">
        <f t="shared" si="115"/>
        <v>126.88524590163935</v>
      </c>
      <c r="H821" s="27">
        <f t="shared" si="122"/>
        <v>126.88524590163935</v>
      </c>
      <c r="I821" s="27">
        <f t="shared" si="123"/>
        <v>154.8</v>
      </c>
      <c r="J821" s="194">
        <f t="shared" si="124"/>
        <v>154.8</v>
      </c>
      <c r="M821" s="186">
        <v>154.8</v>
      </c>
      <c r="O821" s="186">
        <f t="shared" si="114"/>
        <v>126.88524590163935</v>
      </c>
    </row>
    <row r="822" spans="1:15" ht="12.75" customHeight="1">
      <c r="A822" s="24"/>
      <c r="B822" s="25" t="s">
        <v>906</v>
      </c>
      <c r="C822" s="24" t="s">
        <v>334</v>
      </c>
      <c r="D822" s="27">
        <v>1</v>
      </c>
      <c r="E822" s="28"/>
      <c r="F822" s="27">
        <f t="shared" si="121"/>
        <v>0</v>
      </c>
      <c r="G822" s="27">
        <f t="shared" si="115"/>
        <v>30.21311475409836</v>
      </c>
      <c r="H822" s="27">
        <f t="shared" si="122"/>
        <v>30.21311475409836</v>
      </c>
      <c r="I822" s="27">
        <f t="shared" si="123"/>
        <v>36.86</v>
      </c>
      <c r="J822" s="194">
        <f t="shared" si="124"/>
        <v>36.86</v>
      </c>
      <c r="M822" s="186">
        <v>36.86</v>
      </c>
      <c r="O822" s="186">
        <f t="shared" si="114"/>
        <v>30.21311475409836</v>
      </c>
    </row>
    <row r="823" spans="1:15" ht="25.5">
      <c r="A823" s="24"/>
      <c r="B823" s="25" t="s">
        <v>907</v>
      </c>
      <c r="C823" s="24" t="s">
        <v>334</v>
      </c>
      <c r="D823" s="27">
        <v>1</v>
      </c>
      <c r="E823" s="28"/>
      <c r="F823" s="27">
        <f t="shared" si="121"/>
        <v>0</v>
      </c>
      <c r="G823" s="27">
        <f t="shared" si="115"/>
        <v>84.59016393442623</v>
      </c>
      <c r="H823" s="27">
        <f t="shared" si="122"/>
        <v>84.59016393442623</v>
      </c>
      <c r="I823" s="27">
        <f t="shared" si="123"/>
        <v>103.2</v>
      </c>
      <c r="J823" s="194">
        <f t="shared" si="124"/>
        <v>103.2</v>
      </c>
      <c r="M823" s="186">
        <v>103.2</v>
      </c>
      <c r="O823" s="186">
        <f t="shared" si="114"/>
        <v>84.59016393442623</v>
      </c>
    </row>
    <row r="824" spans="1:15" ht="12.75" customHeight="1">
      <c r="A824" s="24"/>
      <c r="B824" s="25" t="s">
        <v>908</v>
      </c>
      <c r="C824" s="24" t="s">
        <v>334</v>
      </c>
      <c r="D824" s="27">
        <v>1</v>
      </c>
      <c r="E824" s="28"/>
      <c r="F824" s="27">
        <f t="shared" si="121"/>
        <v>0</v>
      </c>
      <c r="G824" s="27">
        <f t="shared" si="115"/>
        <v>84.59016393442623</v>
      </c>
      <c r="H824" s="27">
        <f t="shared" si="122"/>
        <v>84.59016393442623</v>
      </c>
      <c r="I824" s="27">
        <f t="shared" si="123"/>
        <v>103.2</v>
      </c>
      <c r="J824" s="194">
        <f t="shared" si="124"/>
        <v>103.2</v>
      </c>
      <c r="M824" s="186">
        <v>103.2</v>
      </c>
      <c r="O824" s="186">
        <f t="shared" si="114"/>
        <v>84.59016393442623</v>
      </c>
    </row>
    <row r="825" spans="1:15" ht="12.75" customHeight="1">
      <c r="A825" s="24"/>
      <c r="B825" s="25" t="s">
        <v>909</v>
      </c>
      <c r="C825" s="24" t="s">
        <v>334</v>
      </c>
      <c r="D825" s="27">
        <v>3</v>
      </c>
      <c r="E825" s="28"/>
      <c r="F825" s="27">
        <f t="shared" si="121"/>
        <v>0</v>
      </c>
      <c r="G825" s="27">
        <f t="shared" si="115"/>
        <v>18.114754098360656</v>
      </c>
      <c r="H825" s="27">
        <f t="shared" si="122"/>
        <v>54.34426229508197</v>
      </c>
      <c r="I825" s="27">
        <f t="shared" si="123"/>
        <v>22.1</v>
      </c>
      <c r="J825" s="194">
        <f t="shared" si="124"/>
        <v>66.30000000000001</v>
      </c>
      <c r="M825" s="186">
        <v>22.1</v>
      </c>
      <c r="O825" s="186">
        <f t="shared" si="114"/>
        <v>18.114754098360656</v>
      </c>
    </row>
    <row r="826" spans="1:15" ht="25.5">
      <c r="A826" s="24"/>
      <c r="B826" s="25" t="s">
        <v>910</v>
      </c>
      <c r="C826" s="24" t="s">
        <v>334</v>
      </c>
      <c r="D826" s="27">
        <v>2</v>
      </c>
      <c r="E826" s="28"/>
      <c r="F826" s="27">
        <f t="shared" si="121"/>
        <v>0</v>
      </c>
      <c r="G826" s="27">
        <f t="shared" si="115"/>
        <v>18.114754098360656</v>
      </c>
      <c r="H826" s="27">
        <f t="shared" si="122"/>
        <v>36.22950819672131</v>
      </c>
      <c r="I826" s="27">
        <f t="shared" si="123"/>
        <v>22.1</v>
      </c>
      <c r="J826" s="194">
        <f t="shared" si="124"/>
        <v>44.2</v>
      </c>
      <c r="M826" s="186">
        <v>22.1</v>
      </c>
      <c r="O826" s="186">
        <f t="shared" si="114"/>
        <v>18.114754098360656</v>
      </c>
    </row>
    <row r="827" spans="1:15" ht="12.75">
      <c r="A827" s="239" t="s">
        <v>911</v>
      </c>
      <c r="B827" s="239"/>
      <c r="C827" s="239"/>
      <c r="D827" s="239"/>
      <c r="E827" s="239"/>
      <c r="F827" s="18">
        <f>SUM(F815:F826)</f>
        <v>0</v>
      </c>
      <c r="G827" s="27">
        <f t="shared" si="115"/>
        <v>0</v>
      </c>
      <c r="H827" s="195">
        <f>SUM(H815:H826)</f>
        <v>872.2704918032786</v>
      </c>
      <c r="I827" s="27"/>
      <c r="J827" s="195">
        <f>SUM(J815:J826)</f>
        <v>1064.17</v>
      </c>
      <c r="K827" s="199"/>
      <c r="L827" s="199"/>
      <c r="M827" s="18"/>
      <c r="N827" s="148"/>
      <c r="O827" s="186">
        <f t="shared" si="114"/>
        <v>0</v>
      </c>
    </row>
    <row r="828" spans="1:15" ht="12.75">
      <c r="A828" s="235"/>
      <c r="B828" s="235"/>
      <c r="C828" s="235"/>
      <c r="D828" s="235"/>
      <c r="E828" s="235"/>
      <c r="F828" s="235"/>
      <c r="G828" s="27">
        <f t="shared" si="115"/>
        <v>0</v>
      </c>
      <c r="H828" s="210"/>
      <c r="I828" s="210"/>
      <c r="J828" s="196"/>
      <c r="K828" s="196"/>
      <c r="L828" s="196"/>
      <c r="M828" s="18"/>
      <c r="N828" s="146"/>
      <c r="O828" s="186">
        <f t="shared" si="114"/>
        <v>0</v>
      </c>
    </row>
    <row r="829" spans="1:15" ht="12.75">
      <c r="A829" s="20" t="s">
        <v>912</v>
      </c>
      <c r="B829" s="36" t="s">
        <v>913</v>
      </c>
      <c r="C829" s="24"/>
      <c r="D829" s="27"/>
      <c r="E829" s="28"/>
      <c r="F829" s="27"/>
      <c r="G829" s="27">
        <f t="shared" si="115"/>
        <v>0</v>
      </c>
      <c r="H829" s="27"/>
      <c r="I829" s="27"/>
      <c r="J829" s="194"/>
      <c r="M829" s="18"/>
      <c r="O829" s="186">
        <f t="shared" si="114"/>
        <v>0</v>
      </c>
    </row>
    <row r="830" spans="1:15" ht="12.75">
      <c r="A830" s="20"/>
      <c r="B830" s="25" t="s">
        <v>914</v>
      </c>
      <c r="C830" s="24" t="s">
        <v>334</v>
      </c>
      <c r="D830" s="27">
        <v>51</v>
      </c>
      <c r="E830" s="28"/>
      <c r="F830" s="27">
        <f t="shared" si="121"/>
        <v>0</v>
      </c>
      <c r="G830" s="27">
        <f t="shared" si="115"/>
        <v>11.311475409836067</v>
      </c>
      <c r="H830" s="27">
        <f aca="true" t="shared" si="125" ref="H830:H845">D830*G830</f>
        <v>576.8852459016395</v>
      </c>
      <c r="I830" s="27">
        <f aca="true" t="shared" si="126" ref="I830:I845">G830+G830*$K$12</f>
        <v>13.8</v>
      </c>
      <c r="J830" s="194">
        <f aca="true" t="shared" si="127" ref="J830:J845">D830*I830</f>
        <v>703.8000000000001</v>
      </c>
      <c r="M830" s="186">
        <v>13.8</v>
      </c>
      <c r="O830" s="186">
        <f t="shared" si="114"/>
        <v>11.311475409836067</v>
      </c>
    </row>
    <row r="831" spans="1:15" ht="12.75">
      <c r="A831" s="20"/>
      <c r="B831" s="25" t="s">
        <v>915</v>
      </c>
      <c r="C831" s="24" t="s">
        <v>334</v>
      </c>
      <c r="D831" s="27">
        <v>2</v>
      </c>
      <c r="E831" s="28"/>
      <c r="F831" s="27">
        <f t="shared" si="121"/>
        <v>0</v>
      </c>
      <c r="G831" s="27">
        <f t="shared" si="115"/>
        <v>11.311475409836067</v>
      </c>
      <c r="H831" s="27">
        <f t="shared" si="125"/>
        <v>22.622950819672134</v>
      </c>
      <c r="I831" s="27">
        <f t="shared" si="126"/>
        <v>13.8</v>
      </c>
      <c r="J831" s="194">
        <f t="shared" si="127"/>
        <v>27.6</v>
      </c>
      <c r="M831" s="186">
        <v>13.8</v>
      </c>
      <c r="O831" s="186">
        <f t="shared" si="114"/>
        <v>11.311475409836067</v>
      </c>
    </row>
    <row r="832" spans="1:15" ht="12.75">
      <c r="A832" s="20"/>
      <c r="B832" s="25" t="s">
        <v>916</v>
      </c>
      <c r="C832" s="24" t="s">
        <v>334</v>
      </c>
      <c r="D832" s="27">
        <v>1</v>
      </c>
      <c r="E832" s="28"/>
      <c r="F832" s="27">
        <f>E832*D832</f>
        <v>0</v>
      </c>
      <c r="G832" s="27">
        <f t="shared" si="115"/>
        <v>41.032786885245905</v>
      </c>
      <c r="H832" s="27">
        <f t="shared" si="125"/>
        <v>41.032786885245905</v>
      </c>
      <c r="I832" s="27">
        <f t="shared" si="126"/>
        <v>50.06</v>
      </c>
      <c r="J832" s="194">
        <f t="shared" si="127"/>
        <v>50.06</v>
      </c>
      <c r="M832" s="186">
        <v>50.06</v>
      </c>
      <c r="O832" s="186">
        <f t="shared" si="114"/>
        <v>41.032786885245905</v>
      </c>
    </row>
    <row r="833" spans="1:15" ht="12.75">
      <c r="A833" s="20"/>
      <c r="B833" s="25" t="s">
        <v>917</v>
      </c>
      <c r="C833" s="24" t="s">
        <v>334</v>
      </c>
      <c r="D833" s="27">
        <v>27</v>
      </c>
      <c r="E833" s="28"/>
      <c r="F833" s="27">
        <f t="shared" si="121"/>
        <v>0</v>
      </c>
      <c r="G833" s="27">
        <f t="shared" si="115"/>
        <v>63.22950819672131</v>
      </c>
      <c r="H833" s="27">
        <f t="shared" si="125"/>
        <v>1707.1967213114754</v>
      </c>
      <c r="I833" s="27">
        <f t="shared" si="126"/>
        <v>77.14</v>
      </c>
      <c r="J833" s="194">
        <f t="shared" si="127"/>
        <v>2082.78</v>
      </c>
      <c r="M833" s="186">
        <v>77.14</v>
      </c>
      <c r="O833" s="186">
        <f t="shared" si="114"/>
        <v>63.22950819672131</v>
      </c>
    </row>
    <row r="834" spans="1:15" ht="12.75">
      <c r="A834" s="20"/>
      <c r="B834" s="25" t="s">
        <v>918</v>
      </c>
      <c r="C834" s="24" t="s">
        <v>334</v>
      </c>
      <c r="D834" s="27">
        <v>1</v>
      </c>
      <c r="E834" s="28"/>
      <c r="F834" s="27">
        <f t="shared" si="121"/>
        <v>0</v>
      </c>
      <c r="G834" s="27">
        <f t="shared" si="115"/>
        <v>63.22950819672131</v>
      </c>
      <c r="H834" s="27">
        <f t="shared" si="125"/>
        <v>63.22950819672131</v>
      </c>
      <c r="I834" s="27">
        <f t="shared" si="126"/>
        <v>77.14</v>
      </c>
      <c r="J834" s="194">
        <f t="shared" si="127"/>
        <v>77.14</v>
      </c>
      <c r="M834" s="186">
        <v>77.14</v>
      </c>
      <c r="O834" s="186">
        <f t="shared" si="114"/>
        <v>63.22950819672131</v>
      </c>
    </row>
    <row r="835" spans="1:15" ht="12.75">
      <c r="A835" s="20"/>
      <c r="B835" s="25" t="s">
        <v>919</v>
      </c>
      <c r="C835" s="24" t="s">
        <v>334</v>
      </c>
      <c r="D835" s="27">
        <v>1</v>
      </c>
      <c r="E835" s="28"/>
      <c r="F835" s="27">
        <f>E835*D835</f>
        <v>0</v>
      </c>
      <c r="G835" s="27">
        <f t="shared" si="115"/>
        <v>63.22950819672131</v>
      </c>
      <c r="H835" s="27">
        <f t="shared" si="125"/>
        <v>63.22950819672131</v>
      </c>
      <c r="I835" s="27">
        <f t="shared" si="126"/>
        <v>77.14</v>
      </c>
      <c r="J835" s="194">
        <f t="shared" si="127"/>
        <v>77.14</v>
      </c>
      <c r="M835" s="186">
        <v>77.14</v>
      </c>
      <c r="O835" s="186">
        <f t="shared" si="114"/>
        <v>63.22950819672131</v>
      </c>
    </row>
    <row r="836" spans="1:15" ht="12.75">
      <c r="A836" s="20"/>
      <c r="B836" s="25" t="s">
        <v>920</v>
      </c>
      <c r="C836" s="24" t="s">
        <v>334</v>
      </c>
      <c r="D836" s="27">
        <v>2</v>
      </c>
      <c r="E836" s="28"/>
      <c r="F836" s="27">
        <f t="shared" si="121"/>
        <v>0</v>
      </c>
      <c r="G836" s="27">
        <f t="shared" si="115"/>
        <v>63.22950819672131</v>
      </c>
      <c r="H836" s="27">
        <f t="shared" si="125"/>
        <v>126.45901639344262</v>
      </c>
      <c r="I836" s="27">
        <f t="shared" si="126"/>
        <v>77.14</v>
      </c>
      <c r="J836" s="194">
        <f t="shared" si="127"/>
        <v>154.28</v>
      </c>
      <c r="M836" s="186">
        <v>77.14</v>
      </c>
      <c r="O836" s="186">
        <f t="shared" si="114"/>
        <v>63.22950819672131</v>
      </c>
    </row>
    <row r="837" spans="1:15" ht="12.75">
      <c r="A837" s="20"/>
      <c r="B837" s="25" t="s">
        <v>921</v>
      </c>
      <c r="C837" s="24" t="s">
        <v>334</v>
      </c>
      <c r="D837" s="27">
        <v>1</v>
      </c>
      <c r="E837" s="28"/>
      <c r="F837" s="27">
        <f t="shared" si="121"/>
        <v>0</v>
      </c>
      <c r="G837" s="27">
        <f t="shared" si="115"/>
        <v>63.22950819672131</v>
      </c>
      <c r="H837" s="27">
        <f t="shared" si="125"/>
        <v>63.22950819672131</v>
      </c>
      <c r="I837" s="27">
        <f t="shared" si="126"/>
        <v>77.14</v>
      </c>
      <c r="J837" s="194">
        <f t="shared" si="127"/>
        <v>77.14</v>
      </c>
      <c r="M837" s="186">
        <v>77.14</v>
      </c>
      <c r="O837" s="186">
        <f t="shared" si="114"/>
        <v>63.22950819672131</v>
      </c>
    </row>
    <row r="838" spans="1:15" ht="12.75">
      <c r="A838" s="24"/>
      <c r="B838" s="25" t="s">
        <v>922</v>
      </c>
      <c r="C838" s="24" t="s">
        <v>334</v>
      </c>
      <c r="D838" s="27">
        <v>2</v>
      </c>
      <c r="E838" s="28"/>
      <c r="F838" s="27">
        <f t="shared" si="121"/>
        <v>0</v>
      </c>
      <c r="G838" s="27">
        <f t="shared" si="115"/>
        <v>353.6885245901639</v>
      </c>
      <c r="H838" s="27">
        <f t="shared" si="125"/>
        <v>707.3770491803278</v>
      </c>
      <c r="I838" s="27">
        <f t="shared" si="126"/>
        <v>431.5</v>
      </c>
      <c r="J838" s="194">
        <f t="shared" si="127"/>
        <v>863</v>
      </c>
      <c r="M838" s="186">
        <v>431.5</v>
      </c>
      <c r="O838" s="186">
        <f t="shared" si="114"/>
        <v>353.6885245901639</v>
      </c>
    </row>
    <row r="839" spans="1:15" ht="12.75">
      <c r="A839" s="20"/>
      <c r="B839" s="25" t="s">
        <v>923</v>
      </c>
      <c r="C839" s="24" t="s">
        <v>334</v>
      </c>
      <c r="D839" s="27">
        <v>1</v>
      </c>
      <c r="E839" s="28"/>
      <c r="F839" s="27">
        <f>E839*D839</f>
        <v>0</v>
      </c>
      <c r="G839" s="27">
        <f t="shared" si="115"/>
        <v>500.1967213114754</v>
      </c>
      <c r="H839" s="27">
        <f t="shared" si="125"/>
        <v>500.1967213114754</v>
      </c>
      <c r="I839" s="27">
        <f t="shared" si="126"/>
        <v>610.24</v>
      </c>
      <c r="J839" s="194">
        <f t="shared" si="127"/>
        <v>610.24</v>
      </c>
      <c r="M839" s="186">
        <v>610.24</v>
      </c>
      <c r="O839" s="186">
        <f t="shared" si="114"/>
        <v>500.1967213114754</v>
      </c>
    </row>
    <row r="840" spans="1:15" ht="12.75">
      <c r="A840" s="20"/>
      <c r="B840" s="25" t="s">
        <v>924</v>
      </c>
      <c r="C840" s="24" t="s">
        <v>334</v>
      </c>
      <c r="D840" s="27">
        <v>2</v>
      </c>
      <c r="E840" s="28"/>
      <c r="F840" s="27">
        <f t="shared" si="121"/>
        <v>0</v>
      </c>
      <c r="G840" s="27">
        <f t="shared" si="115"/>
        <v>443.06557377049177</v>
      </c>
      <c r="H840" s="27">
        <f t="shared" si="125"/>
        <v>886.1311475409835</v>
      </c>
      <c r="I840" s="27">
        <f t="shared" si="126"/>
        <v>540.54</v>
      </c>
      <c r="J840" s="194">
        <f t="shared" si="127"/>
        <v>1081.08</v>
      </c>
      <c r="M840" s="186">
        <v>540.54</v>
      </c>
      <c r="O840" s="186">
        <f t="shared" si="114"/>
        <v>443.06557377049177</v>
      </c>
    </row>
    <row r="841" spans="1:15" ht="12.75">
      <c r="A841" s="20"/>
      <c r="B841" s="25" t="s">
        <v>925</v>
      </c>
      <c r="C841" s="24" t="s">
        <v>334</v>
      </c>
      <c r="D841" s="27">
        <v>2</v>
      </c>
      <c r="E841" s="28"/>
      <c r="F841" s="27">
        <f t="shared" si="121"/>
        <v>0</v>
      </c>
      <c r="G841" s="27">
        <f t="shared" si="115"/>
        <v>103.40983606557377</v>
      </c>
      <c r="H841" s="27">
        <f t="shared" si="125"/>
        <v>206.81967213114754</v>
      </c>
      <c r="I841" s="27">
        <f t="shared" si="126"/>
        <v>126.16</v>
      </c>
      <c r="J841" s="194">
        <f t="shared" si="127"/>
        <v>252.32</v>
      </c>
      <c r="M841" s="186">
        <v>126.16</v>
      </c>
      <c r="O841" s="186">
        <f t="shared" si="114"/>
        <v>103.40983606557377</v>
      </c>
    </row>
    <row r="842" spans="1:15" ht="25.5">
      <c r="A842" s="20"/>
      <c r="B842" s="25" t="s">
        <v>926</v>
      </c>
      <c r="C842" s="24" t="s">
        <v>334</v>
      </c>
      <c r="D842" s="27">
        <v>1</v>
      </c>
      <c r="E842" s="28"/>
      <c r="F842" s="27">
        <f t="shared" si="121"/>
        <v>0</v>
      </c>
      <c r="G842" s="27">
        <f t="shared" si="115"/>
        <v>2653.2704918032787</v>
      </c>
      <c r="H842" s="27">
        <f t="shared" si="125"/>
        <v>2653.2704918032787</v>
      </c>
      <c r="I842" s="27">
        <f t="shared" si="126"/>
        <v>3236.99</v>
      </c>
      <c r="J842" s="194">
        <f t="shared" si="127"/>
        <v>3236.99</v>
      </c>
      <c r="M842" s="186">
        <v>3236.99</v>
      </c>
      <c r="O842" s="186">
        <f t="shared" si="114"/>
        <v>2653.2704918032787</v>
      </c>
    </row>
    <row r="843" spans="1:15" ht="25.5">
      <c r="A843" s="20"/>
      <c r="B843" s="25" t="s">
        <v>927</v>
      </c>
      <c r="C843" s="24" t="s">
        <v>334</v>
      </c>
      <c r="D843" s="27">
        <v>70</v>
      </c>
      <c r="E843" s="28"/>
      <c r="F843" s="27">
        <f t="shared" si="121"/>
        <v>0</v>
      </c>
      <c r="G843" s="27">
        <f t="shared" si="115"/>
        <v>108.45901639344262</v>
      </c>
      <c r="H843" s="27">
        <f t="shared" si="125"/>
        <v>7592.131147540984</v>
      </c>
      <c r="I843" s="27">
        <f t="shared" si="126"/>
        <v>132.32</v>
      </c>
      <c r="J843" s="194">
        <f t="shared" si="127"/>
        <v>9262.4</v>
      </c>
      <c r="M843" s="186">
        <v>132.32</v>
      </c>
      <c r="O843" s="186">
        <f t="shared" si="114"/>
        <v>108.45901639344262</v>
      </c>
    </row>
    <row r="844" spans="1:15" ht="25.5">
      <c r="A844" s="20"/>
      <c r="B844" s="25" t="s">
        <v>928</v>
      </c>
      <c r="C844" s="24" t="s">
        <v>334</v>
      </c>
      <c r="D844" s="27">
        <v>1</v>
      </c>
      <c r="E844" s="28"/>
      <c r="F844" s="27">
        <f t="shared" si="121"/>
        <v>0</v>
      </c>
      <c r="G844" s="27">
        <f t="shared" si="115"/>
        <v>140.05737704918033</v>
      </c>
      <c r="H844" s="27">
        <f t="shared" si="125"/>
        <v>140.05737704918033</v>
      </c>
      <c r="I844" s="27">
        <f t="shared" si="126"/>
        <v>170.87</v>
      </c>
      <c r="J844" s="194">
        <f t="shared" si="127"/>
        <v>170.87</v>
      </c>
      <c r="M844" s="186">
        <v>170.87</v>
      </c>
      <c r="O844" s="186">
        <f t="shared" si="114"/>
        <v>140.05737704918033</v>
      </c>
    </row>
    <row r="845" spans="1:15" ht="25.5">
      <c r="A845" s="20"/>
      <c r="B845" s="25" t="s">
        <v>929</v>
      </c>
      <c r="C845" s="24" t="s">
        <v>334</v>
      </c>
      <c r="D845" s="27">
        <v>4</v>
      </c>
      <c r="E845" s="28"/>
      <c r="F845" s="27">
        <f t="shared" si="121"/>
        <v>0</v>
      </c>
      <c r="G845" s="27">
        <f t="shared" si="115"/>
        <v>50.50819672131147</v>
      </c>
      <c r="H845" s="27">
        <f t="shared" si="125"/>
        <v>202.03278688524588</v>
      </c>
      <c r="I845" s="27">
        <f t="shared" si="126"/>
        <v>61.61999999999999</v>
      </c>
      <c r="J845" s="194">
        <f t="shared" si="127"/>
        <v>246.47999999999996</v>
      </c>
      <c r="M845" s="186">
        <v>61.62</v>
      </c>
      <c r="O845" s="186">
        <f t="shared" si="114"/>
        <v>50.50819672131147</v>
      </c>
    </row>
    <row r="846" spans="1:15" ht="12.75">
      <c r="A846" s="239" t="s">
        <v>930</v>
      </c>
      <c r="B846" s="239"/>
      <c r="C846" s="239"/>
      <c r="D846" s="239"/>
      <c r="E846" s="239"/>
      <c r="F846" s="18">
        <f>SUM(F830:F845)</f>
        <v>0</v>
      </c>
      <c r="G846" s="27">
        <f t="shared" si="115"/>
        <v>0</v>
      </c>
      <c r="H846" s="195">
        <f>SUM(H830:H845)</f>
        <v>15551.901639344263</v>
      </c>
      <c r="I846" s="27"/>
      <c r="J846" s="195">
        <f>SUM(J830:J845)</f>
        <v>18973.32</v>
      </c>
      <c r="K846" s="199"/>
      <c r="L846" s="199"/>
      <c r="M846" s="186"/>
      <c r="N846" s="148"/>
      <c r="O846" s="186">
        <f t="shared" si="114"/>
        <v>0</v>
      </c>
    </row>
    <row r="847" spans="1:15" ht="12.75">
      <c r="A847" s="237"/>
      <c r="B847" s="237"/>
      <c r="C847" s="237"/>
      <c r="D847" s="237"/>
      <c r="E847" s="237"/>
      <c r="F847" s="237"/>
      <c r="G847" s="27">
        <f t="shared" si="115"/>
        <v>0</v>
      </c>
      <c r="H847" s="210"/>
      <c r="I847" s="210"/>
      <c r="J847" s="196"/>
      <c r="K847" s="196"/>
      <c r="L847" s="196"/>
      <c r="M847" s="186"/>
      <c r="N847" s="146"/>
      <c r="O847" s="186">
        <f t="shared" si="114"/>
        <v>0</v>
      </c>
    </row>
    <row r="848" spans="1:15" ht="12.75">
      <c r="A848" s="20" t="s">
        <v>931</v>
      </c>
      <c r="B848" s="251" t="s">
        <v>932</v>
      </c>
      <c r="C848" s="252"/>
      <c r="D848" s="252"/>
      <c r="E848" s="252"/>
      <c r="F848" s="252"/>
      <c r="G848" s="27">
        <f aca="true" t="shared" si="128" ref="G848:G911">O848</f>
        <v>0</v>
      </c>
      <c r="H848" s="27"/>
      <c r="I848" s="27"/>
      <c r="J848" s="194"/>
      <c r="M848" s="186"/>
      <c r="O848" s="186">
        <f aca="true" t="shared" si="129" ref="O848:O911">M848/$N$13</f>
        <v>0</v>
      </c>
    </row>
    <row r="849" spans="1:15" ht="12.75">
      <c r="A849" s="20" t="s">
        <v>933</v>
      </c>
      <c r="B849" s="238" t="s">
        <v>934</v>
      </c>
      <c r="C849" s="238"/>
      <c r="D849" s="238"/>
      <c r="E849" s="238"/>
      <c r="F849" s="238"/>
      <c r="G849" s="27">
        <f t="shared" si="128"/>
        <v>0</v>
      </c>
      <c r="H849" s="27"/>
      <c r="I849" s="27"/>
      <c r="J849" s="194">
        <f>D849*G849</f>
        <v>0</v>
      </c>
      <c r="M849" s="186"/>
      <c r="O849" s="186">
        <f t="shared" si="129"/>
        <v>0</v>
      </c>
    </row>
    <row r="850" spans="1:15" ht="25.5">
      <c r="A850" s="24"/>
      <c r="B850" s="25" t="s">
        <v>935</v>
      </c>
      <c r="C850" s="24" t="s">
        <v>334</v>
      </c>
      <c r="D850" s="27">
        <v>116</v>
      </c>
      <c r="E850" s="162"/>
      <c r="F850" s="27">
        <f aca="true" t="shared" si="130" ref="F850:F856">E850*D850</f>
        <v>0</v>
      </c>
      <c r="G850" s="27">
        <f t="shared" si="128"/>
        <v>61.221311475409834</v>
      </c>
      <c r="H850" s="27">
        <f aca="true" t="shared" si="131" ref="H850:H856">D850*G850</f>
        <v>7101.672131147541</v>
      </c>
      <c r="I850" s="27">
        <f aca="true" t="shared" si="132" ref="I850:I856">G850+G850*$K$12</f>
        <v>74.69</v>
      </c>
      <c r="J850" s="194">
        <f aca="true" t="shared" si="133" ref="J850:J856">D850*I850</f>
        <v>8664.039999999999</v>
      </c>
      <c r="M850" s="186">
        <v>74.69</v>
      </c>
      <c r="O850" s="186">
        <f t="shared" si="129"/>
        <v>61.221311475409834</v>
      </c>
    </row>
    <row r="851" spans="1:15" ht="25.5">
      <c r="A851" s="24"/>
      <c r="B851" s="25" t="s">
        <v>936</v>
      </c>
      <c r="C851" s="24" t="s">
        <v>334</v>
      </c>
      <c r="D851" s="27">
        <v>19</v>
      </c>
      <c r="E851" s="162"/>
      <c r="F851" s="27">
        <f t="shared" si="130"/>
        <v>0</v>
      </c>
      <c r="G851" s="27">
        <f t="shared" si="128"/>
        <v>61.221311475409834</v>
      </c>
      <c r="H851" s="27">
        <f t="shared" si="131"/>
        <v>1163.2049180327867</v>
      </c>
      <c r="I851" s="27">
        <f t="shared" si="132"/>
        <v>74.69</v>
      </c>
      <c r="J851" s="194">
        <f t="shared" si="133"/>
        <v>1419.11</v>
      </c>
      <c r="M851" s="186">
        <v>74.69</v>
      </c>
      <c r="O851" s="186">
        <f t="shared" si="129"/>
        <v>61.221311475409834</v>
      </c>
    </row>
    <row r="852" spans="1:15" ht="25.5">
      <c r="A852" s="24"/>
      <c r="B852" s="25" t="s">
        <v>937</v>
      </c>
      <c r="C852" s="24" t="s">
        <v>334</v>
      </c>
      <c r="D852" s="27">
        <v>12</v>
      </c>
      <c r="E852" s="162"/>
      <c r="F852" s="27">
        <f t="shared" si="130"/>
        <v>0</v>
      </c>
      <c r="G852" s="27">
        <f t="shared" si="128"/>
        <v>25.434426229508198</v>
      </c>
      <c r="H852" s="27">
        <f t="shared" si="131"/>
        <v>305.21311475409834</v>
      </c>
      <c r="I852" s="27">
        <f t="shared" si="132"/>
        <v>31.03</v>
      </c>
      <c r="J852" s="194">
        <f t="shared" si="133"/>
        <v>372.36</v>
      </c>
      <c r="M852" s="186">
        <v>31.03</v>
      </c>
      <c r="O852" s="186">
        <f t="shared" si="129"/>
        <v>25.434426229508198</v>
      </c>
    </row>
    <row r="853" spans="1:15" ht="12.75">
      <c r="A853" s="24"/>
      <c r="B853" s="25" t="s">
        <v>938</v>
      </c>
      <c r="C853" s="24" t="s">
        <v>334</v>
      </c>
      <c r="D853" s="27">
        <v>18</v>
      </c>
      <c r="E853" s="162"/>
      <c r="F853" s="27">
        <f t="shared" si="130"/>
        <v>0</v>
      </c>
      <c r="G853" s="27">
        <f t="shared" si="128"/>
        <v>25.434426229508198</v>
      </c>
      <c r="H853" s="27">
        <f t="shared" si="131"/>
        <v>457.81967213114757</v>
      </c>
      <c r="I853" s="27">
        <f t="shared" si="132"/>
        <v>31.03</v>
      </c>
      <c r="J853" s="194">
        <f t="shared" si="133"/>
        <v>558.54</v>
      </c>
      <c r="M853" s="186">
        <v>31.03</v>
      </c>
      <c r="O853" s="186">
        <f t="shared" si="129"/>
        <v>25.434426229508198</v>
      </c>
    </row>
    <row r="854" spans="1:15" ht="38.25">
      <c r="A854" s="24"/>
      <c r="B854" s="25" t="s">
        <v>939</v>
      </c>
      <c r="C854" s="24" t="s">
        <v>334</v>
      </c>
      <c r="D854" s="27">
        <v>2</v>
      </c>
      <c r="E854" s="28"/>
      <c r="F854" s="27">
        <f t="shared" si="130"/>
        <v>0</v>
      </c>
      <c r="G854" s="27">
        <f t="shared" si="128"/>
        <v>253.52459016393445</v>
      </c>
      <c r="H854" s="27">
        <f t="shared" si="131"/>
        <v>507.0491803278689</v>
      </c>
      <c r="I854" s="27">
        <f t="shared" si="132"/>
        <v>309.3</v>
      </c>
      <c r="J854" s="194">
        <f t="shared" si="133"/>
        <v>618.6</v>
      </c>
      <c r="M854" s="186">
        <v>309.3</v>
      </c>
      <c r="O854" s="186">
        <f t="shared" si="129"/>
        <v>253.52459016393445</v>
      </c>
    </row>
    <row r="855" spans="1:15" ht="38.25">
      <c r="A855" s="24"/>
      <c r="B855" s="25" t="s">
        <v>940</v>
      </c>
      <c r="C855" s="24" t="s">
        <v>334</v>
      </c>
      <c r="D855" s="27">
        <v>4</v>
      </c>
      <c r="E855" s="28"/>
      <c r="F855" s="27">
        <f t="shared" si="130"/>
        <v>0</v>
      </c>
      <c r="G855" s="27">
        <f t="shared" si="128"/>
        <v>317.4918032786885</v>
      </c>
      <c r="H855" s="27">
        <f t="shared" si="131"/>
        <v>1269.967213114754</v>
      </c>
      <c r="I855" s="27">
        <f t="shared" si="132"/>
        <v>387.34</v>
      </c>
      <c r="J855" s="194">
        <f t="shared" si="133"/>
        <v>1549.36</v>
      </c>
      <c r="M855" s="186">
        <v>387.34</v>
      </c>
      <c r="O855" s="186">
        <f t="shared" si="129"/>
        <v>317.4918032786885</v>
      </c>
    </row>
    <row r="856" spans="1:15" ht="63.75">
      <c r="A856" s="24"/>
      <c r="B856" s="25" t="s">
        <v>0</v>
      </c>
      <c r="C856" s="24" t="s">
        <v>334</v>
      </c>
      <c r="D856" s="27">
        <v>5</v>
      </c>
      <c r="E856" s="28"/>
      <c r="F856" s="27">
        <f t="shared" si="130"/>
        <v>0</v>
      </c>
      <c r="G856" s="27">
        <f t="shared" si="128"/>
        <v>310.55737704918033</v>
      </c>
      <c r="H856" s="27">
        <f t="shared" si="131"/>
        <v>1552.7868852459017</v>
      </c>
      <c r="I856" s="27">
        <f t="shared" si="132"/>
        <v>378.88</v>
      </c>
      <c r="J856" s="194">
        <f t="shared" si="133"/>
        <v>1894.4</v>
      </c>
      <c r="M856" s="186">
        <v>378.88</v>
      </c>
      <c r="O856" s="186">
        <f t="shared" si="129"/>
        <v>310.55737704918033</v>
      </c>
    </row>
    <row r="857" spans="1:15" ht="12.75">
      <c r="A857" s="239" t="s">
        <v>1</v>
      </c>
      <c r="B857" s="239"/>
      <c r="C857" s="239"/>
      <c r="D857" s="239"/>
      <c r="E857" s="239"/>
      <c r="F857" s="18">
        <f>SUM(F850:F856)</f>
        <v>0</v>
      </c>
      <c r="G857" s="27">
        <f t="shared" si="128"/>
        <v>0</v>
      </c>
      <c r="H857" s="195">
        <f>SUM(H850:H856)</f>
        <v>12357.713114754099</v>
      </c>
      <c r="I857" s="27"/>
      <c r="J857" s="195">
        <f>SUM(J850:J856)</f>
        <v>15076.41</v>
      </c>
      <c r="K857" s="199"/>
      <c r="L857" s="199"/>
      <c r="M857" s="186"/>
      <c r="N857" s="148"/>
      <c r="O857" s="186">
        <f t="shared" si="129"/>
        <v>0</v>
      </c>
    </row>
    <row r="858" spans="1:15" ht="12.75">
      <c r="A858" s="237"/>
      <c r="B858" s="237"/>
      <c r="C858" s="237"/>
      <c r="D858" s="237"/>
      <c r="E858" s="237"/>
      <c r="F858" s="237"/>
      <c r="G858" s="27">
        <f t="shared" si="128"/>
        <v>0</v>
      </c>
      <c r="H858" s="210"/>
      <c r="I858" s="210"/>
      <c r="J858" s="196"/>
      <c r="K858" s="196"/>
      <c r="L858" s="196"/>
      <c r="M858" s="186"/>
      <c r="N858" s="146"/>
      <c r="O858" s="186">
        <f t="shared" si="129"/>
        <v>0</v>
      </c>
    </row>
    <row r="859" spans="1:15" ht="12.75">
      <c r="A859" s="20" t="s">
        <v>2</v>
      </c>
      <c r="B859" s="55" t="s">
        <v>3</v>
      </c>
      <c r="C859" s="45"/>
      <c r="D859" s="27"/>
      <c r="E859" s="54"/>
      <c r="F859" s="23"/>
      <c r="G859" s="27">
        <f t="shared" si="128"/>
        <v>0</v>
      </c>
      <c r="H859" s="27"/>
      <c r="I859" s="27"/>
      <c r="J859" s="194">
        <f>D859*G859</f>
        <v>0</v>
      </c>
      <c r="M859" s="186"/>
      <c r="O859" s="186">
        <f t="shared" si="129"/>
        <v>0</v>
      </c>
    </row>
    <row r="860" spans="1:15" ht="12.75">
      <c r="A860" s="24"/>
      <c r="B860" s="25" t="s">
        <v>4</v>
      </c>
      <c r="C860" s="24" t="s">
        <v>334</v>
      </c>
      <c r="D860" s="27">
        <v>1</v>
      </c>
      <c r="E860" s="28"/>
      <c r="F860" s="27">
        <f aca="true" t="shared" si="134" ref="F860:F872">E860*D860</f>
        <v>0</v>
      </c>
      <c r="G860" s="27">
        <f t="shared" si="128"/>
        <v>24.565573770491802</v>
      </c>
      <c r="H860" s="27">
        <f aca="true" t="shared" si="135" ref="H860:H872">D860*G860</f>
        <v>24.565573770491802</v>
      </c>
      <c r="I860" s="27">
        <f aca="true" t="shared" si="136" ref="I860:I872">G860+G860*$K$12</f>
        <v>29.97</v>
      </c>
      <c r="J860" s="194">
        <f aca="true" t="shared" si="137" ref="J860:J872">D860*I860</f>
        <v>29.97</v>
      </c>
      <c r="M860" s="186">
        <v>29.97</v>
      </c>
      <c r="O860" s="186">
        <f t="shared" si="129"/>
        <v>24.565573770491802</v>
      </c>
    </row>
    <row r="861" spans="1:15" ht="12.75">
      <c r="A861" s="24"/>
      <c r="B861" s="25" t="s">
        <v>5</v>
      </c>
      <c r="C861" s="24" t="s">
        <v>334</v>
      </c>
      <c r="D861" s="27">
        <v>49</v>
      </c>
      <c r="E861" s="28"/>
      <c r="F861" s="27">
        <f t="shared" si="134"/>
        <v>0</v>
      </c>
      <c r="G861" s="27">
        <f t="shared" si="128"/>
        <v>6.557377049180328</v>
      </c>
      <c r="H861" s="27">
        <f t="shared" si="135"/>
        <v>321.3114754098361</v>
      </c>
      <c r="I861" s="27">
        <f t="shared" si="136"/>
        <v>8</v>
      </c>
      <c r="J861" s="194">
        <f t="shared" si="137"/>
        <v>392</v>
      </c>
      <c r="M861" s="186">
        <v>8</v>
      </c>
      <c r="O861" s="186">
        <f t="shared" si="129"/>
        <v>6.557377049180328</v>
      </c>
    </row>
    <row r="862" spans="1:15" ht="12.75">
      <c r="A862" s="24"/>
      <c r="B862" s="25" t="s">
        <v>6</v>
      </c>
      <c r="C862" s="24" t="s">
        <v>334</v>
      </c>
      <c r="D862" s="27">
        <v>2</v>
      </c>
      <c r="E862" s="28"/>
      <c r="F862" s="27">
        <f t="shared" si="134"/>
        <v>0</v>
      </c>
      <c r="G862" s="27">
        <f t="shared" si="128"/>
        <v>11.237704918032788</v>
      </c>
      <c r="H862" s="27">
        <f t="shared" si="135"/>
        <v>22.475409836065577</v>
      </c>
      <c r="I862" s="27">
        <f t="shared" si="136"/>
        <v>13.71</v>
      </c>
      <c r="J862" s="194">
        <f t="shared" si="137"/>
        <v>27.42</v>
      </c>
      <c r="M862" s="186">
        <v>13.71</v>
      </c>
      <c r="O862" s="186">
        <f t="shared" si="129"/>
        <v>11.237704918032788</v>
      </c>
    </row>
    <row r="863" spans="1:15" ht="12.75">
      <c r="A863" s="24"/>
      <c r="B863" s="25" t="s">
        <v>7</v>
      </c>
      <c r="C863" s="24" t="s">
        <v>334</v>
      </c>
      <c r="D863" s="27">
        <v>5</v>
      </c>
      <c r="E863" s="28"/>
      <c r="F863" s="27">
        <f t="shared" si="134"/>
        <v>0</v>
      </c>
      <c r="G863" s="27">
        <f t="shared" si="128"/>
        <v>15.188524590163937</v>
      </c>
      <c r="H863" s="27">
        <f t="shared" si="135"/>
        <v>75.94262295081968</v>
      </c>
      <c r="I863" s="27">
        <f t="shared" si="136"/>
        <v>18.53</v>
      </c>
      <c r="J863" s="194">
        <f t="shared" si="137"/>
        <v>92.65</v>
      </c>
      <c r="M863" s="186">
        <v>18.53</v>
      </c>
      <c r="O863" s="186">
        <f t="shared" si="129"/>
        <v>15.188524590163937</v>
      </c>
    </row>
    <row r="864" spans="1:15" ht="12.75">
      <c r="A864" s="24"/>
      <c r="B864" s="25" t="s">
        <v>8</v>
      </c>
      <c r="C864" s="24" t="s">
        <v>334</v>
      </c>
      <c r="D864" s="27">
        <v>2</v>
      </c>
      <c r="E864" s="28"/>
      <c r="F864" s="27">
        <f t="shared" si="134"/>
        <v>0</v>
      </c>
      <c r="G864" s="27">
        <f t="shared" si="128"/>
        <v>8.450819672131148</v>
      </c>
      <c r="H864" s="27">
        <f t="shared" si="135"/>
        <v>16.901639344262296</v>
      </c>
      <c r="I864" s="27">
        <f t="shared" si="136"/>
        <v>10.31</v>
      </c>
      <c r="J864" s="194">
        <f t="shared" si="137"/>
        <v>20.62</v>
      </c>
      <c r="M864" s="186">
        <v>10.31</v>
      </c>
      <c r="O864" s="186">
        <f t="shared" si="129"/>
        <v>8.450819672131148</v>
      </c>
    </row>
    <row r="865" spans="1:15" ht="12.75">
      <c r="A865" s="24"/>
      <c r="B865" s="25" t="s">
        <v>9</v>
      </c>
      <c r="C865" s="24" t="s">
        <v>334</v>
      </c>
      <c r="D865" s="27">
        <v>18</v>
      </c>
      <c r="E865" s="28"/>
      <c r="F865" s="27">
        <f t="shared" si="134"/>
        <v>0</v>
      </c>
      <c r="G865" s="27">
        <f t="shared" si="128"/>
        <v>15.10655737704918</v>
      </c>
      <c r="H865" s="27">
        <f t="shared" si="135"/>
        <v>271.91803278688525</v>
      </c>
      <c r="I865" s="27">
        <f t="shared" si="136"/>
        <v>18.43</v>
      </c>
      <c r="J865" s="194">
        <f t="shared" si="137"/>
        <v>331.74</v>
      </c>
      <c r="M865" s="186">
        <v>18.43</v>
      </c>
      <c r="O865" s="186">
        <f t="shared" si="129"/>
        <v>15.10655737704918</v>
      </c>
    </row>
    <row r="866" spans="1:15" ht="12.75">
      <c r="A866" s="24"/>
      <c r="B866" s="25" t="s">
        <v>10</v>
      </c>
      <c r="C866" s="24" t="s">
        <v>334</v>
      </c>
      <c r="D866" s="27">
        <v>2</v>
      </c>
      <c r="E866" s="28"/>
      <c r="F866" s="27">
        <f t="shared" si="134"/>
        <v>0</v>
      </c>
      <c r="G866" s="27">
        <f t="shared" si="128"/>
        <v>22.950819672131146</v>
      </c>
      <c r="H866" s="27">
        <f t="shared" si="135"/>
        <v>45.90163934426229</v>
      </c>
      <c r="I866" s="27">
        <f t="shared" si="136"/>
        <v>28</v>
      </c>
      <c r="J866" s="194">
        <f t="shared" si="137"/>
        <v>56</v>
      </c>
      <c r="M866" s="186">
        <v>28</v>
      </c>
      <c r="O866" s="186">
        <f t="shared" si="129"/>
        <v>22.950819672131146</v>
      </c>
    </row>
    <row r="867" spans="1:15" ht="25.5">
      <c r="A867" s="24"/>
      <c r="B867" s="25" t="s">
        <v>11</v>
      </c>
      <c r="C867" s="24" t="s">
        <v>334</v>
      </c>
      <c r="D867" s="27">
        <v>1</v>
      </c>
      <c r="E867" s="28"/>
      <c r="F867" s="27">
        <f t="shared" si="134"/>
        <v>0</v>
      </c>
      <c r="G867" s="27">
        <f t="shared" si="128"/>
        <v>10.270491803278688</v>
      </c>
      <c r="H867" s="27">
        <f t="shared" si="135"/>
        <v>10.270491803278688</v>
      </c>
      <c r="I867" s="27">
        <f t="shared" si="136"/>
        <v>12.53</v>
      </c>
      <c r="J867" s="194">
        <f t="shared" si="137"/>
        <v>12.53</v>
      </c>
      <c r="M867" s="186">
        <v>12.53</v>
      </c>
      <c r="O867" s="186">
        <f t="shared" si="129"/>
        <v>10.270491803278688</v>
      </c>
    </row>
    <row r="868" spans="1:15" ht="12.75">
      <c r="A868" s="24"/>
      <c r="B868" s="25" t="s">
        <v>12</v>
      </c>
      <c r="C868" s="24" t="s">
        <v>334</v>
      </c>
      <c r="D868" s="27">
        <v>6</v>
      </c>
      <c r="E868" s="28"/>
      <c r="F868" s="27">
        <f t="shared" si="134"/>
        <v>0</v>
      </c>
      <c r="G868" s="27">
        <f t="shared" si="128"/>
        <v>21.75409836065574</v>
      </c>
      <c r="H868" s="27">
        <f t="shared" si="135"/>
        <v>130.52459016393442</v>
      </c>
      <c r="I868" s="27">
        <f t="shared" si="136"/>
        <v>26.540000000000003</v>
      </c>
      <c r="J868" s="194">
        <f t="shared" si="137"/>
        <v>159.24</v>
      </c>
      <c r="M868" s="186">
        <v>26.54</v>
      </c>
      <c r="O868" s="186">
        <f t="shared" si="129"/>
        <v>21.75409836065574</v>
      </c>
    </row>
    <row r="869" spans="1:15" ht="12.75">
      <c r="A869" s="24"/>
      <c r="B869" s="25" t="s">
        <v>13</v>
      </c>
      <c r="C869" s="24" t="s">
        <v>334</v>
      </c>
      <c r="D869" s="27">
        <v>49</v>
      </c>
      <c r="E869" s="28"/>
      <c r="F869" s="27">
        <f t="shared" si="134"/>
        <v>0</v>
      </c>
      <c r="G869" s="27">
        <f t="shared" si="128"/>
        <v>2.1639344262295084</v>
      </c>
      <c r="H869" s="27">
        <f t="shared" si="135"/>
        <v>106.03278688524591</v>
      </c>
      <c r="I869" s="27">
        <f t="shared" si="136"/>
        <v>2.64</v>
      </c>
      <c r="J869" s="194">
        <f t="shared" si="137"/>
        <v>129.36</v>
      </c>
      <c r="M869" s="186">
        <v>2.64</v>
      </c>
      <c r="O869" s="186">
        <f t="shared" si="129"/>
        <v>2.1639344262295084</v>
      </c>
    </row>
    <row r="870" spans="1:15" ht="12.75">
      <c r="A870" s="24"/>
      <c r="B870" s="25" t="s">
        <v>14</v>
      </c>
      <c r="C870" s="24" t="s">
        <v>334</v>
      </c>
      <c r="D870" s="27">
        <v>20</v>
      </c>
      <c r="E870" s="28"/>
      <c r="F870" s="27">
        <f t="shared" si="134"/>
        <v>0</v>
      </c>
      <c r="G870" s="27">
        <f t="shared" si="128"/>
        <v>2.1639344262295084</v>
      </c>
      <c r="H870" s="27">
        <f t="shared" si="135"/>
        <v>43.278688524590166</v>
      </c>
      <c r="I870" s="27">
        <f t="shared" si="136"/>
        <v>2.64</v>
      </c>
      <c r="J870" s="194">
        <f t="shared" si="137"/>
        <v>52.800000000000004</v>
      </c>
      <c r="M870" s="186">
        <v>2.64</v>
      </c>
      <c r="O870" s="186">
        <f t="shared" si="129"/>
        <v>2.1639344262295084</v>
      </c>
    </row>
    <row r="871" spans="1:15" ht="12.75">
      <c r="A871" s="24"/>
      <c r="B871" s="25" t="s">
        <v>15</v>
      </c>
      <c r="C871" s="24" t="s">
        <v>334</v>
      </c>
      <c r="D871" s="27">
        <v>5</v>
      </c>
      <c r="E871" s="28"/>
      <c r="F871" s="27">
        <f t="shared" si="134"/>
        <v>0</v>
      </c>
      <c r="G871" s="27">
        <f t="shared" si="128"/>
        <v>2.1639344262295084</v>
      </c>
      <c r="H871" s="27">
        <f t="shared" si="135"/>
        <v>10.819672131147541</v>
      </c>
      <c r="I871" s="27">
        <f t="shared" si="136"/>
        <v>2.64</v>
      </c>
      <c r="J871" s="194">
        <f t="shared" si="137"/>
        <v>13.200000000000001</v>
      </c>
      <c r="M871" s="186">
        <v>2.64</v>
      </c>
      <c r="O871" s="186">
        <f t="shared" si="129"/>
        <v>2.1639344262295084</v>
      </c>
    </row>
    <row r="872" spans="1:15" ht="25.5">
      <c r="A872" s="24"/>
      <c r="B872" s="25" t="s">
        <v>16</v>
      </c>
      <c r="C872" s="24" t="s">
        <v>334</v>
      </c>
      <c r="D872" s="27">
        <v>1</v>
      </c>
      <c r="E872" s="28"/>
      <c r="F872" s="27">
        <f t="shared" si="134"/>
        <v>0</v>
      </c>
      <c r="G872" s="27">
        <f t="shared" si="128"/>
        <v>5.049180327868853</v>
      </c>
      <c r="H872" s="27">
        <f t="shared" si="135"/>
        <v>5.049180327868853</v>
      </c>
      <c r="I872" s="27">
        <f t="shared" si="136"/>
        <v>6.16</v>
      </c>
      <c r="J872" s="194">
        <f t="shared" si="137"/>
        <v>6.16</v>
      </c>
      <c r="M872" s="186">
        <v>6.16</v>
      </c>
      <c r="O872" s="186">
        <f t="shared" si="129"/>
        <v>5.049180327868853</v>
      </c>
    </row>
    <row r="873" spans="1:15" ht="12.75">
      <c r="A873" s="239" t="s">
        <v>17</v>
      </c>
      <c r="B873" s="239"/>
      <c r="C873" s="239"/>
      <c r="D873" s="239"/>
      <c r="E873" s="239"/>
      <c r="F873" s="18">
        <f>SUM(F860:F872)</f>
        <v>0</v>
      </c>
      <c r="G873" s="27">
        <f t="shared" si="128"/>
        <v>0</v>
      </c>
      <c r="H873" s="195">
        <f>SUM(H860:H872)</f>
        <v>1084.9918032786886</v>
      </c>
      <c r="I873" s="27"/>
      <c r="J873" s="195">
        <f>SUM(J860:J872)</f>
        <v>1323.6900000000003</v>
      </c>
      <c r="K873" s="199"/>
      <c r="L873" s="199"/>
      <c r="M873" s="18"/>
      <c r="N873" s="148"/>
      <c r="O873" s="186">
        <f t="shared" si="129"/>
        <v>0</v>
      </c>
    </row>
    <row r="874" spans="1:15" ht="12.75">
      <c r="A874" s="237"/>
      <c r="B874" s="237"/>
      <c r="C874" s="237"/>
      <c r="D874" s="237"/>
      <c r="E874" s="237"/>
      <c r="F874" s="237"/>
      <c r="G874" s="27">
        <f t="shared" si="128"/>
        <v>0</v>
      </c>
      <c r="H874" s="210"/>
      <c r="I874" s="210"/>
      <c r="J874" s="196"/>
      <c r="K874" s="196"/>
      <c r="L874" s="196"/>
      <c r="M874" s="18"/>
      <c r="N874" s="146"/>
      <c r="O874" s="186">
        <f t="shared" si="129"/>
        <v>0</v>
      </c>
    </row>
    <row r="875" spans="1:15" ht="12.75">
      <c r="A875" s="20" t="s">
        <v>18</v>
      </c>
      <c r="B875" s="238" t="s">
        <v>19</v>
      </c>
      <c r="C875" s="238"/>
      <c r="D875" s="238"/>
      <c r="E875" s="238"/>
      <c r="F875" s="238"/>
      <c r="G875" s="27">
        <f t="shared" si="128"/>
        <v>0</v>
      </c>
      <c r="H875" s="27"/>
      <c r="I875" s="27"/>
      <c r="J875" s="194"/>
      <c r="M875" s="18"/>
      <c r="O875" s="186">
        <f t="shared" si="129"/>
        <v>0</v>
      </c>
    </row>
    <row r="876" spans="1:15" ht="12.75">
      <c r="A876" s="24"/>
      <c r="B876" s="25" t="s">
        <v>20</v>
      </c>
      <c r="C876" s="24" t="s">
        <v>334</v>
      </c>
      <c r="D876" s="27">
        <v>14</v>
      </c>
      <c r="E876" s="28"/>
      <c r="F876" s="27">
        <f aca="true" t="shared" si="138" ref="F876:F881">E876*D876</f>
        <v>0</v>
      </c>
      <c r="G876" s="27">
        <f t="shared" si="128"/>
        <v>10.147540983606559</v>
      </c>
      <c r="H876" s="27">
        <f aca="true" t="shared" si="139" ref="H876:H881">D876*G876</f>
        <v>142.06557377049182</v>
      </c>
      <c r="I876" s="27">
        <f aca="true" t="shared" si="140" ref="I876:I881">G876+G876*$K$12</f>
        <v>12.380000000000003</v>
      </c>
      <c r="J876" s="194">
        <f aca="true" t="shared" si="141" ref="J876:J881">D876*I876</f>
        <v>173.32000000000005</v>
      </c>
      <c r="M876" s="186">
        <v>12.38</v>
      </c>
      <c r="O876" s="186">
        <f t="shared" si="129"/>
        <v>10.147540983606559</v>
      </c>
    </row>
    <row r="877" spans="1:15" ht="25.5">
      <c r="A877" s="24"/>
      <c r="B877" s="25" t="s">
        <v>21</v>
      </c>
      <c r="C877" s="24" t="s">
        <v>334</v>
      </c>
      <c r="D877" s="27">
        <v>7</v>
      </c>
      <c r="E877" s="28"/>
      <c r="F877" s="27">
        <f t="shared" si="138"/>
        <v>0</v>
      </c>
      <c r="G877" s="27">
        <f t="shared" si="128"/>
        <v>21.270491803278688</v>
      </c>
      <c r="H877" s="27">
        <f t="shared" si="139"/>
        <v>148.89344262295083</v>
      </c>
      <c r="I877" s="27">
        <f t="shared" si="140"/>
        <v>25.95</v>
      </c>
      <c r="J877" s="194">
        <f t="shared" si="141"/>
        <v>181.65</v>
      </c>
      <c r="M877" s="186">
        <v>25.95</v>
      </c>
      <c r="O877" s="186">
        <f t="shared" si="129"/>
        <v>21.270491803278688</v>
      </c>
    </row>
    <row r="878" spans="1:15" ht="12.75">
      <c r="A878" s="24"/>
      <c r="B878" s="25" t="s">
        <v>22</v>
      </c>
      <c r="C878" s="24" t="s">
        <v>334</v>
      </c>
      <c r="D878" s="27">
        <v>191</v>
      </c>
      <c r="E878" s="28"/>
      <c r="F878" s="27">
        <f t="shared" si="138"/>
        <v>0</v>
      </c>
      <c r="G878" s="27">
        <f t="shared" si="128"/>
        <v>9.180327868852459</v>
      </c>
      <c r="H878" s="27">
        <f t="shared" si="139"/>
        <v>1753.4426229508197</v>
      </c>
      <c r="I878" s="27">
        <f t="shared" si="140"/>
        <v>11.2</v>
      </c>
      <c r="J878" s="194">
        <f t="shared" si="141"/>
        <v>2139.2</v>
      </c>
      <c r="M878" s="186">
        <v>11.2</v>
      </c>
      <c r="O878" s="186">
        <f t="shared" si="129"/>
        <v>9.180327868852459</v>
      </c>
    </row>
    <row r="879" spans="1:15" ht="12.75">
      <c r="A879" s="24"/>
      <c r="B879" s="25" t="s">
        <v>23</v>
      </c>
      <c r="C879" s="24" t="s">
        <v>334</v>
      </c>
      <c r="D879" s="27">
        <v>8</v>
      </c>
      <c r="E879" s="28"/>
      <c r="F879" s="27">
        <f t="shared" si="138"/>
        <v>0</v>
      </c>
      <c r="G879" s="27">
        <f t="shared" si="128"/>
        <v>10.87704918032787</v>
      </c>
      <c r="H879" s="27">
        <f t="shared" si="139"/>
        <v>87.01639344262296</v>
      </c>
      <c r="I879" s="27">
        <f t="shared" si="140"/>
        <v>13.270000000000001</v>
      </c>
      <c r="J879" s="194">
        <f t="shared" si="141"/>
        <v>106.16000000000001</v>
      </c>
      <c r="M879" s="186">
        <v>13.27</v>
      </c>
      <c r="O879" s="186">
        <f t="shared" si="129"/>
        <v>10.87704918032787</v>
      </c>
    </row>
    <row r="880" spans="1:15" ht="12.75">
      <c r="A880" s="24"/>
      <c r="B880" s="25" t="s">
        <v>24</v>
      </c>
      <c r="C880" s="24" t="s">
        <v>334</v>
      </c>
      <c r="D880" s="27">
        <v>191</v>
      </c>
      <c r="E880" s="28"/>
      <c r="F880" s="27">
        <f t="shared" si="138"/>
        <v>0</v>
      </c>
      <c r="G880" s="27">
        <f t="shared" si="128"/>
        <v>2.1639344262295084</v>
      </c>
      <c r="H880" s="27">
        <f t="shared" si="139"/>
        <v>413.3114754098361</v>
      </c>
      <c r="I880" s="27">
        <f t="shared" si="140"/>
        <v>2.64</v>
      </c>
      <c r="J880" s="194">
        <f t="shared" si="141"/>
        <v>504.24</v>
      </c>
      <c r="M880" s="186">
        <v>2.64</v>
      </c>
      <c r="O880" s="186">
        <f t="shared" si="129"/>
        <v>2.1639344262295084</v>
      </c>
    </row>
    <row r="881" spans="1:15" ht="12.75">
      <c r="A881" s="24"/>
      <c r="B881" s="25" t="s">
        <v>25</v>
      </c>
      <c r="C881" s="24" t="s">
        <v>334</v>
      </c>
      <c r="D881" s="27">
        <v>28</v>
      </c>
      <c r="E881" s="28"/>
      <c r="F881" s="27">
        <f t="shared" si="138"/>
        <v>0</v>
      </c>
      <c r="G881" s="27">
        <f t="shared" si="128"/>
        <v>2.1639344262295084</v>
      </c>
      <c r="H881" s="27">
        <f t="shared" si="139"/>
        <v>60.590163934426236</v>
      </c>
      <c r="I881" s="27">
        <f t="shared" si="140"/>
        <v>2.64</v>
      </c>
      <c r="J881" s="194">
        <f t="shared" si="141"/>
        <v>73.92</v>
      </c>
      <c r="M881" s="186">
        <v>2.64</v>
      </c>
      <c r="O881" s="186">
        <f t="shared" si="129"/>
        <v>2.1639344262295084</v>
      </c>
    </row>
    <row r="882" spans="1:15" ht="12.75">
      <c r="A882" s="239" t="s">
        <v>28</v>
      </c>
      <c r="B882" s="239"/>
      <c r="C882" s="239"/>
      <c r="D882" s="239"/>
      <c r="E882" s="239"/>
      <c r="F882" s="18">
        <f>SUM(F876:F881)</f>
        <v>0</v>
      </c>
      <c r="G882" s="27">
        <f t="shared" si="128"/>
        <v>0</v>
      </c>
      <c r="H882" s="195">
        <f>SUM(H876:H881)</f>
        <v>2605.3196721311474</v>
      </c>
      <c r="I882" s="27"/>
      <c r="J882" s="195">
        <f>SUM(J876:J881)</f>
        <v>3178.49</v>
      </c>
      <c r="K882" s="199"/>
      <c r="L882" s="199"/>
      <c r="M882" s="186"/>
      <c r="N882" s="148"/>
      <c r="O882" s="186">
        <f t="shared" si="129"/>
        <v>0</v>
      </c>
    </row>
    <row r="883" spans="1:15" ht="12.75">
      <c r="A883" s="236"/>
      <c r="B883" s="236"/>
      <c r="C883" s="236"/>
      <c r="D883" s="236"/>
      <c r="E883" s="236"/>
      <c r="F883" s="236"/>
      <c r="G883" s="27">
        <f t="shared" si="128"/>
        <v>0</v>
      </c>
      <c r="H883" s="210"/>
      <c r="I883" s="210"/>
      <c r="J883" s="196"/>
      <c r="K883" s="196"/>
      <c r="L883" s="196"/>
      <c r="M883" s="186"/>
      <c r="N883" s="146"/>
      <c r="O883" s="186">
        <f t="shared" si="129"/>
        <v>0</v>
      </c>
    </row>
    <row r="884" spans="1:15" ht="12.75">
      <c r="A884" s="20" t="s">
        <v>29</v>
      </c>
      <c r="B884" s="238" t="s">
        <v>30</v>
      </c>
      <c r="C884" s="240"/>
      <c r="D884" s="240"/>
      <c r="E884" s="240"/>
      <c r="F884" s="240"/>
      <c r="G884" s="27">
        <f t="shared" si="128"/>
        <v>0</v>
      </c>
      <c r="H884" s="27"/>
      <c r="I884" s="27"/>
      <c r="J884" s="194">
        <f>D884*G884</f>
        <v>0</v>
      </c>
      <c r="M884" s="186"/>
      <c r="O884" s="186">
        <f t="shared" si="129"/>
        <v>0</v>
      </c>
    </row>
    <row r="885" spans="1:15" ht="12.75">
      <c r="A885" s="159"/>
      <c r="B885" s="25" t="s">
        <v>31</v>
      </c>
      <c r="C885" s="159" t="s">
        <v>334</v>
      </c>
      <c r="D885" s="27">
        <v>64</v>
      </c>
      <c r="E885" s="158"/>
      <c r="F885" s="27">
        <f aca="true" t="shared" si="142" ref="F885:F890">E885*D885</f>
        <v>0</v>
      </c>
      <c r="G885" s="27">
        <f t="shared" si="128"/>
        <v>0.7213114754098361</v>
      </c>
      <c r="H885" s="27">
        <f aca="true" t="shared" si="143" ref="H885:H890">D885*G885</f>
        <v>46.16393442622951</v>
      </c>
      <c r="I885" s="27">
        <f aca="true" t="shared" si="144" ref="I885:I890">G885+G885*$K$12</f>
        <v>0.88</v>
      </c>
      <c r="J885" s="194">
        <f aca="true" t="shared" si="145" ref="J885:J890">D885*I885</f>
        <v>56.32</v>
      </c>
      <c r="M885" s="186">
        <v>0.88</v>
      </c>
      <c r="O885" s="186">
        <f t="shared" si="129"/>
        <v>0.7213114754098361</v>
      </c>
    </row>
    <row r="886" spans="1:15" ht="12.75">
      <c r="A886" s="24"/>
      <c r="B886" s="25" t="s">
        <v>32</v>
      </c>
      <c r="C886" s="24" t="s">
        <v>334</v>
      </c>
      <c r="D886" s="27">
        <v>1200</v>
      </c>
      <c r="E886" s="28"/>
      <c r="F886" s="27">
        <f t="shared" si="142"/>
        <v>0</v>
      </c>
      <c r="G886" s="27">
        <f t="shared" si="128"/>
        <v>0.3524590163934426</v>
      </c>
      <c r="H886" s="27">
        <f t="shared" si="143"/>
        <v>422.95081967213116</v>
      </c>
      <c r="I886" s="27">
        <f t="shared" si="144"/>
        <v>0.43</v>
      </c>
      <c r="J886" s="194">
        <f t="shared" si="145"/>
        <v>516</v>
      </c>
      <c r="M886" s="186">
        <v>0.43</v>
      </c>
      <c r="O886" s="186">
        <f t="shared" si="129"/>
        <v>0.3524590163934426</v>
      </c>
    </row>
    <row r="887" spans="1:15" ht="12.75">
      <c r="A887" s="24"/>
      <c r="B887" s="25" t="s">
        <v>33</v>
      </c>
      <c r="C887" s="24" t="s">
        <v>334</v>
      </c>
      <c r="D887" s="27">
        <v>32</v>
      </c>
      <c r="E887" s="28"/>
      <c r="F887" s="27">
        <f t="shared" si="142"/>
        <v>0</v>
      </c>
      <c r="G887" s="27">
        <f t="shared" si="128"/>
        <v>3.3524590163934427</v>
      </c>
      <c r="H887" s="27">
        <f t="shared" si="143"/>
        <v>107.27868852459017</v>
      </c>
      <c r="I887" s="27">
        <f t="shared" si="144"/>
        <v>4.09</v>
      </c>
      <c r="J887" s="194">
        <f t="shared" si="145"/>
        <v>130.88</v>
      </c>
      <c r="M887" s="186">
        <v>4.09</v>
      </c>
      <c r="O887" s="186">
        <f t="shared" si="129"/>
        <v>3.3524590163934427</v>
      </c>
    </row>
    <row r="888" spans="1:15" ht="12.75">
      <c r="A888" s="24"/>
      <c r="B888" s="25" t="s">
        <v>34</v>
      </c>
      <c r="C888" s="24" t="s">
        <v>334</v>
      </c>
      <c r="D888" s="27">
        <v>32</v>
      </c>
      <c r="E888" s="28"/>
      <c r="F888" s="27">
        <f t="shared" si="142"/>
        <v>0</v>
      </c>
      <c r="G888" s="27">
        <f t="shared" si="128"/>
        <v>3.622950819672131</v>
      </c>
      <c r="H888" s="27">
        <f t="shared" si="143"/>
        <v>115.93442622950819</v>
      </c>
      <c r="I888" s="27">
        <f t="shared" si="144"/>
        <v>4.42</v>
      </c>
      <c r="J888" s="194">
        <f t="shared" si="145"/>
        <v>141.44</v>
      </c>
      <c r="M888" s="186">
        <v>4.42</v>
      </c>
      <c r="O888" s="186">
        <f t="shared" si="129"/>
        <v>3.622950819672131</v>
      </c>
    </row>
    <row r="889" spans="1:15" ht="12.75">
      <c r="A889" s="24"/>
      <c r="B889" s="25" t="s">
        <v>35</v>
      </c>
      <c r="C889" s="24" t="s">
        <v>334</v>
      </c>
      <c r="D889" s="27">
        <v>300</v>
      </c>
      <c r="E889" s="28"/>
      <c r="F889" s="27">
        <f t="shared" si="142"/>
        <v>0</v>
      </c>
      <c r="G889" s="27">
        <f t="shared" si="128"/>
        <v>0.20491803278688525</v>
      </c>
      <c r="H889" s="27">
        <f t="shared" si="143"/>
        <v>61.47540983606557</v>
      </c>
      <c r="I889" s="27">
        <f t="shared" si="144"/>
        <v>0.25</v>
      </c>
      <c r="J889" s="194">
        <f t="shared" si="145"/>
        <v>75</v>
      </c>
      <c r="M889" s="186">
        <v>0.25</v>
      </c>
      <c r="O889" s="186">
        <f t="shared" si="129"/>
        <v>0.20491803278688525</v>
      </c>
    </row>
    <row r="890" spans="1:15" ht="12.75">
      <c r="A890" s="24"/>
      <c r="B890" s="25" t="s">
        <v>36</v>
      </c>
      <c r="C890" s="24" t="s">
        <v>290</v>
      </c>
      <c r="D890" s="27">
        <v>120</v>
      </c>
      <c r="E890" s="28"/>
      <c r="F890" s="27">
        <f t="shared" si="142"/>
        <v>0</v>
      </c>
      <c r="G890" s="27">
        <f t="shared" si="128"/>
        <v>13.89344262295082</v>
      </c>
      <c r="H890" s="27">
        <f t="shared" si="143"/>
        <v>1667.2131147540983</v>
      </c>
      <c r="I890" s="27">
        <f t="shared" si="144"/>
        <v>16.95</v>
      </c>
      <c r="J890" s="194">
        <f t="shared" si="145"/>
        <v>2034</v>
      </c>
      <c r="M890" s="186">
        <v>16.95</v>
      </c>
      <c r="O890" s="186">
        <f t="shared" si="129"/>
        <v>13.89344262295082</v>
      </c>
    </row>
    <row r="891" spans="1:15" ht="12.75">
      <c r="A891" s="239" t="s">
        <v>37</v>
      </c>
      <c r="B891" s="239"/>
      <c r="C891" s="239"/>
      <c r="D891" s="239"/>
      <c r="E891" s="239"/>
      <c r="F891" s="18">
        <f>SUM(F885:F890)</f>
        <v>0</v>
      </c>
      <c r="G891" s="27">
        <f t="shared" si="128"/>
        <v>0</v>
      </c>
      <c r="H891" s="195">
        <f>SUM(H885:H890)</f>
        <v>2421.0163934426228</v>
      </c>
      <c r="I891" s="27"/>
      <c r="J891" s="195">
        <f>SUM(J885:J890)</f>
        <v>2953.6400000000003</v>
      </c>
      <c r="K891" s="199"/>
      <c r="L891" s="199"/>
      <c r="M891" s="186"/>
      <c r="N891" s="148"/>
      <c r="O891" s="186">
        <f t="shared" si="129"/>
        <v>0</v>
      </c>
    </row>
    <row r="892" spans="1:15" ht="12.75">
      <c r="A892" s="235"/>
      <c r="B892" s="235"/>
      <c r="C892" s="235"/>
      <c r="D892" s="235"/>
      <c r="E892" s="235"/>
      <c r="F892" s="235"/>
      <c r="G892" s="27">
        <f t="shared" si="128"/>
        <v>0</v>
      </c>
      <c r="H892" s="210"/>
      <c r="I892" s="210"/>
      <c r="J892" s="196"/>
      <c r="K892" s="196"/>
      <c r="L892" s="196"/>
      <c r="M892" s="18"/>
      <c r="N892" s="146"/>
      <c r="O892" s="186">
        <f t="shared" si="129"/>
        <v>0</v>
      </c>
    </row>
    <row r="893" spans="1:15" ht="12.75">
      <c r="A893" s="160" t="s">
        <v>38</v>
      </c>
      <c r="B893" s="238" t="s">
        <v>39</v>
      </c>
      <c r="C893" s="240"/>
      <c r="D893" s="240"/>
      <c r="E893" s="240"/>
      <c r="F893" s="240"/>
      <c r="G893" s="27">
        <f t="shared" si="128"/>
        <v>0</v>
      </c>
      <c r="H893" s="27"/>
      <c r="I893" s="27"/>
      <c r="J893" s="194"/>
      <c r="M893" s="18"/>
      <c r="O893" s="186">
        <f t="shared" si="129"/>
        <v>0</v>
      </c>
    </row>
    <row r="894" spans="1:15" ht="12.75">
      <c r="A894" s="160" t="s">
        <v>40</v>
      </c>
      <c r="B894" s="238" t="s">
        <v>41</v>
      </c>
      <c r="C894" s="238"/>
      <c r="D894" s="238"/>
      <c r="E894" s="238"/>
      <c r="F894" s="238"/>
      <c r="G894" s="27">
        <f t="shared" si="128"/>
        <v>0</v>
      </c>
      <c r="H894" s="27"/>
      <c r="I894" s="27"/>
      <c r="J894" s="194">
        <f>D894*G894</f>
        <v>0</v>
      </c>
      <c r="M894" s="18"/>
      <c r="O894" s="186">
        <f t="shared" si="129"/>
        <v>0</v>
      </c>
    </row>
    <row r="895" spans="1:15" ht="12.75">
      <c r="A895" s="159"/>
      <c r="B895" s="163" t="s">
        <v>42</v>
      </c>
      <c r="C895" s="159" t="s">
        <v>43</v>
      </c>
      <c r="D895" s="157">
        <v>1</v>
      </c>
      <c r="E895" s="158"/>
      <c r="F895" s="27">
        <f>E895*D895</f>
        <v>0</v>
      </c>
      <c r="G895" s="27">
        <f t="shared" si="128"/>
        <v>38.67213114754099</v>
      </c>
      <c r="H895" s="27">
        <f>D895*G895</f>
        <v>38.67213114754099</v>
      </c>
      <c r="I895" s="27">
        <f>G895+G895*$K$12</f>
        <v>47.18000000000001</v>
      </c>
      <c r="J895" s="194">
        <f>D895*I895</f>
        <v>47.18000000000001</v>
      </c>
      <c r="M895" s="186">
        <v>47.18</v>
      </c>
      <c r="O895" s="186">
        <f t="shared" si="129"/>
        <v>38.67213114754099</v>
      </c>
    </row>
    <row r="896" spans="1:15" ht="12.75">
      <c r="A896" s="159" t="s">
        <v>530</v>
      </c>
      <c r="B896" s="163" t="s">
        <v>44</v>
      </c>
      <c r="C896" s="159" t="s">
        <v>290</v>
      </c>
      <c r="D896" s="157">
        <v>600</v>
      </c>
      <c r="E896" s="158"/>
      <c r="F896" s="27">
        <f>E896*D896</f>
        <v>0</v>
      </c>
      <c r="G896" s="27">
        <f t="shared" si="128"/>
        <v>20.508196721311474</v>
      </c>
      <c r="H896" s="27">
        <f>D896*G896</f>
        <v>12304.918032786885</v>
      </c>
      <c r="I896" s="27">
        <f>G896+G896*$K$12</f>
        <v>25.02</v>
      </c>
      <c r="J896" s="194">
        <f>D896*I896</f>
        <v>15012</v>
      </c>
      <c r="M896" s="186">
        <v>25.02</v>
      </c>
      <c r="O896" s="186">
        <f t="shared" si="129"/>
        <v>20.508196721311474</v>
      </c>
    </row>
    <row r="897" spans="1:15" ht="12.75">
      <c r="A897" s="159"/>
      <c r="B897" s="164" t="s">
        <v>45</v>
      </c>
      <c r="C897" s="159" t="s">
        <v>43</v>
      </c>
      <c r="D897" s="157">
        <v>12</v>
      </c>
      <c r="E897" s="158"/>
      <c r="F897" s="27">
        <f>E897*D897</f>
        <v>0</v>
      </c>
      <c r="G897" s="27">
        <f t="shared" si="128"/>
        <v>845.8852459016393</v>
      </c>
      <c r="H897" s="27">
        <f>D897*G897</f>
        <v>10150.622950819672</v>
      </c>
      <c r="I897" s="27">
        <f>G897+G897*$K$12</f>
        <v>1031.98</v>
      </c>
      <c r="J897" s="194">
        <f>D897*I897</f>
        <v>12383.76</v>
      </c>
      <c r="M897" s="186">
        <v>1031.98</v>
      </c>
      <c r="O897" s="186">
        <f t="shared" si="129"/>
        <v>845.8852459016393</v>
      </c>
    </row>
    <row r="898" spans="1:15" ht="12.75">
      <c r="A898" s="160" t="s">
        <v>46</v>
      </c>
      <c r="B898" s="21" t="s">
        <v>47</v>
      </c>
      <c r="C898" s="21"/>
      <c r="D898" s="18"/>
      <c r="E898" s="22"/>
      <c r="F898" s="18"/>
      <c r="G898" s="27">
        <f t="shared" si="128"/>
        <v>0</v>
      </c>
      <c r="H898" s="27"/>
      <c r="I898" s="27"/>
      <c r="J898" s="194">
        <f>D898*G898</f>
        <v>0</v>
      </c>
      <c r="M898" s="186"/>
      <c r="O898" s="186">
        <f t="shared" si="129"/>
        <v>0</v>
      </c>
    </row>
    <row r="899" spans="1:15" ht="12.75">
      <c r="A899" s="159"/>
      <c r="B899" s="156" t="s">
        <v>48</v>
      </c>
      <c r="C899" s="159" t="s">
        <v>43</v>
      </c>
      <c r="D899" s="157">
        <v>2</v>
      </c>
      <c r="E899" s="158"/>
      <c r="F899" s="27">
        <f>E899*D899</f>
        <v>0</v>
      </c>
      <c r="G899" s="27">
        <f t="shared" si="128"/>
        <v>4.967213114754098</v>
      </c>
      <c r="H899" s="27">
        <f>D899*G899</f>
        <v>9.934426229508196</v>
      </c>
      <c r="I899" s="27">
        <f>G899+G899*$K$12</f>
        <v>6.06</v>
      </c>
      <c r="J899" s="194">
        <f>D899*I899</f>
        <v>12.12</v>
      </c>
      <c r="M899" s="186">
        <v>6.06</v>
      </c>
      <c r="O899" s="186">
        <f t="shared" si="129"/>
        <v>4.967213114754098</v>
      </c>
    </row>
    <row r="900" spans="1:15" ht="12.75">
      <c r="A900" s="159"/>
      <c r="B900" s="156" t="s">
        <v>49</v>
      </c>
      <c r="C900" s="159" t="s">
        <v>43</v>
      </c>
      <c r="D900" s="157">
        <v>40</v>
      </c>
      <c r="E900" s="158"/>
      <c r="F900" s="27">
        <f>E900*D900</f>
        <v>0</v>
      </c>
      <c r="G900" s="27">
        <f t="shared" si="128"/>
        <v>5.713114754098361</v>
      </c>
      <c r="H900" s="27">
        <f>D900*G900</f>
        <v>228.52459016393442</v>
      </c>
      <c r="I900" s="27">
        <f>G900+G900*$K$12</f>
        <v>6.97</v>
      </c>
      <c r="J900" s="194">
        <f>D900*I900</f>
        <v>278.8</v>
      </c>
      <c r="M900" s="186">
        <v>6.97</v>
      </c>
      <c r="O900" s="186">
        <f t="shared" si="129"/>
        <v>5.713114754098361</v>
      </c>
    </row>
    <row r="901" spans="1:15" ht="12.75">
      <c r="A901" s="159"/>
      <c r="B901" s="156" t="s">
        <v>50</v>
      </c>
      <c r="C901" s="159" t="s">
        <v>43</v>
      </c>
      <c r="D901" s="157">
        <v>76</v>
      </c>
      <c r="E901" s="158"/>
      <c r="F901" s="27">
        <f>E901*D901</f>
        <v>0</v>
      </c>
      <c r="G901" s="27">
        <f t="shared" si="128"/>
        <v>7.254098360655737</v>
      </c>
      <c r="H901" s="27">
        <f>D901*G901</f>
        <v>551.311475409836</v>
      </c>
      <c r="I901" s="27">
        <f>G901+G901*$K$12</f>
        <v>8.85</v>
      </c>
      <c r="J901" s="194">
        <f>D901*I901</f>
        <v>672.6</v>
      </c>
      <c r="M901" s="186">
        <v>8.85</v>
      </c>
      <c r="O901" s="186">
        <f t="shared" si="129"/>
        <v>7.254098360655737</v>
      </c>
    </row>
    <row r="902" spans="1:15" ht="12.75">
      <c r="A902" s="159"/>
      <c r="B902" s="156" t="s">
        <v>51</v>
      </c>
      <c r="C902" s="159" t="s">
        <v>43</v>
      </c>
      <c r="D902" s="157">
        <v>130</v>
      </c>
      <c r="E902" s="158"/>
      <c r="F902" s="27">
        <f>E902*D902</f>
        <v>0</v>
      </c>
      <c r="G902" s="27">
        <f t="shared" si="128"/>
        <v>3.3032786885245904</v>
      </c>
      <c r="H902" s="27">
        <f>D902*G902</f>
        <v>429.42622950819674</v>
      </c>
      <c r="I902" s="27">
        <f>G902+G902*$K$12</f>
        <v>4.03</v>
      </c>
      <c r="J902" s="194">
        <f>D902*I902</f>
        <v>523.9</v>
      </c>
      <c r="M902" s="186">
        <v>4.03</v>
      </c>
      <c r="O902" s="186">
        <f t="shared" si="129"/>
        <v>3.3032786885245904</v>
      </c>
    </row>
    <row r="903" spans="1:15" ht="12.75">
      <c r="A903" s="160" t="s">
        <v>52</v>
      </c>
      <c r="B903" s="21" t="s">
        <v>53</v>
      </c>
      <c r="C903" s="21"/>
      <c r="D903" s="18"/>
      <c r="E903" s="28"/>
      <c r="F903" s="18"/>
      <c r="G903" s="27">
        <f t="shared" si="128"/>
        <v>0</v>
      </c>
      <c r="H903" s="27"/>
      <c r="I903" s="27"/>
      <c r="J903" s="194">
        <f>D903*G903</f>
        <v>0</v>
      </c>
      <c r="M903" s="186"/>
      <c r="O903" s="186">
        <f t="shared" si="129"/>
        <v>0</v>
      </c>
    </row>
    <row r="904" spans="1:15" ht="12.75">
      <c r="A904" s="159"/>
      <c r="B904" s="164" t="s">
        <v>45</v>
      </c>
      <c r="C904" s="159" t="s">
        <v>43</v>
      </c>
      <c r="D904" s="157">
        <v>34</v>
      </c>
      <c r="E904" s="158"/>
      <c r="F904" s="27">
        <f>E904*D904</f>
        <v>0</v>
      </c>
      <c r="G904" s="27">
        <f t="shared" si="128"/>
        <v>845.8852459016393</v>
      </c>
      <c r="H904" s="27">
        <f>D904*G904</f>
        <v>28760.09836065574</v>
      </c>
      <c r="I904" s="27">
        <f>G904+G904*$K$12</f>
        <v>1031.98</v>
      </c>
      <c r="J904" s="194">
        <f>D904*I904</f>
        <v>35087.32</v>
      </c>
      <c r="M904" s="186">
        <v>1031.98</v>
      </c>
      <c r="O904" s="186">
        <f t="shared" si="129"/>
        <v>845.8852459016393</v>
      </c>
    </row>
    <row r="905" spans="1:15" ht="12.75">
      <c r="A905" s="160" t="s">
        <v>54</v>
      </c>
      <c r="B905" s="21" t="s">
        <v>55</v>
      </c>
      <c r="C905" s="21"/>
      <c r="D905" s="18"/>
      <c r="E905" s="28"/>
      <c r="F905" s="18"/>
      <c r="G905" s="27">
        <f t="shared" si="128"/>
        <v>0</v>
      </c>
      <c r="H905" s="27"/>
      <c r="I905" s="27"/>
      <c r="J905" s="194">
        <f>D905*G905</f>
        <v>0</v>
      </c>
      <c r="M905" s="186"/>
      <c r="O905" s="186">
        <f t="shared" si="129"/>
        <v>0</v>
      </c>
    </row>
    <row r="906" spans="1:15" ht="12.75">
      <c r="A906" s="159"/>
      <c r="B906" s="164" t="s">
        <v>45</v>
      </c>
      <c r="C906" s="159" t="s">
        <v>43</v>
      </c>
      <c r="D906" s="157">
        <v>43</v>
      </c>
      <c r="E906" s="158"/>
      <c r="F906" s="27">
        <f>E906*D906</f>
        <v>0</v>
      </c>
      <c r="G906" s="27">
        <f t="shared" si="128"/>
        <v>845.8852459016393</v>
      </c>
      <c r="H906" s="27">
        <f>D906*G906</f>
        <v>36373.065573770495</v>
      </c>
      <c r="I906" s="27">
        <f>G906+G906*$K$12</f>
        <v>1031.98</v>
      </c>
      <c r="J906" s="194">
        <f>D906*I906</f>
        <v>44375.14</v>
      </c>
      <c r="M906" s="186">
        <v>1031.98</v>
      </c>
      <c r="O906" s="186">
        <f t="shared" si="129"/>
        <v>845.8852459016393</v>
      </c>
    </row>
    <row r="907" spans="1:15" ht="25.5">
      <c r="A907" s="159"/>
      <c r="B907" s="164" t="s">
        <v>56</v>
      </c>
      <c r="C907" s="159" t="s">
        <v>43</v>
      </c>
      <c r="D907" s="157">
        <v>2</v>
      </c>
      <c r="E907" s="158"/>
      <c r="F907" s="27">
        <f>E907*D907</f>
        <v>0</v>
      </c>
      <c r="G907" s="27">
        <f t="shared" si="128"/>
        <v>62.71311475409836</v>
      </c>
      <c r="H907" s="27">
        <f>D907*G907</f>
        <v>125.42622950819673</v>
      </c>
      <c r="I907" s="27">
        <f>G907+G907*$K$12</f>
        <v>76.51</v>
      </c>
      <c r="J907" s="194">
        <f>D907*I907</f>
        <v>153.02</v>
      </c>
      <c r="M907" s="186">
        <v>76.51</v>
      </c>
      <c r="O907" s="186">
        <f t="shared" si="129"/>
        <v>62.71311475409836</v>
      </c>
    </row>
    <row r="908" spans="1:15" ht="12.75">
      <c r="A908" s="159"/>
      <c r="B908" s="156" t="s">
        <v>57</v>
      </c>
      <c r="C908" s="165" t="s">
        <v>290</v>
      </c>
      <c r="D908" s="157">
        <v>75</v>
      </c>
      <c r="E908" s="158"/>
      <c r="F908" s="27">
        <f>E908*D908</f>
        <v>0</v>
      </c>
      <c r="G908" s="27">
        <f t="shared" si="128"/>
        <v>24.836065573770494</v>
      </c>
      <c r="H908" s="27">
        <f>D908*G908</f>
        <v>1862.704918032787</v>
      </c>
      <c r="I908" s="27">
        <f>G908+G908*$K$12</f>
        <v>30.300000000000004</v>
      </c>
      <c r="J908" s="194">
        <f>D908*I908</f>
        <v>2272.5000000000005</v>
      </c>
      <c r="M908" s="186">
        <v>30.3</v>
      </c>
      <c r="O908" s="186">
        <f t="shared" si="129"/>
        <v>24.836065573770494</v>
      </c>
    </row>
    <row r="909" spans="1:15" ht="12.75">
      <c r="A909" s="160" t="s">
        <v>58</v>
      </c>
      <c r="B909" s="166" t="s">
        <v>59</v>
      </c>
      <c r="C909" s="160"/>
      <c r="D909" s="167"/>
      <c r="E909" s="168"/>
      <c r="F909" s="27"/>
      <c r="G909" s="27">
        <f t="shared" si="128"/>
        <v>0</v>
      </c>
      <c r="H909" s="27">
        <f>D909*G909</f>
        <v>0</v>
      </c>
      <c r="I909" s="27">
        <f>G909+G909*$K$12</f>
        <v>0</v>
      </c>
      <c r="J909" s="194">
        <f>D909*I909</f>
        <v>0</v>
      </c>
      <c r="M909" s="186"/>
      <c r="O909" s="186">
        <f t="shared" si="129"/>
        <v>0</v>
      </c>
    </row>
    <row r="910" spans="1:15" ht="12.75">
      <c r="A910" s="147"/>
      <c r="B910" s="156" t="s">
        <v>60</v>
      </c>
      <c r="C910" s="159" t="s">
        <v>43</v>
      </c>
      <c r="D910" s="157">
        <v>2</v>
      </c>
      <c r="E910" s="158"/>
      <c r="F910" s="27">
        <f>E910*D910</f>
        <v>0</v>
      </c>
      <c r="G910" s="27">
        <f t="shared" si="128"/>
        <v>60.41803278688524</v>
      </c>
      <c r="H910" s="27">
        <f>D910*G910</f>
        <v>120.83606557377048</v>
      </c>
      <c r="I910" s="27">
        <f>G910+G910*$K$12</f>
        <v>73.71</v>
      </c>
      <c r="J910" s="194">
        <f>D910*I910</f>
        <v>147.42</v>
      </c>
      <c r="M910" s="186">
        <v>73.71</v>
      </c>
      <c r="O910" s="186">
        <f t="shared" si="129"/>
        <v>60.41803278688524</v>
      </c>
    </row>
    <row r="911" spans="1:15" ht="12.75">
      <c r="A911" s="241" t="s">
        <v>61</v>
      </c>
      <c r="B911" s="241"/>
      <c r="C911" s="241"/>
      <c r="D911" s="241"/>
      <c r="E911" s="241"/>
      <c r="F911" s="18">
        <f>SUM(F895:F910)</f>
        <v>0</v>
      </c>
      <c r="G911" s="27">
        <f t="shared" si="128"/>
        <v>0</v>
      </c>
      <c r="H911" s="195">
        <f>SUM(H895:H910)</f>
        <v>90955.54098360657</v>
      </c>
      <c r="I911" s="27"/>
      <c r="J911" s="195">
        <f>SUM(J895:J910)</f>
        <v>110965.76000000001</v>
      </c>
      <c r="K911" s="199"/>
      <c r="L911" s="199"/>
      <c r="M911" s="186"/>
      <c r="N911" s="148"/>
      <c r="O911" s="186">
        <f t="shared" si="129"/>
        <v>0</v>
      </c>
    </row>
    <row r="912" spans="1:15" ht="12.75">
      <c r="A912" s="235"/>
      <c r="B912" s="235"/>
      <c r="C912" s="235"/>
      <c r="D912" s="235"/>
      <c r="E912" s="235"/>
      <c r="F912" s="235"/>
      <c r="G912" s="27">
        <f aca="true" t="shared" si="146" ref="G912:G975">O912</f>
        <v>0</v>
      </c>
      <c r="H912" s="27"/>
      <c r="I912" s="27"/>
      <c r="J912" s="194"/>
      <c r="M912" s="18"/>
      <c r="O912" s="186">
        <f aca="true" t="shared" si="147" ref="O912:O975">M912/$N$13</f>
        <v>0</v>
      </c>
    </row>
    <row r="913" spans="1:15" ht="12.75">
      <c r="A913" s="160" t="s">
        <v>62</v>
      </c>
      <c r="B913" s="238" t="s">
        <v>63</v>
      </c>
      <c r="C913" s="240"/>
      <c r="D913" s="240"/>
      <c r="E913" s="240"/>
      <c r="F913" s="240"/>
      <c r="G913" s="27">
        <f t="shared" si="146"/>
        <v>0</v>
      </c>
      <c r="H913" s="27"/>
      <c r="I913" s="27"/>
      <c r="J913" s="194"/>
      <c r="M913" s="18"/>
      <c r="O913" s="186">
        <f t="shared" si="147"/>
        <v>0</v>
      </c>
    </row>
    <row r="914" spans="1:15" ht="12.75">
      <c r="A914" s="160" t="s">
        <v>64</v>
      </c>
      <c r="B914" s="36" t="s">
        <v>65</v>
      </c>
      <c r="C914" s="21"/>
      <c r="D914" s="18"/>
      <c r="E914" s="28"/>
      <c r="F914" s="18"/>
      <c r="G914" s="27">
        <f t="shared" si="146"/>
        <v>0</v>
      </c>
      <c r="H914" s="27"/>
      <c r="I914" s="27"/>
      <c r="J914" s="194">
        <f>D914*G914</f>
        <v>0</v>
      </c>
      <c r="M914" s="18"/>
      <c r="O914" s="186">
        <f t="shared" si="147"/>
        <v>0</v>
      </c>
    </row>
    <row r="915" spans="1:15" ht="12.75">
      <c r="A915" s="159"/>
      <c r="B915" s="169" t="s">
        <v>66</v>
      </c>
      <c r="C915" s="159" t="s">
        <v>67</v>
      </c>
      <c r="D915" s="157">
        <v>4</v>
      </c>
      <c r="E915" s="158"/>
      <c r="F915" s="27">
        <f aca="true" t="shared" si="148" ref="F915:F958">E915*D915</f>
        <v>0</v>
      </c>
      <c r="G915" s="27">
        <f t="shared" si="146"/>
        <v>37.18032786885246</v>
      </c>
      <c r="H915" s="27">
        <f aca="true" t="shared" si="149" ref="H915:H921">D915*G915</f>
        <v>148.72131147540983</v>
      </c>
      <c r="I915" s="27">
        <f aca="true" t="shared" si="150" ref="I915:I921">G915+G915*$K$12</f>
        <v>45.36</v>
      </c>
      <c r="J915" s="194">
        <f aca="true" t="shared" si="151" ref="J915:J921">D915*I915</f>
        <v>181.44</v>
      </c>
      <c r="M915" s="186">
        <v>45.36</v>
      </c>
      <c r="O915" s="186">
        <f t="shared" si="147"/>
        <v>37.18032786885246</v>
      </c>
    </row>
    <row r="916" spans="1:15" ht="12.75">
      <c r="A916" s="159"/>
      <c r="B916" s="169" t="s">
        <v>68</v>
      </c>
      <c r="C916" s="159" t="s">
        <v>67</v>
      </c>
      <c r="D916" s="157">
        <v>1</v>
      </c>
      <c r="E916" s="158"/>
      <c r="F916" s="27">
        <f t="shared" si="148"/>
        <v>0</v>
      </c>
      <c r="G916" s="27">
        <f t="shared" si="146"/>
        <v>213.7950819672131</v>
      </c>
      <c r="H916" s="27">
        <f t="shared" si="149"/>
        <v>213.7950819672131</v>
      </c>
      <c r="I916" s="27">
        <f t="shared" si="150"/>
        <v>260.83</v>
      </c>
      <c r="J916" s="194">
        <f t="shared" si="151"/>
        <v>260.83</v>
      </c>
      <c r="M916" s="186">
        <v>260.83</v>
      </c>
      <c r="O916" s="186">
        <f t="shared" si="147"/>
        <v>213.7950819672131</v>
      </c>
    </row>
    <row r="917" spans="1:15" ht="12.75">
      <c r="A917" s="159"/>
      <c r="B917" s="169" t="s">
        <v>69</v>
      </c>
      <c r="C917" s="159" t="s">
        <v>67</v>
      </c>
      <c r="D917" s="157">
        <v>6</v>
      </c>
      <c r="E917" s="158"/>
      <c r="F917" s="27">
        <f t="shared" si="148"/>
        <v>0</v>
      </c>
      <c r="G917" s="27">
        <f t="shared" si="146"/>
        <v>11.155737704918032</v>
      </c>
      <c r="H917" s="27">
        <f t="shared" si="149"/>
        <v>66.93442622950819</v>
      </c>
      <c r="I917" s="27">
        <f t="shared" si="150"/>
        <v>13.61</v>
      </c>
      <c r="J917" s="194">
        <f t="shared" si="151"/>
        <v>81.66</v>
      </c>
      <c r="M917" s="186">
        <v>13.61</v>
      </c>
      <c r="O917" s="186">
        <f t="shared" si="147"/>
        <v>11.155737704918032</v>
      </c>
    </row>
    <row r="918" spans="1:15" ht="12.75">
      <c r="A918" s="159" t="s">
        <v>531</v>
      </c>
      <c r="B918" s="169" t="s">
        <v>70</v>
      </c>
      <c r="C918" s="159" t="s">
        <v>67</v>
      </c>
      <c r="D918" s="157">
        <v>6</v>
      </c>
      <c r="E918" s="158"/>
      <c r="F918" s="27">
        <f t="shared" si="148"/>
        <v>0</v>
      </c>
      <c r="G918" s="27">
        <f t="shared" si="146"/>
        <v>7.4344262295081975</v>
      </c>
      <c r="H918" s="27">
        <f t="shared" si="149"/>
        <v>44.606557377049185</v>
      </c>
      <c r="I918" s="27">
        <f t="shared" si="150"/>
        <v>9.07</v>
      </c>
      <c r="J918" s="194">
        <f t="shared" si="151"/>
        <v>54.42</v>
      </c>
      <c r="M918" s="186">
        <v>9.07</v>
      </c>
      <c r="O918" s="186">
        <f t="shared" si="147"/>
        <v>7.4344262295081975</v>
      </c>
    </row>
    <row r="919" spans="1:15" ht="12.75">
      <c r="A919" s="159"/>
      <c r="B919" s="169" t="s">
        <v>71</v>
      </c>
      <c r="C919" s="159" t="s">
        <v>67</v>
      </c>
      <c r="D919" s="157">
        <v>6</v>
      </c>
      <c r="E919" s="158"/>
      <c r="F919" s="27">
        <f t="shared" si="148"/>
        <v>0</v>
      </c>
      <c r="G919" s="27">
        <f t="shared" si="146"/>
        <v>2.7868852459016393</v>
      </c>
      <c r="H919" s="27">
        <f t="shared" si="149"/>
        <v>16.721311475409834</v>
      </c>
      <c r="I919" s="27">
        <f t="shared" si="150"/>
        <v>3.4</v>
      </c>
      <c r="J919" s="194">
        <f t="shared" si="151"/>
        <v>20.4</v>
      </c>
      <c r="M919" s="186">
        <v>3.4</v>
      </c>
      <c r="O919" s="186">
        <f t="shared" si="147"/>
        <v>2.7868852459016393</v>
      </c>
    </row>
    <row r="920" spans="1:15" ht="12.75">
      <c r="A920" s="159"/>
      <c r="B920" s="169" t="s">
        <v>72</v>
      </c>
      <c r="C920" s="159" t="s">
        <v>67</v>
      </c>
      <c r="D920" s="157">
        <v>2</v>
      </c>
      <c r="E920" s="158"/>
      <c r="F920" s="27">
        <f t="shared" si="148"/>
        <v>0</v>
      </c>
      <c r="G920" s="27">
        <f t="shared" si="146"/>
        <v>11.155737704918032</v>
      </c>
      <c r="H920" s="27">
        <f t="shared" si="149"/>
        <v>22.311475409836063</v>
      </c>
      <c r="I920" s="27">
        <f t="shared" si="150"/>
        <v>13.61</v>
      </c>
      <c r="J920" s="194">
        <f t="shared" si="151"/>
        <v>27.22</v>
      </c>
      <c r="M920" s="186">
        <v>13.61</v>
      </c>
      <c r="O920" s="186">
        <f t="shared" si="147"/>
        <v>11.155737704918032</v>
      </c>
    </row>
    <row r="921" spans="1:15" ht="12.75">
      <c r="A921" s="159"/>
      <c r="B921" s="169" t="s">
        <v>73</v>
      </c>
      <c r="C921" s="159" t="s">
        <v>67</v>
      </c>
      <c r="D921" s="157">
        <v>1</v>
      </c>
      <c r="E921" s="158"/>
      <c r="F921" s="27">
        <f t="shared" si="148"/>
        <v>0</v>
      </c>
      <c r="G921" s="27">
        <f t="shared" si="146"/>
        <v>11.155737704918032</v>
      </c>
      <c r="H921" s="27">
        <f t="shared" si="149"/>
        <v>11.155737704918032</v>
      </c>
      <c r="I921" s="27">
        <f t="shared" si="150"/>
        <v>13.61</v>
      </c>
      <c r="J921" s="194">
        <f t="shared" si="151"/>
        <v>13.61</v>
      </c>
      <c r="M921" s="186">
        <v>13.61</v>
      </c>
      <c r="O921" s="186">
        <f t="shared" si="147"/>
        <v>11.155737704918032</v>
      </c>
    </row>
    <row r="922" spans="1:15" ht="12.75">
      <c r="A922" s="160" t="s">
        <v>74</v>
      </c>
      <c r="B922" s="36" t="s">
        <v>75</v>
      </c>
      <c r="C922" s="21"/>
      <c r="D922" s="18"/>
      <c r="E922" s="28"/>
      <c r="F922" s="18"/>
      <c r="G922" s="27">
        <f t="shared" si="146"/>
        <v>0</v>
      </c>
      <c r="H922" s="27"/>
      <c r="I922" s="27"/>
      <c r="J922" s="194">
        <f>D922*G922</f>
        <v>0</v>
      </c>
      <c r="M922" s="186"/>
      <c r="O922" s="186">
        <f t="shared" si="147"/>
        <v>0</v>
      </c>
    </row>
    <row r="923" spans="1:15" ht="12.75">
      <c r="A923" s="159"/>
      <c r="B923" s="169" t="s">
        <v>76</v>
      </c>
      <c r="C923" s="159" t="s">
        <v>290</v>
      </c>
      <c r="D923" s="157">
        <v>890</v>
      </c>
      <c r="E923" s="158"/>
      <c r="F923" s="27">
        <f t="shared" si="148"/>
        <v>0</v>
      </c>
      <c r="G923" s="27">
        <f t="shared" si="146"/>
        <v>1.6065573770491803</v>
      </c>
      <c r="H923" s="27">
        <f>D923*G923</f>
        <v>1429.8360655737706</v>
      </c>
      <c r="I923" s="27">
        <f>G923+G923*$K$12</f>
        <v>1.96</v>
      </c>
      <c r="J923" s="194">
        <f>D923*I923</f>
        <v>1744.3999999999999</v>
      </c>
      <c r="M923" s="186">
        <v>1.96</v>
      </c>
      <c r="O923" s="186">
        <f t="shared" si="147"/>
        <v>1.6065573770491803</v>
      </c>
    </row>
    <row r="924" spans="1:15" ht="12.75">
      <c r="A924" s="159"/>
      <c r="B924" s="169" t="s">
        <v>77</v>
      </c>
      <c r="C924" s="159" t="s">
        <v>290</v>
      </c>
      <c r="D924" s="157">
        <v>8</v>
      </c>
      <c r="E924" s="158"/>
      <c r="F924" s="27">
        <f t="shared" si="148"/>
        <v>0</v>
      </c>
      <c r="G924" s="27">
        <f t="shared" si="146"/>
        <v>5.934426229508197</v>
      </c>
      <c r="H924" s="27">
        <f>D924*G924</f>
        <v>47.47540983606557</v>
      </c>
      <c r="I924" s="27">
        <f>G924+G924*$K$12</f>
        <v>7.24</v>
      </c>
      <c r="J924" s="194">
        <f>D924*I924</f>
        <v>57.92</v>
      </c>
      <c r="M924" s="186">
        <v>7.24</v>
      </c>
      <c r="O924" s="186">
        <f t="shared" si="147"/>
        <v>5.934426229508197</v>
      </c>
    </row>
    <row r="925" spans="1:15" ht="12.75">
      <c r="A925" s="160" t="s">
        <v>78</v>
      </c>
      <c r="B925" s="36" t="s">
        <v>79</v>
      </c>
      <c r="C925" s="21"/>
      <c r="D925" s="18"/>
      <c r="E925" s="28"/>
      <c r="F925" s="18"/>
      <c r="G925" s="27">
        <f t="shared" si="146"/>
        <v>0</v>
      </c>
      <c r="H925" s="27"/>
      <c r="I925" s="27"/>
      <c r="J925" s="194">
        <f>D925*G925</f>
        <v>0</v>
      </c>
      <c r="M925" s="186"/>
      <c r="O925" s="186">
        <f t="shared" si="147"/>
        <v>0</v>
      </c>
    </row>
    <row r="926" spans="1:15" ht="12.75">
      <c r="A926" s="159"/>
      <c r="B926" s="169" t="s">
        <v>80</v>
      </c>
      <c r="C926" s="159" t="s">
        <v>67</v>
      </c>
      <c r="D926" s="157">
        <v>41</v>
      </c>
      <c r="E926" s="158"/>
      <c r="F926" s="27">
        <f t="shared" si="148"/>
        <v>0</v>
      </c>
      <c r="G926" s="27">
        <f t="shared" si="146"/>
        <v>8.860655737704919</v>
      </c>
      <c r="H926" s="27">
        <f>D926*G926</f>
        <v>363.28688524590166</v>
      </c>
      <c r="I926" s="27">
        <f>G926+G926*$K$12</f>
        <v>10.81</v>
      </c>
      <c r="J926" s="194">
        <f>D926*I926</f>
        <v>443.21000000000004</v>
      </c>
      <c r="M926" s="186">
        <v>10.81</v>
      </c>
      <c r="O926" s="186">
        <f t="shared" si="147"/>
        <v>8.860655737704919</v>
      </c>
    </row>
    <row r="927" spans="1:15" ht="12.75">
      <c r="A927" s="159"/>
      <c r="B927" s="169" t="s">
        <v>81</v>
      </c>
      <c r="C927" s="159" t="s">
        <v>67</v>
      </c>
      <c r="D927" s="157">
        <v>48</v>
      </c>
      <c r="E927" s="158"/>
      <c r="F927" s="27">
        <f t="shared" si="148"/>
        <v>0</v>
      </c>
      <c r="G927" s="27">
        <f t="shared" si="146"/>
        <v>7.647540983606557</v>
      </c>
      <c r="H927" s="27">
        <f>D927*G927</f>
        <v>367.08196721311475</v>
      </c>
      <c r="I927" s="27">
        <f>G927+G927*$K$12</f>
        <v>9.33</v>
      </c>
      <c r="J927" s="194">
        <f>D927*I927</f>
        <v>447.84000000000003</v>
      </c>
      <c r="M927" s="186">
        <v>9.33</v>
      </c>
      <c r="O927" s="186">
        <f t="shared" si="147"/>
        <v>7.647540983606557</v>
      </c>
    </row>
    <row r="928" spans="1:15" ht="12.75">
      <c r="A928" s="159"/>
      <c r="B928" s="169" t="s">
        <v>82</v>
      </c>
      <c r="C928" s="159" t="s">
        <v>67</v>
      </c>
      <c r="D928" s="157">
        <v>35</v>
      </c>
      <c r="E928" s="158"/>
      <c r="F928" s="27">
        <f t="shared" si="148"/>
        <v>0</v>
      </c>
      <c r="G928" s="27">
        <f t="shared" si="146"/>
        <v>10.467213114754099</v>
      </c>
      <c r="H928" s="27">
        <f>D928*G928</f>
        <v>366.3524590163935</v>
      </c>
      <c r="I928" s="27">
        <f>G928+G928*$K$12</f>
        <v>12.77</v>
      </c>
      <c r="J928" s="194">
        <f>D928*I928</f>
        <v>446.95</v>
      </c>
      <c r="M928" s="186">
        <v>12.77</v>
      </c>
      <c r="O928" s="186">
        <f t="shared" si="147"/>
        <v>10.467213114754099</v>
      </c>
    </row>
    <row r="929" spans="1:15" ht="12.75">
      <c r="A929" s="159"/>
      <c r="B929" s="169" t="s">
        <v>83</v>
      </c>
      <c r="C929" s="159" t="s">
        <v>67</v>
      </c>
      <c r="D929" s="157">
        <v>15</v>
      </c>
      <c r="E929" s="158"/>
      <c r="F929" s="27">
        <f t="shared" si="148"/>
        <v>0</v>
      </c>
      <c r="G929" s="27">
        <f t="shared" si="146"/>
        <v>11.524590163934427</v>
      </c>
      <c r="H929" s="27">
        <f>D929*G929</f>
        <v>172.8688524590164</v>
      </c>
      <c r="I929" s="27">
        <f>G929+G929*$K$12</f>
        <v>14.06</v>
      </c>
      <c r="J929" s="194">
        <f>D929*I929</f>
        <v>210.9</v>
      </c>
      <c r="M929" s="186">
        <v>14.06</v>
      </c>
      <c r="O929" s="186">
        <f t="shared" si="147"/>
        <v>11.524590163934427</v>
      </c>
    </row>
    <row r="930" spans="1:15" ht="12.75">
      <c r="A930" s="160" t="s">
        <v>84</v>
      </c>
      <c r="B930" s="36" t="s">
        <v>19</v>
      </c>
      <c r="C930" s="21"/>
      <c r="D930" s="18"/>
      <c r="E930" s="28"/>
      <c r="F930" s="18"/>
      <c r="G930" s="27">
        <f t="shared" si="146"/>
        <v>0</v>
      </c>
      <c r="H930" s="27"/>
      <c r="I930" s="27"/>
      <c r="J930" s="194">
        <f>D930*G930</f>
        <v>0</v>
      </c>
      <c r="M930" s="186"/>
      <c r="O930" s="186">
        <f t="shared" si="147"/>
        <v>0</v>
      </c>
    </row>
    <row r="931" spans="1:15" ht="12.75">
      <c r="A931" s="159"/>
      <c r="B931" s="169" t="s">
        <v>85</v>
      </c>
      <c r="C931" s="159" t="s">
        <v>67</v>
      </c>
      <c r="D931" s="157">
        <v>41</v>
      </c>
      <c r="E931" s="158"/>
      <c r="F931" s="27">
        <f t="shared" si="148"/>
        <v>0</v>
      </c>
      <c r="G931" s="27">
        <f t="shared" si="146"/>
        <v>22.959016393442624</v>
      </c>
      <c r="H931" s="27">
        <f>D931*G931</f>
        <v>941.3196721311476</v>
      </c>
      <c r="I931" s="27">
        <f>G931+G931*$K$12</f>
        <v>28.01</v>
      </c>
      <c r="J931" s="194">
        <f>D931*I931</f>
        <v>1148.41</v>
      </c>
      <c r="M931" s="186">
        <v>28.01</v>
      </c>
      <c r="O931" s="186">
        <f t="shared" si="147"/>
        <v>22.959016393442624</v>
      </c>
    </row>
    <row r="932" spans="1:15" ht="12.75">
      <c r="A932" s="159"/>
      <c r="B932" s="169" t="s">
        <v>86</v>
      </c>
      <c r="C932" s="159" t="s">
        <v>67</v>
      </c>
      <c r="D932" s="157">
        <v>2</v>
      </c>
      <c r="E932" s="158"/>
      <c r="F932" s="27">
        <f t="shared" si="148"/>
        <v>0</v>
      </c>
      <c r="G932" s="27">
        <f t="shared" si="146"/>
        <v>0.7213114754098361</v>
      </c>
      <c r="H932" s="27">
        <f>D932*G932</f>
        <v>1.4426229508196722</v>
      </c>
      <c r="I932" s="27">
        <f>G932+G932*$K$12</f>
        <v>0.88</v>
      </c>
      <c r="J932" s="194">
        <f>D932*I932</f>
        <v>1.76</v>
      </c>
      <c r="M932" s="186">
        <v>0.88</v>
      </c>
      <c r="O932" s="186">
        <f t="shared" si="147"/>
        <v>0.7213114754098361</v>
      </c>
    </row>
    <row r="933" spans="1:15" ht="12.75">
      <c r="A933" s="160" t="s">
        <v>87</v>
      </c>
      <c r="B933" s="36" t="s">
        <v>88</v>
      </c>
      <c r="C933" s="21"/>
      <c r="D933" s="18"/>
      <c r="E933" s="28"/>
      <c r="F933" s="18"/>
      <c r="G933" s="27">
        <f t="shared" si="146"/>
        <v>0</v>
      </c>
      <c r="H933" s="27"/>
      <c r="I933" s="27"/>
      <c r="J933" s="194">
        <f>D933*G933</f>
        <v>0</v>
      </c>
      <c r="M933" s="186"/>
      <c r="O933" s="186">
        <f t="shared" si="147"/>
        <v>0</v>
      </c>
    </row>
    <row r="934" spans="1:15" ht="12.75">
      <c r="A934" s="159"/>
      <c r="B934" s="169" t="s">
        <v>89</v>
      </c>
      <c r="C934" s="159" t="s">
        <v>67</v>
      </c>
      <c r="D934" s="157">
        <v>2</v>
      </c>
      <c r="E934" s="158"/>
      <c r="F934" s="27">
        <f t="shared" si="148"/>
        <v>0</v>
      </c>
      <c r="G934" s="27">
        <f t="shared" si="146"/>
        <v>6.163934426229508</v>
      </c>
      <c r="H934" s="27">
        <f aca="true" t="shared" si="152" ref="H934:H941">D934*G934</f>
        <v>12.327868852459016</v>
      </c>
      <c r="I934" s="27">
        <f aca="true" t="shared" si="153" ref="I934:I941">G934+G934*$K$12</f>
        <v>7.52</v>
      </c>
      <c r="J934" s="194">
        <f aca="true" t="shared" si="154" ref="J934:J941">D934*I934</f>
        <v>15.04</v>
      </c>
      <c r="M934" s="186">
        <v>7.52</v>
      </c>
      <c r="O934" s="186">
        <f t="shared" si="147"/>
        <v>6.163934426229508</v>
      </c>
    </row>
    <row r="935" spans="1:15" ht="12.75">
      <c r="A935" s="159"/>
      <c r="B935" s="169" t="s">
        <v>90</v>
      </c>
      <c r="C935" s="159" t="s">
        <v>67</v>
      </c>
      <c r="D935" s="157">
        <v>1</v>
      </c>
      <c r="E935" s="158"/>
      <c r="F935" s="27">
        <f t="shared" si="148"/>
        <v>0</v>
      </c>
      <c r="G935" s="27">
        <f t="shared" si="146"/>
        <v>148.63114754098362</v>
      </c>
      <c r="H935" s="27">
        <f t="shared" si="152"/>
        <v>148.63114754098362</v>
      </c>
      <c r="I935" s="27">
        <f t="shared" si="153"/>
        <v>181.33</v>
      </c>
      <c r="J935" s="194">
        <f t="shared" si="154"/>
        <v>181.33</v>
      </c>
      <c r="M935" s="186">
        <v>181.33</v>
      </c>
      <c r="O935" s="186">
        <f t="shared" si="147"/>
        <v>148.63114754098362</v>
      </c>
    </row>
    <row r="936" spans="1:15" ht="12.75">
      <c r="A936" s="165"/>
      <c r="B936" s="170" t="s">
        <v>91</v>
      </c>
      <c r="C936" s="165" t="s">
        <v>67</v>
      </c>
      <c r="D936" s="157">
        <v>2</v>
      </c>
      <c r="E936" s="171"/>
      <c r="F936" s="27">
        <f t="shared" si="148"/>
        <v>0</v>
      </c>
      <c r="G936" s="27">
        <f t="shared" si="146"/>
        <v>53.17213114754099</v>
      </c>
      <c r="H936" s="27">
        <f t="shared" si="152"/>
        <v>106.34426229508198</v>
      </c>
      <c r="I936" s="27">
        <f t="shared" si="153"/>
        <v>64.87</v>
      </c>
      <c r="J936" s="194">
        <f t="shared" si="154"/>
        <v>129.74</v>
      </c>
      <c r="M936" s="186">
        <v>64.87</v>
      </c>
      <c r="O936" s="186">
        <f t="shared" si="147"/>
        <v>53.17213114754099</v>
      </c>
    </row>
    <row r="937" spans="1:15" ht="12.75">
      <c r="A937" s="165"/>
      <c r="B937" s="169" t="s">
        <v>92</v>
      </c>
      <c r="C937" s="159" t="s">
        <v>67</v>
      </c>
      <c r="D937" s="157">
        <v>1</v>
      </c>
      <c r="E937" s="171"/>
      <c r="F937" s="27">
        <f t="shared" si="148"/>
        <v>0</v>
      </c>
      <c r="G937" s="27">
        <f t="shared" si="146"/>
        <v>1.2704918032786885</v>
      </c>
      <c r="H937" s="27">
        <f t="shared" si="152"/>
        <v>1.2704918032786885</v>
      </c>
      <c r="I937" s="27">
        <f t="shared" si="153"/>
        <v>1.55</v>
      </c>
      <c r="J937" s="194">
        <f t="shared" si="154"/>
        <v>1.55</v>
      </c>
      <c r="M937" s="186">
        <v>1.55</v>
      </c>
      <c r="O937" s="186">
        <f t="shared" si="147"/>
        <v>1.2704918032786885</v>
      </c>
    </row>
    <row r="938" spans="1:15" ht="12.75">
      <c r="A938" s="159"/>
      <c r="B938" s="169" t="s">
        <v>93</v>
      </c>
      <c r="C938" s="159" t="s">
        <v>67</v>
      </c>
      <c r="D938" s="157">
        <v>13</v>
      </c>
      <c r="E938" s="158"/>
      <c r="F938" s="27">
        <f t="shared" si="148"/>
        <v>0</v>
      </c>
      <c r="G938" s="27">
        <f t="shared" si="146"/>
        <v>1.2704918032786885</v>
      </c>
      <c r="H938" s="27">
        <f t="shared" si="152"/>
        <v>16.51639344262295</v>
      </c>
      <c r="I938" s="27">
        <f t="shared" si="153"/>
        <v>1.55</v>
      </c>
      <c r="J938" s="194">
        <f t="shared" si="154"/>
        <v>20.150000000000002</v>
      </c>
      <c r="M938" s="186">
        <v>1.55</v>
      </c>
      <c r="O938" s="186">
        <f t="shared" si="147"/>
        <v>1.2704918032786885</v>
      </c>
    </row>
    <row r="939" spans="1:15" ht="12.75">
      <c r="A939" s="159"/>
      <c r="B939" s="169" t="s">
        <v>94</v>
      </c>
      <c r="C939" s="159" t="s">
        <v>67</v>
      </c>
      <c r="D939" s="157">
        <v>1</v>
      </c>
      <c r="E939" s="158"/>
      <c r="F939" s="27">
        <f t="shared" si="148"/>
        <v>0</v>
      </c>
      <c r="G939" s="27">
        <f t="shared" si="146"/>
        <v>1.2704918032786885</v>
      </c>
      <c r="H939" s="27">
        <f t="shared" si="152"/>
        <v>1.2704918032786885</v>
      </c>
      <c r="I939" s="27">
        <f t="shared" si="153"/>
        <v>1.55</v>
      </c>
      <c r="J939" s="194">
        <f t="shared" si="154"/>
        <v>1.55</v>
      </c>
      <c r="M939" s="186">
        <v>1.55</v>
      </c>
      <c r="O939" s="186">
        <f t="shared" si="147"/>
        <v>1.2704918032786885</v>
      </c>
    </row>
    <row r="940" spans="1:15" ht="12.75">
      <c r="A940" s="159"/>
      <c r="B940" s="169" t="s">
        <v>95</v>
      </c>
      <c r="C940" s="159" t="s">
        <v>67</v>
      </c>
      <c r="D940" s="157">
        <v>1</v>
      </c>
      <c r="E940" s="158"/>
      <c r="F940" s="27">
        <f t="shared" si="148"/>
        <v>0</v>
      </c>
      <c r="G940" s="27">
        <f t="shared" si="146"/>
        <v>1.2704918032786885</v>
      </c>
      <c r="H940" s="27">
        <f t="shared" si="152"/>
        <v>1.2704918032786885</v>
      </c>
      <c r="I940" s="27">
        <f t="shared" si="153"/>
        <v>1.55</v>
      </c>
      <c r="J940" s="194">
        <f t="shared" si="154"/>
        <v>1.55</v>
      </c>
      <c r="M940" s="186">
        <v>1.55</v>
      </c>
      <c r="O940" s="186">
        <f t="shared" si="147"/>
        <v>1.2704918032786885</v>
      </c>
    </row>
    <row r="941" spans="1:15" ht="12.75">
      <c r="A941" s="159"/>
      <c r="B941" s="169" t="s">
        <v>96</v>
      </c>
      <c r="C941" s="159" t="s">
        <v>67</v>
      </c>
      <c r="D941" s="157">
        <v>14</v>
      </c>
      <c r="E941" s="158"/>
      <c r="F941" s="27">
        <f t="shared" si="148"/>
        <v>0</v>
      </c>
      <c r="G941" s="27">
        <f t="shared" si="146"/>
        <v>1.0901639344262295</v>
      </c>
      <c r="H941" s="27">
        <f t="shared" si="152"/>
        <v>15.262295081967213</v>
      </c>
      <c r="I941" s="27">
        <f t="shared" si="153"/>
        <v>1.33</v>
      </c>
      <c r="J941" s="194">
        <f t="shared" si="154"/>
        <v>18.62</v>
      </c>
      <c r="M941" s="186">
        <v>1.33</v>
      </c>
      <c r="O941" s="186">
        <f t="shared" si="147"/>
        <v>1.0901639344262295</v>
      </c>
    </row>
    <row r="942" spans="1:15" ht="12.75">
      <c r="A942" s="160" t="s">
        <v>97</v>
      </c>
      <c r="B942" s="36" t="s">
        <v>98</v>
      </c>
      <c r="C942" s="21"/>
      <c r="D942" s="18"/>
      <c r="E942" s="28"/>
      <c r="F942" s="18"/>
      <c r="G942" s="27">
        <f t="shared" si="146"/>
        <v>0</v>
      </c>
      <c r="H942" s="27"/>
      <c r="I942" s="27"/>
      <c r="J942" s="194">
        <f>D942*G942</f>
        <v>0</v>
      </c>
      <c r="M942" s="186"/>
      <c r="O942" s="186">
        <f t="shared" si="147"/>
        <v>0</v>
      </c>
    </row>
    <row r="943" spans="1:15" ht="12.75">
      <c r="A943" s="159"/>
      <c r="B943" s="25" t="s">
        <v>99</v>
      </c>
      <c r="C943" s="37"/>
      <c r="D943" s="27"/>
      <c r="E943" s="28"/>
      <c r="F943" s="27"/>
      <c r="G943" s="27">
        <f t="shared" si="146"/>
        <v>0</v>
      </c>
      <c r="H943" s="27"/>
      <c r="I943" s="27"/>
      <c r="J943" s="194">
        <f>D943*G943</f>
        <v>0</v>
      </c>
      <c r="M943" s="186"/>
      <c r="O943" s="186">
        <f t="shared" si="147"/>
        <v>0</v>
      </c>
    </row>
    <row r="944" spans="1:15" ht="12.75">
      <c r="A944" s="159"/>
      <c r="B944" s="169" t="s">
        <v>100</v>
      </c>
      <c r="C944" s="159" t="s">
        <v>290</v>
      </c>
      <c r="D944" s="172">
        <v>1</v>
      </c>
      <c r="E944" s="158"/>
      <c r="F944" s="27">
        <f t="shared" si="148"/>
        <v>0</v>
      </c>
      <c r="G944" s="27">
        <f t="shared" si="146"/>
        <v>6.573770491803279</v>
      </c>
      <c r="H944" s="27">
        <f>D944*G944</f>
        <v>6.573770491803279</v>
      </c>
      <c r="I944" s="27">
        <f>G944+G944*$K$12</f>
        <v>8.02</v>
      </c>
      <c r="J944" s="194">
        <f>D944*I944</f>
        <v>8.02</v>
      </c>
      <c r="M944" s="186">
        <v>8.02</v>
      </c>
      <c r="O944" s="186">
        <f t="shared" si="147"/>
        <v>6.573770491803279</v>
      </c>
    </row>
    <row r="945" spans="1:15" ht="12.75">
      <c r="A945" s="159"/>
      <c r="B945" s="169" t="s">
        <v>101</v>
      </c>
      <c r="C945" s="159" t="s">
        <v>290</v>
      </c>
      <c r="D945" s="172">
        <v>70</v>
      </c>
      <c r="E945" s="158"/>
      <c r="F945" s="27">
        <f t="shared" si="148"/>
        <v>0</v>
      </c>
      <c r="G945" s="27">
        <f t="shared" si="146"/>
        <v>5.040983606557377</v>
      </c>
      <c r="H945" s="27">
        <f>D945*G945</f>
        <v>352.8688524590164</v>
      </c>
      <c r="I945" s="27">
        <f>G945+G945*$K$12</f>
        <v>6.15</v>
      </c>
      <c r="J945" s="194">
        <f>D945*I945</f>
        <v>430.5</v>
      </c>
      <c r="M945" s="186">
        <v>6.15</v>
      </c>
      <c r="O945" s="186">
        <f t="shared" si="147"/>
        <v>5.040983606557377</v>
      </c>
    </row>
    <row r="946" spans="1:15" ht="12.75">
      <c r="A946" s="159"/>
      <c r="B946" s="25" t="s">
        <v>102</v>
      </c>
      <c r="C946" s="37"/>
      <c r="D946" s="27"/>
      <c r="E946" s="28"/>
      <c r="F946" s="27"/>
      <c r="G946" s="27">
        <f t="shared" si="146"/>
        <v>0</v>
      </c>
      <c r="H946" s="27"/>
      <c r="I946" s="27"/>
      <c r="J946" s="194">
        <f>D946*G946</f>
        <v>0</v>
      </c>
      <c r="M946" s="186"/>
      <c r="O946" s="186">
        <f t="shared" si="147"/>
        <v>0</v>
      </c>
    </row>
    <row r="947" spans="1:15" ht="12.75">
      <c r="A947" s="159"/>
      <c r="B947" s="169" t="s">
        <v>101</v>
      </c>
      <c r="C947" s="159" t="s">
        <v>290</v>
      </c>
      <c r="D947" s="172">
        <v>10</v>
      </c>
      <c r="E947" s="158"/>
      <c r="F947" s="27">
        <f t="shared" si="148"/>
        <v>0</v>
      </c>
      <c r="G947" s="27">
        <f t="shared" si="146"/>
        <v>17.450819672131146</v>
      </c>
      <c r="H947" s="27">
        <f>D947*G947</f>
        <v>174.50819672131146</v>
      </c>
      <c r="I947" s="27">
        <f>G947+G947*$K$12</f>
        <v>21.29</v>
      </c>
      <c r="J947" s="194">
        <f>D947*I947</f>
        <v>212.89999999999998</v>
      </c>
      <c r="M947" s="186">
        <v>21.29</v>
      </c>
      <c r="O947" s="186">
        <f t="shared" si="147"/>
        <v>17.450819672131146</v>
      </c>
    </row>
    <row r="948" spans="1:15" ht="12.75">
      <c r="A948" s="159"/>
      <c r="B948" s="25" t="s">
        <v>103</v>
      </c>
      <c r="C948" s="37"/>
      <c r="D948" s="27"/>
      <c r="E948" s="28"/>
      <c r="F948" s="27"/>
      <c r="G948" s="27">
        <f t="shared" si="146"/>
        <v>0</v>
      </c>
      <c r="H948" s="27"/>
      <c r="I948" s="27"/>
      <c r="J948" s="194">
        <f>D948*G948</f>
        <v>0</v>
      </c>
      <c r="M948" s="18"/>
      <c r="O948" s="186">
        <f t="shared" si="147"/>
        <v>0</v>
      </c>
    </row>
    <row r="949" spans="1:15" ht="12.75">
      <c r="A949" s="159"/>
      <c r="B949" s="169" t="s">
        <v>101</v>
      </c>
      <c r="C949" s="159" t="s">
        <v>290</v>
      </c>
      <c r="D949" s="172">
        <v>45</v>
      </c>
      <c r="E949" s="158"/>
      <c r="F949" s="27">
        <f t="shared" si="148"/>
        <v>0</v>
      </c>
      <c r="G949" s="27">
        <f t="shared" si="146"/>
        <v>17.450819672131146</v>
      </c>
      <c r="H949" s="27">
        <f>D949*G949</f>
        <v>785.2868852459015</v>
      </c>
      <c r="I949" s="27">
        <f>G949+G949*$K$12</f>
        <v>21.29</v>
      </c>
      <c r="J949" s="194">
        <f>D949*I949</f>
        <v>958.05</v>
      </c>
      <c r="M949" s="186">
        <v>21.29</v>
      </c>
      <c r="O949" s="186">
        <f t="shared" si="147"/>
        <v>17.450819672131146</v>
      </c>
    </row>
    <row r="950" spans="1:15" ht="12.75">
      <c r="A950" s="159"/>
      <c r="B950" s="25" t="s">
        <v>104</v>
      </c>
      <c r="C950" s="37"/>
      <c r="D950" s="27"/>
      <c r="E950" s="28"/>
      <c r="F950" s="27"/>
      <c r="G950" s="27">
        <f t="shared" si="146"/>
        <v>0</v>
      </c>
      <c r="H950" s="27"/>
      <c r="I950" s="27"/>
      <c r="J950" s="194">
        <f>D950*G950</f>
        <v>0</v>
      </c>
      <c r="M950" s="186"/>
      <c r="O950" s="186">
        <f t="shared" si="147"/>
        <v>0</v>
      </c>
    </row>
    <row r="951" spans="1:15" ht="12.75">
      <c r="A951" s="159"/>
      <c r="B951" s="169" t="s">
        <v>105</v>
      </c>
      <c r="C951" s="159" t="s">
        <v>290</v>
      </c>
      <c r="D951" s="172">
        <v>10</v>
      </c>
      <c r="E951" s="158"/>
      <c r="F951" s="27">
        <f t="shared" si="148"/>
        <v>0</v>
      </c>
      <c r="G951" s="27">
        <f t="shared" si="146"/>
        <v>14.500000000000002</v>
      </c>
      <c r="H951" s="27">
        <f>D951*G951</f>
        <v>145.00000000000003</v>
      </c>
      <c r="I951" s="27">
        <f>G951+G951*$K$12</f>
        <v>17.69</v>
      </c>
      <c r="J951" s="194">
        <f>D951*I951</f>
        <v>176.9</v>
      </c>
      <c r="M951" s="186">
        <v>17.69</v>
      </c>
      <c r="O951" s="186">
        <f t="shared" si="147"/>
        <v>14.500000000000002</v>
      </c>
    </row>
    <row r="952" spans="1:15" ht="12.75">
      <c r="A952" s="159"/>
      <c r="B952" s="25" t="s">
        <v>106</v>
      </c>
      <c r="C952" s="37"/>
      <c r="D952" s="27"/>
      <c r="E952" s="28"/>
      <c r="F952" s="27"/>
      <c r="G952" s="27">
        <f t="shared" si="146"/>
        <v>0</v>
      </c>
      <c r="H952" s="27"/>
      <c r="I952" s="27"/>
      <c r="J952" s="194">
        <f>D952*G952</f>
        <v>0</v>
      </c>
      <c r="M952" s="186"/>
      <c r="O952" s="186">
        <f t="shared" si="147"/>
        <v>0</v>
      </c>
    </row>
    <row r="953" spans="1:15" ht="12.75">
      <c r="A953" s="159"/>
      <c r="B953" s="169" t="s">
        <v>101</v>
      </c>
      <c r="C953" s="159" t="s">
        <v>334</v>
      </c>
      <c r="D953" s="172">
        <v>75</v>
      </c>
      <c r="E953" s="158"/>
      <c r="F953" s="27">
        <f t="shared" si="148"/>
        <v>0</v>
      </c>
      <c r="G953" s="27">
        <f t="shared" si="146"/>
        <v>0.8934426229508198</v>
      </c>
      <c r="H953" s="27">
        <f aca="true" t="shared" si="155" ref="H953:H958">D953*G953</f>
        <v>67.00819672131148</v>
      </c>
      <c r="I953" s="27">
        <f aca="true" t="shared" si="156" ref="I953:I958">G953+G953*$K$12</f>
        <v>1.09</v>
      </c>
      <c r="J953" s="194">
        <f aca="true" t="shared" si="157" ref="J953:J958">D953*I953</f>
        <v>81.75</v>
      </c>
      <c r="M953" s="186">
        <v>1.09</v>
      </c>
      <c r="O953" s="186">
        <f t="shared" si="147"/>
        <v>0.8934426229508198</v>
      </c>
    </row>
    <row r="954" spans="1:15" ht="12.75">
      <c r="A954" s="159"/>
      <c r="B954" s="169" t="s">
        <v>107</v>
      </c>
      <c r="C954" s="159" t="s">
        <v>334</v>
      </c>
      <c r="D954" s="172">
        <v>75</v>
      </c>
      <c r="E954" s="158"/>
      <c r="F954" s="27">
        <f t="shared" si="148"/>
        <v>0</v>
      </c>
      <c r="G954" s="27">
        <f t="shared" si="146"/>
        <v>0.8442622950819673</v>
      </c>
      <c r="H954" s="27">
        <f t="shared" si="155"/>
        <v>63.31967213114754</v>
      </c>
      <c r="I954" s="27">
        <f t="shared" si="156"/>
        <v>1.03</v>
      </c>
      <c r="J954" s="194">
        <f t="shared" si="157"/>
        <v>77.25</v>
      </c>
      <c r="M954" s="186">
        <v>1.03</v>
      </c>
      <c r="O954" s="186">
        <f t="shared" si="147"/>
        <v>0.8442622950819673</v>
      </c>
    </row>
    <row r="955" spans="1:15" ht="12.75">
      <c r="A955" s="159"/>
      <c r="B955" s="169" t="s">
        <v>108</v>
      </c>
      <c r="C955" s="159" t="s">
        <v>334</v>
      </c>
      <c r="D955" s="172">
        <v>75</v>
      </c>
      <c r="E955" s="158"/>
      <c r="F955" s="27">
        <f t="shared" si="148"/>
        <v>0</v>
      </c>
      <c r="G955" s="27">
        <f t="shared" si="146"/>
        <v>0.18852459016393444</v>
      </c>
      <c r="H955" s="27">
        <f t="shared" si="155"/>
        <v>14.139344262295083</v>
      </c>
      <c r="I955" s="27">
        <f t="shared" si="156"/>
        <v>0.23</v>
      </c>
      <c r="J955" s="194">
        <f t="shared" si="157"/>
        <v>17.25</v>
      </c>
      <c r="M955" s="186">
        <v>0.23</v>
      </c>
      <c r="O955" s="186">
        <f t="shared" si="147"/>
        <v>0.18852459016393444</v>
      </c>
    </row>
    <row r="956" spans="1:15" ht="12.75">
      <c r="A956" s="159"/>
      <c r="B956" s="169" t="s">
        <v>109</v>
      </c>
      <c r="C956" s="159" t="s">
        <v>334</v>
      </c>
      <c r="D956" s="172">
        <v>75</v>
      </c>
      <c r="E956" s="158"/>
      <c r="F956" s="27">
        <f t="shared" si="148"/>
        <v>0</v>
      </c>
      <c r="G956" s="27">
        <f t="shared" si="146"/>
        <v>0.3278688524590164</v>
      </c>
      <c r="H956" s="27">
        <f t="shared" si="155"/>
        <v>24.590163934426233</v>
      </c>
      <c r="I956" s="27">
        <f t="shared" si="156"/>
        <v>0.4</v>
      </c>
      <c r="J956" s="194">
        <f t="shared" si="157"/>
        <v>30</v>
      </c>
      <c r="M956" s="186">
        <v>0.4</v>
      </c>
      <c r="O956" s="186">
        <f t="shared" si="147"/>
        <v>0.3278688524590164</v>
      </c>
    </row>
    <row r="957" spans="1:15" ht="12.75">
      <c r="A957" s="159"/>
      <c r="B957" s="169" t="s">
        <v>110</v>
      </c>
      <c r="C957" s="159" t="s">
        <v>334</v>
      </c>
      <c r="D957" s="172">
        <v>75</v>
      </c>
      <c r="E957" s="158"/>
      <c r="F957" s="27">
        <f t="shared" si="148"/>
        <v>0</v>
      </c>
      <c r="G957" s="27">
        <f t="shared" si="146"/>
        <v>0.12295081967213115</v>
      </c>
      <c r="H957" s="27">
        <f t="shared" si="155"/>
        <v>9.221311475409836</v>
      </c>
      <c r="I957" s="27">
        <f t="shared" si="156"/>
        <v>0.15</v>
      </c>
      <c r="J957" s="194">
        <f t="shared" si="157"/>
        <v>11.25</v>
      </c>
      <c r="M957" s="186">
        <v>0.15</v>
      </c>
      <c r="O957" s="186">
        <f t="shared" si="147"/>
        <v>0.12295081967213115</v>
      </c>
    </row>
    <row r="958" spans="1:15" ht="12.75">
      <c r="A958" s="159"/>
      <c r="B958" s="169" t="s">
        <v>111</v>
      </c>
      <c r="C958" s="159" t="s">
        <v>334</v>
      </c>
      <c r="D958" s="172">
        <v>100</v>
      </c>
      <c r="E958" s="158"/>
      <c r="F958" s="27">
        <f t="shared" si="148"/>
        <v>0</v>
      </c>
      <c r="G958" s="27">
        <f t="shared" si="146"/>
        <v>0.0819672131147541</v>
      </c>
      <c r="H958" s="27">
        <f t="shared" si="155"/>
        <v>8.196721311475411</v>
      </c>
      <c r="I958" s="27">
        <f t="shared" si="156"/>
        <v>0.1</v>
      </c>
      <c r="J958" s="194">
        <f t="shared" si="157"/>
        <v>10</v>
      </c>
      <c r="M958" s="186">
        <v>0.1</v>
      </c>
      <c r="O958" s="186">
        <f t="shared" si="147"/>
        <v>0.0819672131147541</v>
      </c>
    </row>
    <row r="959" spans="1:15" ht="12.75">
      <c r="A959" s="241" t="s">
        <v>112</v>
      </c>
      <c r="B959" s="241"/>
      <c r="C959" s="241"/>
      <c r="D959" s="241"/>
      <c r="E959" s="241"/>
      <c r="F959" s="18">
        <f>SUM(F915:F958)</f>
        <v>0</v>
      </c>
      <c r="G959" s="27">
        <f t="shared" si="146"/>
        <v>0</v>
      </c>
      <c r="H959" s="195">
        <f>SUM(H914:H958)</f>
        <v>6167.516393442623</v>
      </c>
      <c r="I959" s="27"/>
      <c r="J959" s="195">
        <f>SUM(J914:J958)</f>
        <v>7524.37</v>
      </c>
      <c r="K959" s="199"/>
      <c r="L959" s="199"/>
      <c r="M959" s="186"/>
      <c r="N959" s="148"/>
      <c r="O959" s="186">
        <f t="shared" si="147"/>
        <v>0</v>
      </c>
    </row>
    <row r="960" spans="1:15" ht="12.75">
      <c r="A960" s="250"/>
      <c r="B960" s="250"/>
      <c r="C960" s="250"/>
      <c r="D960" s="250"/>
      <c r="E960" s="250"/>
      <c r="F960" s="250"/>
      <c r="G960" s="27">
        <f t="shared" si="146"/>
        <v>0</v>
      </c>
      <c r="H960" s="210"/>
      <c r="I960" s="210"/>
      <c r="J960" s="196"/>
      <c r="K960" s="196"/>
      <c r="L960" s="196"/>
      <c r="M960" s="186"/>
      <c r="N960" s="146"/>
      <c r="O960" s="186">
        <f t="shared" si="147"/>
        <v>0</v>
      </c>
    </row>
    <row r="961" spans="1:15" ht="12.75">
      <c r="A961" s="160" t="s">
        <v>113</v>
      </c>
      <c r="B961" s="238" t="s">
        <v>114</v>
      </c>
      <c r="C961" s="240"/>
      <c r="D961" s="240"/>
      <c r="E961" s="240"/>
      <c r="F961" s="240"/>
      <c r="G961" s="27">
        <f t="shared" si="146"/>
        <v>0</v>
      </c>
      <c r="H961" s="27"/>
      <c r="I961" s="27"/>
      <c r="J961" s="194"/>
      <c r="M961" s="186"/>
      <c r="O961" s="186">
        <f t="shared" si="147"/>
        <v>0</v>
      </c>
    </row>
    <row r="962" spans="1:15" ht="25.5">
      <c r="A962" s="159"/>
      <c r="B962" s="45" t="s">
        <v>115</v>
      </c>
      <c r="C962" s="165" t="s">
        <v>334</v>
      </c>
      <c r="D962" s="157">
        <v>12</v>
      </c>
      <c r="E962" s="158"/>
      <c r="F962" s="173">
        <f aca="true" t="shared" si="158" ref="F962:F984">E962*D962</f>
        <v>0</v>
      </c>
      <c r="G962" s="27">
        <f t="shared" si="146"/>
        <v>57.79508196721312</v>
      </c>
      <c r="H962" s="27">
        <f aca="true" t="shared" si="159" ref="H962:H976">D962*G962</f>
        <v>693.5409836065575</v>
      </c>
      <c r="I962" s="27">
        <f aca="true" t="shared" si="160" ref="I962:I976">G962+G962*$K$12</f>
        <v>70.51</v>
      </c>
      <c r="J962" s="194">
        <f aca="true" t="shared" si="161" ref="J962:J976">D962*I962</f>
        <v>846.1200000000001</v>
      </c>
      <c r="M962" s="186">
        <v>70.51</v>
      </c>
      <c r="O962" s="186">
        <f t="shared" si="147"/>
        <v>57.79508196721312</v>
      </c>
    </row>
    <row r="963" spans="1:15" ht="12.75">
      <c r="A963" s="159"/>
      <c r="B963" s="156" t="s">
        <v>116</v>
      </c>
      <c r="C963" s="159" t="s">
        <v>334</v>
      </c>
      <c r="D963" s="157">
        <v>6</v>
      </c>
      <c r="E963" s="158"/>
      <c r="F963" s="173">
        <f t="shared" si="158"/>
        <v>0</v>
      </c>
      <c r="G963" s="27">
        <f t="shared" si="146"/>
        <v>19.51639344262295</v>
      </c>
      <c r="H963" s="27">
        <f t="shared" si="159"/>
        <v>117.0983606557377</v>
      </c>
      <c r="I963" s="27">
        <f t="shared" si="160"/>
        <v>23.81</v>
      </c>
      <c r="J963" s="194">
        <f t="shared" si="161"/>
        <v>142.85999999999999</v>
      </c>
      <c r="M963" s="186">
        <v>23.81</v>
      </c>
      <c r="O963" s="186">
        <f t="shared" si="147"/>
        <v>19.51639344262295</v>
      </c>
    </row>
    <row r="964" spans="1:15" ht="12.75">
      <c r="A964" s="159"/>
      <c r="B964" s="156" t="s">
        <v>117</v>
      </c>
      <c r="C964" s="159" t="s">
        <v>334</v>
      </c>
      <c r="D964" s="157">
        <v>1</v>
      </c>
      <c r="E964" s="158"/>
      <c r="F964" s="173">
        <f t="shared" si="158"/>
        <v>0</v>
      </c>
      <c r="G964" s="27">
        <f t="shared" si="146"/>
        <v>34.442622950819676</v>
      </c>
      <c r="H964" s="27">
        <f t="shared" si="159"/>
        <v>34.442622950819676</v>
      </c>
      <c r="I964" s="27">
        <f t="shared" si="160"/>
        <v>42.02</v>
      </c>
      <c r="J964" s="194">
        <f t="shared" si="161"/>
        <v>42.02</v>
      </c>
      <c r="M964" s="186">
        <v>42.02</v>
      </c>
      <c r="O964" s="186">
        <f t="shared" si="147"/>
        <v>34.442622950819676</v>
      </c>
    </row>
    <row r="965" spans="1:15" ht="12.75">
      <c r="A965" s="159"/>
      <c r="B965" s="156" t="s">
        <v>118</v>
      </c>
      <c r="C965" s="159" t="s">
        <v>334</v>
      </c>
      <c r="D965" s="157">
        <v>2</v>
      </c>
      <c r="E965" s="158"/>
      <c r="F965" s="173">
        <f t="shared" si="158"/>
        <v>0</v>
      </c>
      <c r="G965" s="27">
        <f t="shared" si="146"/>
        <v>22.352459016393443</v>
      </c>
      <c r="H965" s="27">
        <f t="shared" si="159"/>
        <v>44.704918032786885</v>
      </c>
      <c r="I965" s="27">
        <f t="shared" si="160"/>
        <v>27.27</v>
      </c>
      <c r="J965" s="194">
        <f t="shared" si="161"/>
        <v>54.54</v>
      </c>
      <c r="M965" s="186">
        <v>27.27</v>
      </c>
      <c r="O965" s="186">
        <f t="shared" si="147"/>
        <v>22.352459016393443</v>
      </c>
    </row>
    <row r="966" spans="1:15" ht="12.75">
      <c r="A966" s="159"/>
      <c r="B966" s="156" t="s">
        <v>119</v>
      </c>
      <c r="C966" s="159" t="s">
        <v>334</v>
      </c>
      <c r="D966" s="157">
        <v>15</v>
      </c>
      <c r="E966" s="158"/>
      <c r="F966" s="173">
        <f t="shared" si="158"/>
        <v>0</v>
      </c>
      <c r="G966" s="27">
        <f t="shared" si="146"/>
        <v>2.6885245901639343</v>
      </c>
      <c r="H966" s="27">
        <f t="shared" si="159"/>
        <v>40.32786885245901</v>
      </c>
      <c r="I966" s="27">
        <f t="shared" si="160"/>
        <v>3.28</v>
      </c>
      <c r="J966" s="194">
        <f t="shared" si="161"/>
        <v>49.199999999999996</v>
      </c>
      <c r="M966" s="186">
        <v>3.28</v>
      </c>
      <c r="O966" s="186">
        <f t="shared" si="147"/>
        <v>2.6885245901639343</v>
      </c>
    </row>
    <row r="967" spans="1:15" ht="12.75">
      <c r="A967" s="159"/>
      <c r="B967" s="156" t="s">
        <v>120</v>
      </c>
      <c r="C967" s="159" t="s">
        <v>334</v>
      </c>
      <c r="D967" s="157">
        <v>4</v>
      </c>
      <c r="E967" s="158"/>
      <c r="F967" s="173">
        <f t="shared" si="158"/>
        <v>0</v>
      </c>
      <c r="G967" s="27">
        <f t="shared" si="146"/>
        <v>2.418032786885246</v>
      </c>
      <c r="H967" s="27">
        <f t="shared" si="159"/>
        <v>9.672131147540984</v>
      </c>
      <c r="I967" s="27">
        <f t="shared" si="160"/>
        <v>2.95</v>
      </c>
      <c r="J967" s="194">
        <f t="shared" si="161"/>
        <v>11.8</v>
      </c>
      <c r="M967" s="186">
        <v>2.95</v>
      </c>
      <c r="O967" s="186">
        <f t="shared" si="147"/>
        <v>2.418032786885246</v>
      </c>
    </row>
    <row r="968" spans="1:15" ht="12.75">
      <c r="A968" s="159"/>
      <c r="B968" s="156" t="s">
        <v>121</v>
      </c>
      <c r="C968" s="159" t="s">
        <v>334</v>
      </c>
      <c r="D968" s="157">
        <v>40</v>
      </c>
      <c r="E968" s="158"/>
      <c r="F968" s="173">
        <f t="shared" si="158"/>
        <v>0</v>
      </c>
      <c r="G968" s="27">
        <f t="shared" si="146"/>
        <v>56.79508196721312</v>
      </c>
      <c r="H968" s="27">
        <f t="shared" si="159"/>
        <v>2271.803278688525</v>
      </c>
      <c r="I968" s="27">
        <f t="shared" si="160"/>
        <v>69.29</v>
      </c>
      <c r="J968" s="194">
        <f t="shared" si="161"/>
        <v>2771.6000000000004</v>
      </c>
      <c r="M968" s="186">
        <v>69.29</v>
      </c>
      <c r="O968" s="186">
        <f t="shared" si="147"/>
        <v>56.79508196721312</v>
      </c>
    </row>
    <row r="969" spans="1:15" ht="12.75">
      <c r="A969" s="159"/>
      <c r="B969" s="156" t="s">
        <v>122</v>
      </c>
      <c r="C969" s="159" t="s">
        <v>334</v>
      </c>
      <c r="D969" s="157">
        <v>20</v>
      </c>
      <c r="E969" s="158"/>
      <c r="F969" s="173">
        <f t="shared" si="158"/>
        <v>0</v>
      </c>
      <c r="G969" s="27">
        <f t="shared" si="146"/>
        <v>6.647540983606557</v>
      </c>
      <c r="H969" s="27">
        <f t="shared" si="159"/>
        <v>132.95081967213116</v>
      </c>
      <c r="I969" s="27">
        <f t="shared" si="160"/>
        <v>8.11</v>
      </c>
      <c r="J969" s="194">
        <f t="shared" si="161"/>
        <v>162.2</v>
      </c>
      <c r="M969" s="186">
        <v>8.11</v>
      </c>
      <c r="O969" s="186">
        <f t="shared" si="147"/>
        <v>6.647540983606557</v>
      </c>
    </row>
    <row r="970" spans="1:15" ht="12.75">
      <c r="A970" s="159"/>
      <c r="B970" s="156" t="s">
        <v>123</v>
      </c>
      <c r="C970" s="159" t="s">
        <v>334</v>
      </c>
      <c r="D970" s="157">
        <v>25</v>
      </c>
      <c r="E970" s="158"/>
      <c r="F970" s="173">
        <f t="shared" si="158"/>
        <v>0</v>
      </c>
      <c r="G970" s="27">
        <f t="shared" si="146"/>
        <v>0.42622950819672134</v>
      </c>
      <c r="H970" s="27">
        <f t="shared" si="159"/>
        <v>10.655737704918034</v>
      </c>
      <c r="I970" s="27">
        <f t="shared" si="160"/>
        <v>0.52</v>
      </c>
      <c r="J970" s="194">
        <f t="shared" si="161"/>
        <v>13</v>
      </c>
      <c r="M970" s="186">
        <v>0.52</v>
      </c>
      <c r="O970" s="186">
        <f t="shared" si="147"/>
        <v>0.42622950819672134</v>
      </c>
    </row>
    <row r="971" spans="1:15" ht="12.75">
      <c r="A971" s="159"/>
      <c r="B971" s="156" t="s">
        <v>124</v>
      </c>
      <c r="C971" s="159" t="s">
        <v>334</v>
      </c>
      <c r="D971" s="157">
        <v>160</v>
      </c>
      <c r="E971" s="158"/>
      <c r="F971" s="173">
        <f t="shared" si="158"/>
        <v>0</v>
      </c>
      <c r="G971" s="27">
        <f t="shared" si="146"/>
        <v>0.42622950819672134</v>
      </c>
      <c r="H971" s="27">
        <f t="shared" si="159"/>
        <v>68.19672131147541</v>
      </c>
      <c r="I971" s="27">
        <f t="shared" si="160"/>
        <v>0.52</v>
      </c>
      <c r="J971" s="194">
        <f t="shared" si="161"/>
        <v>83.2</v>
      </c>
      <c r="M971" s="186">
        <v>0.52</v>
      </c>
      <c r="O971" s="186">
        <f t="shared" si="147"/>
        <v>0.42622950819672134</v>
      </c>
    </row>
    <row r="972" spans="1:15" ht="12.75">
      <c r="A972" s="159"/>
      <c r="B972" s="156" t="s">
        <v>125</v>
      </c>
      <c r="C972" s="159" t="s">
        <v>334</v>
      </c>
      <c r="D972" s="157">
        <v>3</v>
      </c>
      <c r="E972" s="158"/>
      <c r="F972" s="173">
        <f t="shared" si="158"/>
        <v>0</v>
      </c>
      <c r="G972" s="27">
        <f t="shared" si="146"/>
        <v>2.262295081967213</v>
      </c>
      <c r="H972" s="27">
        <f t="shared" si="159"/>
        <v>6.786885245901638</v>
      </c>
      <c r="I972" s="27">
        <f t="shared" si="160"/>
        <v>2.76</v>
      </c>
      <c r="J972" s="194">
        <f t="shared" si="161"/>
        <v>8.28</v>
      </c>
      <c r="M972" s="186">
        <v>2.76</v>
      </c>
      <c r="O972" s="186">
        <f t="shared" si="147"/>
        <v>2.262295081967213</v>
      </c>
    </row>
    <row r="973" spans="1:15" ht="12.75">
      <c r="A973" s="159"/>
      <c r="B973" s="156" t="s">
        <v>126</v>
      </c>
      <c r="C973" s="159" t="s">
        <v>334</v>
      </c>
      <c r="D973" s="157">
        <v>25</v>
      </c>
      <c r="E973" s="158"/>
      <c r="F973" s="173">
        <f t="shared" si="158"/>
        <v>0</v>
      </c>
      <c r="G973" s="27">
        <f t="shared" si="146"/>
        <v>1.8114754098360655</v>
      </c>
      <c r="H973" s="27">
        <f t="shared" si="159"/>
        <v>45.28688524590164</v>
      </c>
      <c r="I973" s="27">
        <f t="shared" si="160"/>
        <v>2.21</v>
      </c>
      <c r="J973" s="194">
        <f t="shared" si="161"/>
        <v>55.25</v>
      </c>
      <c r="M973" s="186">
        <v>2.21</v>
      </c>
      <c r="O973" s="186">
        <f t="shared" si="147"/>
        <v>1.8114754098360655</v>
      </c>
    </row>
    <row r="974" spans="1:15" ht="25.5">
      <c r="A974" s="159"/>
      <c r="B974" s="45" t="s">
        <v>127</v>
      </c>
      <c r="C974" s="159" t="s">
        <v>334</v>
      </c>
      <c r="D974" s="157">
        <v>3</v>
      </c>
      <c r="E974" s="158"/>
      <c r="F974" s="173">
        <f t="shared" si="158"/>
        <v>0</v>
      </c>
      <c r="G974" s="27">
        <f t="shared" si="146"/>
        <v>11.48360655737705</v>
      </c>
      <c r="H974" s="27">
        <f t="shared" si="159"/>
        <v>34.450819672131146</v>
      </c>
      <c r="I974" s="27">
        <f t="shared" si="160"/>
        <v>14.01</v>
      </c>
      <c r="J974" s="194">
        <f t="shared" si="161"/>
        <v>42.03</v>
      </c>
      <c r="M974" s="186">
        <v>14.01</v>
      </c>
      <c r="O974" s="186">
        <f t="shared" si="147"/>
        <v>11.48360655737705</v>
      </c>
    </row>
    <row r="975" spans="1:15" ht="12.75">
      <c r="A975" s="159"/>
      <c r="B975" s="156" t="s">
        <v>128</v>
      </c>
      <c r="C975" s="159" t="s">
        <v>334</v>
      </c>
      <c r="D975" s="157">
        <v>300</v>
      </c>
      <c r="E975" s="158"/>
      <c r="F975" s="173">
        <f t="shared" si="158"/>
        <v>0</v>
      </c>
      <c r="G975" s="27">
        <f t="shared" si="146"/>
        <v>0.0819672131147541</v>
      </c>
      <c r="H975" s="27">
        <f t="shared" si="159"/>
        <v>24.590163934426233</v>
      </c>
      <c r="I975" s="27">
        <f t="shared" si="160"/>
        <v>0.1</v>
      </c>
      <c r="J975" s="194">
        <f t="shared" si="161"/>
        <v>30</v>
      </c>
      <c r="M975" s="186">
        <v>0.1</v>
      </c>
      <c r="O975" s="186">
        <f t="shared" si="147"/>
        <v>0.0819672131147541</v>
      </c>
    </row>
    <row r="976" spans="1:15" ht="12.75">
      <c r="A976" s="159"/>
      <c r="B976" s="156" t="s">
        <v>129</v>
      </c>
      <c r="C976" s="159" t="s">
        <v>334</v>
      </c>
      <c r="D976" s="157">
        <v>15</v>
      </c>
      <c r="E976" s="158"/>
      <c r="F976" s="173">
        <f t="shared" si="158"/>
        <v>0</v>
      </c>
      <c r="G976" s="27">
        <f>O976</f>
        <v>1.9836065573770492</v>
      </c>
      <c r="H976" s="27">
        <f t="shared" si="159"/>
        <v>29.75409836065574</v>
      </c>
      <c r="I976" s="27">
        <f t="shared" si="160"/>
        <v>2.42</v>
      </c>
      <c r="J976" s="194">
        <f t="shared" si="161"/>
        <v>36.3</v>
      </c>
      <c r="M976" s="186">
        <v>2.42</v>
      </c>
      <c r="O976" s="186">
        <f aca="true" t="shared" si="162" ref="O976:O1039">M976/$N$13</f>
        <v>1.9836065573770492</v>
      </c>
    </row>
    <row r="977" spans="1:15" ht="12.75">
      <c r="A977" s="160" t="s">
        <v>130</v>
      </c>
      <c r="B977" s="21" t="s">
        <v>131</v>
      </c>
      <c r="C977" s="21"/>
      <c r="D977" s="18"/>
      <c r="E977" s="28"/>
      <c r="F977" s="174"/>
      <c r="G977" s="27">
        <f aca="true" t="shared" si="163" ref="G977:G1019">O977</f>
        <v>0</v>
      </c>
      <c r="H977" s="27"/>
      <c r="I977" s="27"/>
      <c r="J977" s="194">
        <f>D977*G977</f>
        <v>0</v>
      </c>
      <c r="M977" s="186"/>
      <c r="O977" s="186">
        <f t="shared" si="162"/>
        <v>0</v>
      </c>
    </row>
    <row r="978" spans="1:15" ht="12.75">
      <c r="A978" s="159"/>
      <c r="B978" s="156" t="s">
        <v>132</v>
      </c>
      <c r="C978" s="159" t="s">
        <v>334</v>
      </c>
      <c r="D978" s="157">
        <v>10</v>
      </c>
      <c r="E978" s="158"/>
      <c r="F978" s="173">
        <f t="shared" si="158"/>
        <v>0</v>
      </c>
      <c r="G978" s="27">
        <f t="shared" si="163"/>
        <v>29.319672131147545</v>
      </c>
      <c r="H978" s="27">
        <f aca="true" t="shared" si="164" ref="H978:H984">D978*G978</f>
        <v>293.19672131147547</v>
      </c>
      <c r="I978" s="27">
        <f aca="true" t="shared" si="165" ref="I978:I984">G978+G978*$K$12</f>
        <v>35.77</v>
      </c>
      <c r="J978" s="194">
        <f aca="true" t="shared" si="166" ref="J978:J984">D978*I978</f>
        <v>357.70000000000005</v>
      </c>
      <c r="M978" s="186">
        <v>35.77</v>
      </c>
      <c r="O978" s="186">
        <f t="shared" si="162"/>
        <v>29.319672131147545</v>
      </c>
    </row>
    <row r="979" spans="1:15" ht="12.75">
      <c r="A979" s="159"/>
      <c r="B979" s="156" t="s">
        <v>133</v>
      </c>
      <c r="C979" s="159" t="s">
        <v>334</v>
      </c>
      <c r="D979" s="157">
        <v>10</v>
      </c>
      <c r="E979" s="158"/>
      <c r="F979" s="173">
        <f t="shared" si="158"/>
        <v>0</v>
      </c>
      <c r="G979" s="27">
        <f t="shared" si="163"/>
        <v>10.87704918032787</v>
      </c>
      <c r="H979" s="27">
        <f t="shared" si="164"/>
        <v>108.7704918032787</v>
      </c>
      <c r="I979" s="27">
        <f t="shared" si="165"/>
        <v>13.270000000000001</v>
      </c>
      <c r="J979" s="194">
        <f t="shared" si="166"/>
        <v>132.70000000000002</v>
      </c>
      <c r="M979" s="186">
        <v>13.27</v>
      </c>
      <c r="O979" s="186">
        <f t="shared" si="162"/>
        <v>10.87704918032787</v>
      </c>
    </row>
    <row r="980" spans="1:15" ht="12.75">
      <c r="A980" s="159"/>
      <c r="B980" s="156" t="s">
        <v>134</v>
      </c>
      <c r="C980" s="159" t="s">
        <v>334</v>
      </c>
      <c r="D980" s="157">
        <v>20</v>
      </c>
      <c r="E980" s="158"/>
      <c r="F980" s="173">
        <f t="shared" si="158"/>
        <v>0</v>
      </c>
      <c r="G980" s="27">
        <f t="shared" si="163"/>
        <v>8.385245901639344</v>
      </c>
      <c r="H980" s="27">
        <f t="shared" si="164"/>
        <v>167.70491803278688</v>
      </c>
      <c r="I980" s="27">
        <f t="shared" si="165"/>
        <v>10.23</v>
      </c>
      <c r="J980" s="194">
        <f t="shared" si="166"/>
        <v>204.60000000000002</v>
      </c>
      <c r="M980" s="186">
        <v>10.23</v>
      </c>
      <c r="O980" s="186">
        <f t="shared" si="162"/>
        <v>8.385245901639344</v>
      </c>
    </row>
    <row r="981" spans="1:15" ht="12.75">
      <c r="A981" s="159"/>
      <c r="B981" s="156" t="s">
        <v>135</v>
      </c>
      <c r="C981" s="159" t="s">
        <v>334</v>
      </c>
      <c r="D981" s="157">
        <v>2</v>
      </c>
      <c r="E981" s="158"/>
      <c r="F981" s="173">
        <f t="shared" si="158"/>
        <v>0</v>
      </c>
      <c r="G981" s="27">
        <f t="shared" si="163"/>
        <v>2.6639344262295084</v>
      </c>
      <c r="H981" s="27">
        <f t="shared" si="164"/>
        <v>5.327868852459017</v>
      </c>
      <c r="I981" s="27">
        <f t="shared" si="165"/>
        <v>3.25</v>
      </c>
      <c r="J981" s="194">
        <f t="shared" si="166"/>
        <v>6.5</v>
      </c>
      <c r="M981" s="186">
        <v>3.25</v>
      </c>
      <c r="O981" s="186">
        <f t="shared" si="162"/>
        <v>2.6639344262295084</v>
      </c>
    </row>
    <row r="982" spans="1:15" ht="12.75">
      <c r="A982" s="159"/>
      <c r="B982" s="156" t="s">
        <v>136</v>
      </c>
      <c r="C982" s="159" t="s">
        <v>67</v>
      </c>
      <c r="D982" s="157">
        <v>40</v>
      </c>
      <c r="E982" s="158"/>
      <c r="F982" s="173">
        <f t="shared" si="158"/>
        <v>0</v>
      </c>
      <c r="G982" s="27">
        <f t="shared" si="163"/>
        <v>1.9344262295081966</v>
      </c>
      <c r="H982" s="27">
        <f t="shared" si="164"/>
        <v>77.37704918032787</v>
      </c>
      <c r="I982" s="27">
        <f t="shared" si="165"/>
        <v>2.36</v>
      </c>
      <c r="J982" s="194">
        <f t="shared" si="166"/>
        <v>94.39999999999999</v>
      </c>
      <c r="M982" s="186">
        <v>2.36</v>
      </c>
      <c r="O982" s="186">
        <f t="shared" si="162"/>
        <v>1.9344262295081966</v>
      </c>
    </row>
    <row r="983" spans="1:15" ht="12.75">
      <c r="A983" s="159"/>
      <c r="B983" s="156" t="s">
        <v>137</v>
      </c>
      <c r="C983" s="159" t="s">
        <v>67</v>
      </c>
      <c r="D983" s="157">
        <v>4</v>
      </c>
      <c r="E983" s="158"/>
      <c r="F983" s="173">
        <f t="shared" si="158"/>
        <v>0</v>
      </c>
      <c r="G983" s="27">
        <f t="shared" si="163"/>
        <v>1.860655737704918</v>
      </c>
      <c r="H983" s="27">
        <f t="shared" si="164"/>
        <v>7.442622950819672</v>
      </c>
      <c r="I983" s="27">
        <f t="shared" si="165"/>
        <v>2.27</v>
      </c>
      <c r="J983" s="194">
        <f t="shared" si="166"/>
        <v>9.08</v>
      </c>
      <c r="M983" s="186">
        <v>2.27</v>
      </c>
      <c r="O983" s="186">
        <f t="shared" si="162"/>
        <v>1.860655737704918</v>
      </c>
    </row>
    <row r="984" spans="1:15" ht="12.75">
      <c r="A984" s="159"/>
      <c r="B984" s="156" t="s">
        <v>138</v>
      </c>
      <c r="C984" s="159" t="s">
        <v>67</v>
      </c>
      <c r="D984" s="157">
        <v>7</v>
      </c>
      <c r="E984" s="158"/>
      <c r="F984" s="173">
        <f t="shared" si="158"/>
        <v>0</v>
      </c>
      <c r="G984" s="27">
        <f t="shared" si="163"/>
        <v>7.516393442622951</v>
      </c>
      <c r="H984" s="27">
        <f t="shared" si="164"/>
        <v>52.614754098360656</v>
      </c>
      <c r="I984" s="27">
        <f t="shared" si="165"/>
        <v>9.17</v>
      </c>
      <c r="J984" s="194">
        <f t="shared" si="166"/>
        <v>64.19</v>
      </c>
      <c r="M984" s="186">
        <v>9.17</v>
      </c>
      <c r="O984" s="186">
        <f t="shared" si="162"/>
        <v>7.516393442622951</v>
      </c>
    </row>
    <row r="985" spans="1:15" ht="12.75">
      <c r="A985" s="241" t="s">
        <v>139</v>
      </c>
      <c r="B985" s="241"/>
      <c r="C985" s="241"/>
      <c r="D985" s="241"/>
      <c r="E985" s="241"/>
      <c r="F985" s="174">
        <f>SUM(F962:F984)</f>
        <v>0</v>
      </c>
      <c r="G985" s="27">
        <f t="shared" si="163"/>
        <v>0</v>
      </c>
      <c r="H985" s="195">
        <f>SUM(H962:H984)</f>
        <v>4276.696721311475</v>
      </c>
      <c r="I985" s="27"/>
      <c r="J985" s="195">
        <f>SUM(J962:J984)</f>
        <v>5217.569999999999</v>
      </c>
      <c r="K985" s="199"/>
      <c r="L985" s="199"/>
      <c r="M985" s="186"/>
      <c r="N985" s="148"/>
      <c r="O985" s="186">
        <f t="shared" si="162"/>
        <v>0</v>
      </c>
    </row>
    <row r="986" spans="1:15" ht="12.75">
      <c r="A986" s="159"/>
      <c r="B986" s="240" t="s">
        <v>140</v>
      </c>
      <c r="C986" s="240"/>
      <c r="D986" s="240"/>
      <c r="E986" s="240"/>
      <c r="F986" s="240"/>
      <c r="G986" s="27">
        <f t="shared" si="163"/>
        <v>0</v>
      </c>
      <c r="H986" s="27"/>
      <c r="I986" s="27"/>
      <c r="J986" s="194"/>
      <c r="M986" s="186"/>
      <c r="O986" s="186">
        <f t="shared" si="162"/>
        <v>0</v>
      </c>
    </row>
    <row r="987" spans="1:15" ht="12.75">
      <c r="A987" s="235"/>
      <c r="B987" s="235"/>
      <c r="C987" s="235"/>
      <c r="D987" s="235"/>
      <c r="E987" s="235"/>
      <c r="F987" s="235"/>
      <c r="G987" s="27">
        <f t="shared" si="163"/>
        <v>0</v>
      </c>
      <c r="H987" s="210"/>
      <c r="I987" s="210"/>
      <c r="J987" s="196"/>
      <c r="K987" s="196"/>
      <c r="L987" s="196">
        <f>222.52+648.75+8314.03+1483.86+12270.66+25450.61+2486.01+872.27+15551.9+12357.11+1084.99+2605.32+2421.02+90955.54+6167.52+4276.7+571.65</f>
        <v>187740.46000000002</v>
      </c>
      <c r="M987" s="186"/>
      <c r="N987" s="146"/>
      <c r="O987" s="186">
        <f t="shared" si="162"/>
        <v>0</v>
      </c>
    </row>
    <row r="988" spans="1:15" ht="12.75">
      <c r="A988" s="160" t="s">
        <v>141</v>
      </c>
      <c r="B988" s="36" t="s">
        <v>142</v>
      </c>
      <c r="C988" s="21"/>
      <c r="D988" s="18"/>
      <c r="E988" s="22"/>
      <c r="F988" s="174"/>
      <c r="G988" s="27">
        <f t="shared" si="163"/>
        <v>0</v>
      </c>
      <c r="H988" s="27"/>
      <c r="I988" s="27"/>
      <c r="J988" s="194"/>
      <c r="M988" s="186"/>
      <c r="O988" s="186">
        <f t="shared" si="162"/>
        <v>0</v>
      </c>
    </row>
    <row r="989" spans="1:15" ht="12.75">
      <c r="A989" s="159"/>
      <c r="B989" s="175" t="s">
        <v>143</v>
      </c>
      <c r="C989" s="159" t="s">
        <v>67</v>
      </c>
      <c r="D989" s="157">
        <v>41</v>
      </c>
      <c r="E989" s="158"/>
      <c r="F989" s="173">
        <f>E989*D989</f>
        <v>0</v>
      </c>
      <c r="G989" s="27">
        <f t="shared" si="163"/>
        <v>13.942622950819674</v>
      </c>
      <c r="H989" s="27">
        <f>D989*G989</f>
        <v>571.6475409836066</v>
      </c>
      <c r="I989" s="27">
        <f>G989+G989*$K$12</f>
        <v>17.01</v>
      </c>
      <c r="J989" s="194">
        <f>D989*I989</f>
        <v>697.4100000000001</v>
      </c>
      <c r="M989" s="186">
        <v>17.01</v>
      </c>
      <c r="O989" s="186">
        <f t="shared" si="162"/>
        <v>13.942622950819674</v>
      </c>
    </row>
    <row r="990" spans="1:15" ht="12.75">
      <c r="A990" s="241" t="s">
        <v>144</v>
      </c>
      <c r="B990" s="241"/>
      <c r="C990" s="241"/>
      <c r="D990" s="241"/>
      <c r="E990" s="241"/>
      <c r="F990" s="174">
        <f>SUM(F989)</f>
        <v>0</v>
      </c>
      <c r="G990" s="27">
        <f t="shared" si="163"/>
        <v>0</v>
      </c>
      <c r="H990" s="195">
        <f>SUM(H989)</f>
        <v>571.6475409836066</v>
      </c>
      <c r="I990" s="27"/>
      <c r="J990" s="195">
        <f>SUM(J989)</f>
        <v>697.4100000000001</v>
      </c>
      <c r="K990" s="199"/>
      <c r="L990" s="199">
        <f>SUM(J740:J990)/2</f>
        <v>229957.66581967217</v>
      </c>
      <c r="M990" s="18"/>
      <c r="N990" s="148"/>
      <c r="O990" s="186">
        <f t="shared" si="162"/>
        <v>0</v>
      </c>
    </row>
    <row r="991" spans="1:15" ht="12.75">
      <c r="A991" s="236"/>
      <c r="B991" s="236"/>
      <c r="C991" s="236"/>
      <c r="D991" s="236"/>
      <c r="E991" s="236"/>
      <c r="F991" s="236"/>
      <c r="G991" s="27">
        <f t="shared" si="163"/>
        <v>0</v>
      </c>
      <c r="H991" s="27"/>
      <c r="I991" s="27"/>
      <c r="J991" s="194">
        <f>D991*G991</f>
        <v>0</v>
      </c>
      <c r="M991" s="18"/>
      <c r="O991" s="186">
        <f t="shared" si="162"/>
        <v>0</v>
      </c>
    </row>
    <row r="992" spans="1:15" ht="12.75">
      <c r="A992" s="20" t="s">
        <v>145</v>
      </c>
      <c r="B992" s="36" t="s">
        <v>146</v>
      </c>
      <c r="C992" s="21"/>
      <c r="D992" s="18"/>
      <c r="E992" s="22"/>
      <c r="F992" s="18"/>
      <c r="G992" s="27">
        <f t="shared" si="163"/>
        <v>0</v>
      </c>
      <c r="H992" s="27"/>
      <c r="I992" s="27"/>
      <c r="J992" s="194">
        <f>D992*G992</f>
        <v>0</v>
      </c>
      <c r="L992" s="197">
        <f>SUM(J740:J991)/2</f>
        <v>229957.66581967217</v>
      </c>
      <c r="M992" s="18"/>
      <c r="O992" s="186">
        <f t="shared" si="162"/>
        <v>0</v>
      </c>
    </row>
    <row r="993" spans="1:15" ht="12.75">
      <c r="A993" s="53" t="s">
        <v>147</v>
      </c>
      <c r="B993" s="36" t="s">
        <v>148</v>
      </c>
      <c r="C993" s="37"/>
      <c r="D993" s="27"/>
      <c r="E993" s="28"/>
      <c r="F993" s="27"/>
      <c r="G993" s="27">
        <f t="shared" si="163"/>
        <v>0</v>
      </c>
      <c r="H993" s="27"/>
      <c r="I993" s="27"/>
      <c r="J993" s="194">
        <f>D993*G993</f>
        <v>0</v>
      </c>
      <c r="M993" s="18"/>
      <c r="O993" s="186">
        <f t="shared" si="162"/>
        <v>0</v>
      </c>
    </row>
    <row r="994" spans="1:15" ht="12.75">
      <c r="A994" s="53" t="s">
        <v>149</v>
      </c>
      <c r="B994" s="21" t="s">
        <v>701</v>
      </c>
      <c r="C994" s="43"/>
      <c r="D994" s="27"/>
      <c r="E994" s="28"/>
      <c r="F994" s="27"/>
      <c r="G994" s="27">
        <f t="shared" si="163"/>
        <v>0</v>
      </c>
      <c r="H994" s="27"/>
      <c r="I994" s="27"/>
      <c r="J994" s="194">
        <f>D994*G994</f>
        <v>0</v>
      </c>
      <c r="M994" s="18"/>
      <c r="O994" s="186">
        <f t="shared" si="162"/>
        <v>0</v>
      </c>
    </row>
    <row r="995" spans="1:15" ht="25.5">
      <c r="A995" s="43"/>
      <c r="B995" s="37" t="s">
        <v>150</v>
      </c>
      <c r="C995" s="43" t="s">
        <v>67</v>
      </c>
      <c r="D995" s="27">
        <v>1</v>
      </c>
      <c r="E995" s="28">
        <v>59.98</v>
      </c>
      <c r="F995" s="27">
        <f>E995*D995</f>
        <v>59.98</v>
      </c>
      <c r="G995" s="27">
        <f t="shared" si="163"/>
        <v>55.75409836065574</v>
      </c>
      <c r="H995" s="27">
        <f>D995*G995</f>
        <v>55.75409836065574</v>
      </c>
      <c r="I995" s="27">
        <f>G995+G995*$K$12</f>
        <v>68.02</v>
      </c>
      <c r="J995" s="194">
        <f>D995*I995</f>
        <v>68.02</v>
      </c>
      <c r="M995" s="186">
        <v>68.02</v>
      </c>
      <c r="O995" s="186">
        <f t="shared" si="162"/>
        <v>55.75409836065574</v>
      </c>
    </row>
    <row r="996" spans="1:15" ht="25.5">
      <c r="A996" s="43" t="s">
        <v>532</v>
      </c>
      <c r="B996" s="37" t="s">
        <v>151</v>
      </c>
      <c r="C996" s="43" t="s">
        <v>67</v>
      </c>
      <c r="D996" s="27">
        <v>1</v>
      </c>
      <c r="E996" s="28">
        <v>59.98</v>
      </c>
      <c r="F996" s="27">
        <f>E996*D996</f>
        <v>59.98</v>
      </c>
      <c r="G996" s="27">
        <f t="shared" si="163"/>
        <v>55.75409836065574</v>
      </c>
      <c r="H996" s="27">
        <f>D996*G996</f>
        <v>55.75409836065574</v>
      </c>
      <c r="I996" s="27">
        <f>G996+G996*$K$12</f>
        <v>68.02</v>
      </c>
      <c r="J996" s="194">
        <f>D996*I996</f>
        <v>68.02</v>
      </c>
      <c r="M996" s="186">
        <v>68.02</v>
      </c>
      <c r="O996" s="186">
        <f t="shared" si="162"/>
        <v>55.75409836065574</v>
      </c>
    </row>
    <row r="997" spans="1:15" ht="25.5">
      <c r="A997" s="43"/>
      <c r="B997" s="37" t="s">
        <v>152</v>
      </c>
      <c r="C997" s="43" t="s">
        <v>67</v>
      </c>
      <c r="D997" s="27">
        <v>1</v>
      </c>
      <c r="E997" s="28">
        <v>59.98</v>
      </c>
      <c r="F997" s="27">
        <f>E997*D997</f>
        <v>59.98</v>
      </c>
      <c r="G997" s="27">
        <f t="shared" si="163"/>
        <v>55.75409836065574</v>
      </c>
      <c r="H997" s="27">
        <f>D997*G997</f>
        <v>55.75409836065574</v>
      </c>
      <c r="I997" s="27">
        <f>G997+G997*$K$12</f>
        <v>68.02</v>
      </c>
      <c r="J997" s="194">
        <f>D997*I997</f>
        <v>68.02</v>
      </c>
      <c r="M997" s="186">
        <v>68.02</v>
      </c>
      <c r="O997" s="186">
        <f t="shared" si="162"/>
        <v>55.75409836065574</v>
      </c>
    </row>
    <row r="998" spans="1:15" ht="12.75">
      <c r="A998" s="239" t="s">
        <v>153</v>
      </c>
      <c r="B998" s="239"/>
      <c r="C998" s="239"/>
      <c r="D998" s="239"/>
      <c r="E998" s="239"/>
      <c r="F998" s="18">
        <f>SUM(F995:F997)</f>
        <v>179.94</v>
      </c>
      <c r="G998" s="27">
        <f t="shared" si="163"/>
        <v>0</v>
      </c>
      <c r="H998" s="195">
        <f>SUM(H995:H997)</f>
        <v>167.2622950819672</v>
      </c>
      <c r="I998" s="27"/>
      <c r="J998" s="195">
        <f>SUM(J995:J997)</f>
        <v>204.06</v>
      </c>
      <c r="K998" s="199"/>
      <c r="L998" s="199"/>
      <c r="M998" s="186"/>
      <c r="N998" s="148"/>
      <c r="O998" s="186">
        <f t="shared" si="162"/>
        <v>0</v>
      </c>
    </row>
    <row r="999" spans="1:15" ht="12.75">
      <c r="A999" s="236"/>
      <c r="B999" s="236"/>
      <c r="C999" s="236"/>
      <c r="D999" s="236"/>
      <c r="E999" s="236"/>
      <c r="F999" s="236"/>
      <c r="G999" s="27">
        <f t="shared" si="163"/>
        <v>0</v>
      </c>
      <c r="H999" s="27"/>
      <c r="I999" s="27"/>
      <c r="J999" s="194"/>
      <c r="M999" s="186"/>
      <c r="O999" s="186">
        <f t="shared" si="162"/>
        <v>0</v>
      </c>
    </row>
    <row r="1000" spans="1:15" ht="12.75">
      <c r="A1000" s="79" t="s">
        <v>154</v>
      </c>
      <c r="B1000" s="80" t="s">
        <v>155</v>
      </c>
      <c r="C1000" s="81"/>
      <c r="D1000" s="32"/>
      <c r="E1000" s="32"/>
      <c r="F1000" s="18"/>
      <c r="G1000" s="27">
        <f t="shared" si="163"/>
        <v>0</v>
      </c>
      <c r="H1000" s="27"/>
      <c r="I1000" s="27"/>
      <c r="J1000" s="194"/>
      <c r="M1000" s="186"/>
      <c r="O1000" s="186">
        <f t="shared" si="162"/>
        <v>0</v>
      </c>
    </row>
    <row r="1001" spans="1:15" ht="12.75">
      <c r="A1001" s="53" t="s">
        <v>156</v>
      </c>
      <c r="B1001" s="36" t="s">
        <v>157</v>
      </c>
      <c r="C1001" s="43"/>
      <c r="D1001" s="27"/>
      <c r="E1001" s="27"/>
      <c r="F1001" s="18"/>
      <c r="G1001" s="27">
        <f t="shared" si="163"/>
        <v>0</v>
      </c>
      <c r="H1001" s="27"/>
      <c r="I1001" s="27"/>
      <c r="J1001" s="194">
        <f>D1001*G1001</f>
        <v>0</v>
      </c>
      <c r="M1001" s="186"/>
      <c r="O1001" s="186">
        <f t="shared" si="162"/>
        <v>0</v>
      </c>
    </row>
    <row r="1002" spans="1:15" ht="14.25">
      <c r="A1002" s="24"/>
      <c r="B1002" s="61" t="s">
        <v>158</v>
      </c>
      <c r="C1002" s="43" t="s">
        <v>288</v>
      </c>
      <c r="D1002" s="27">
        <v>8</v>
      </c>
      <c r="E1002" s="27">
        <v>23</v>
      </c>
      <c r="F1002" s="27">
        <f aca="true" t="shared" si="167" ref="F1002:F1007">E1002*D1002</f>
        <v>184</v>
      </c>
      <c r="G1002" s="27">
        <f t="shared" si="163"/>
        <v>21.37704918032787</v>
      </c>
      <c r="H1002" s="27">
        <f aca="true" t="shared" si="168" ref="H1002:H1007">D1002*G1002</f>
        <v>171.01639344262296</v>
      </c>
      <c r="I1002" s="27">
        <f aca="true" t="shared" si="169" ref="I1002:I1007">G1002+G1002*$K$12</f>
        <v>26.080000000000002</v>
      </c>
      <c r="J1002" s="194">
        <f aca="true" t="shared" si="170" ref="J1002:J1007">D1002*I1002</f>
        <v>208.64000000000001</v>
      </c>
      <c r="M1002" s="186">
        <v>26.08</v>
      </c>
      <c r="O1002" s="186">
        <f t="shared" si="162"/>
        <v>21.37704918032787</v>
      </c>
    </row>
    <row r="1003" spans="1:15" ht="14.25">
      <c r="A1003" s="24"/>
      <c r="B1003" s="61" t="s">
        <v>159</v>
      </c>
      <c r="C1003" s="43" t="s">
        <v>288</v>
      </c>
      <c r="D1003" s="27">
        <v>16</v>
      </c>
      <c r="E1003" s="27">
        <v>23</v>
      </c>
      <c r="F1003" s="27">
        <f t="shared" si="167"/>
        <v>368</v>
      </c>
      <c r="G1003" s="27">
        <f t="shared" si="163"/>
        <v>21.37704918032787</v>
      </c>
      <c r="H1003" s="27">
        <f t="shared" si="168"/>
        <v>342.0327868852459</v>
      </c>
      <c r="I1003" s="27">
        <f t="shared" si="169"/>
        <v>26.080000000000002</v>
      </c>
      <c r="J1003" s="194">
        <f t="shared" si="170"/>
        <v>417.28000000000003</v>
      </c>
      <c r="M1003" s="186">
        <v>26.08</v>
      </c>
      <c r="O1003" s="186">
        <f t="shared" si="162"/>
        <v>21.37704918032787</v>
      </c>
    </row>
    <row r="1004" spans="1:15" ht="25.5">
      <c r="A1004" s="24"/>
      <c r="B1004" s="61" t="s">
        <v>160</v>
      </c>
      <c r="C1004" s="43" t="s">
        <v>67</v>
      </c>
      <c r="D1004" s="27">
        <v>1</v>
      </c>
      <c r="E1004" s="27">
        <v>55</v>
      </c>
      <c r="F1004" s="27">
        <f t="shared" si="167"/>
        <v>55</v>
      </c>
      <c r="G1004" s="27">
        <f t="shared" si="163"/>
        <v>51.12295081967213</v>
      </c>
      <c r="H1004" s="27">
        <f t="shared" si="168"/>
        <v>51.12295081967213</v>
      </c>
      <c r="I1004" s="27">
        <f t="shared" si="169"/>
        <v>62.37</v>
      </c>
      <c r="J1004" s="194">
        <f t="shared" si="170"/>
        <v>62.37</v>
      </c>
      <c r="M1004" s="186">
        <v>62.37</v>
      </c>
      <c r="O1004" s="186">
        <f t="shared" si="162"/>
        <v>51.12295081967213</v>
      </c>
    </row>
    <row r="1005" spans="1:15" ht="12.75">
      <c r="A1005" s="24"/>
      <c r="B1005" s="61" t="s">
        <v>161</v>
      </c>
      <c r="C1005" s="43" t="s">
        <v>67</v>
      </c>
      <c r="D1005" s="27">
        <v>2</v>
      </c>
      <c r="E1005" s="27">
        <v>61</v>
      </c>
      <c r="F1005" s="27">
        <f t="shared" si="167"/>
        <v>122</v>
      </c>
      <c r="G1005" s="27">
        <f t="shared" si="163"/>
        <v>56.70491803278689</v>
      </c>
      <c r="H1005" s="27">
        <f t="shared" si="168"/>
        <v>113.40983606557378</v>
      </c>
      <c r="I1005" s="27">
        <f t="shared" si="169"/>
        <v>69.18</v>
      </c>
      <c r="J1005" s="194">
        <f t="shared" si="170"/>
        <v>138.36</v>
      </c>
      <c r="M1005" s="186">
        <v>69.18</v>
      </c>
      <c r="O1005" s="186">
        <f t="shared" si="162"/>
        <v>56.70491803278689</v>
      </c>
    </row>
    <row r="1006" spans="1:15" ht="12.75">
      <c r="A1006" s="24"/>
      <c r="B1006" s="61" t="s">
        <v>162</v>
      </c>
      <c r="C1006" s="43" t="s">
        <v>67</v>
      </c>
      <c r="D1006" s="27">
        <v>2</v>
      </c>
      <c r="E1006" s="27">
        <v>69.32</v>
      </c>
      <c r="F1006" s="27">
        <f t="shared" si="167"/>
        <v>138.64</v>
      </c>
      <c r="G1006" s="27">
        <f t="shared" si="163"/>
        <v>64.4344262295082</v>
      </c>
      <c r="H1006" s="27">
        <f t="shared" si="168"/>
        <v>128.8688524590164</v>
      </c>
      <c r="I1006" s="27">
        <f t="shared" si="169"/>
        <v>78.61000000000001</v>
      </c>
      <c r="J1006" s="194">
        <f t="shared" si="170"/>
        <v>157.22000000000003</v>
      </c>
      <c r="M1006" s="186">
        <v>78.61</v>
      </c>
      <c r="O1006" s="186">
        <f t="shared" si="162"/>
        <v>64.4344262295082</v>
      </c>
    </row>
    <row r="1007" spans="1:15" ht="12.75">
      <c r="A1007" s="24"/>
      <c r="B1007" s="61" t="s">
        <v>163</v>
      </c>
      <c r="C1007" s="43" t="s">
        <v>67</v>
      </c>
      <c r="D1007" s="27">
        <v>1</v>
      </c>
      <c r="E1007" s="27">
        <v>55.36</v>
      </c>
      <c r="F1007" s="27">
        <f t="shared" si="167"/>
        <v>55.36</v>
      </c>
      <c r="G1007" s="27">
        <f t="shared" si="163"/>
        <v>51.459016393442624</v>
      </c>
      <c r="H1007" s="27">
        <f t="shared" si="168"/>
        <v>51.459016393442624</v>
      </c>
      <c r="I1007" s="27">
        <f t="shared" si="169"/>
        <v>62.78</v>
      </c>
      <c r="J1007" s="194">
        <f t="shared" si="170"/>
        <v>62.78</v>
      </c>
      <c r="M1007" s="186">
        <v>62.78</v>
      </c>
      <c r="O1007" s="186">
        <f t="shared" si="162"/>
        <v>51.459016393442624</v>
      </c>
    </row>
    <row r="1008" spans="1:15" ht="12.75">
      <c r="A1008" s="53" t="s">
        <v>164</v>
      </c>
      <c r="B1008" s="55" t="s">
        <v>165</v>
      </c>
      <c r="C1008" s="61"/>
      <c r="D1008" s="27"/>
      <c r="E1008" s="27"/>
      <c r="F1008" s="18"/>
      <c r="G1008" s="27">
        <f t="shared" si="163"/>
        <v>0</v>
      </c>
      <c r="H1008" s="27"/>
      <c r="I1008" s="27"/>
      <c r="J1008" s="194">
        <f>D1008*G1008</f>
        <v>0</v>
      </c>
      <c r="M1008" s="186"/>
      <c r="O1008" s="186">
        <f t="shared" si="162"/>
        <v>0</v>
      </c>
    </row>
    <row r="1009" spans="1:15" ht="25.5">
      <c r="A1009" s="43"/>
      <c r="B1009" s="25" t="s">
        <v>166</v>
      </c>
      <c r="C1009" s="43" t="s">
        <v>67</v>
      </c>
      <c r="D1009" s="27">
        <v>1</v>
      </c>
      <c r="E1009" s="27">
        <v>398.65</v>
      </c>
      <c r="F1009" s="27">
        <f aca="true" t="shared" si="171" ref="F1009:F1014">E1009*D1009</f>
        <v>398.65</v>
      </c>
      <c r="G1009" s="27">
        <f t="shared" si="163"/>
        <v>370.56557377049177</v>
      </c>
      <c r="H1009" s="27">
        <f>D1009*G1009</f>
        <v>370.56557377049177</v>
      </c>
      <c r="I1009" s="27">
        <f>G1009+G1009*$K$12</f>
        <v>452.09</v>
      </c>
      <c r="J1009" s="194">
        <f>D1009*I1009</f>
        <v>452.09</v>
      </c>
      <c r="M1009" s="186">
        <v>452.09</v>
      </c>
      <c r="O1009" s="186">
        <f t="shared" si="162"/>
        <v>370.56557377049177</v>
      </c>
    </row>
    <row r="1010" spans="1:15" ht="12.75">
      <c r="A1010" s="53" t="s">
        <v>167</v>
      </c>
      <c r="B1010" s="36" t="s">
        <v>701</v>
      </c>
      <c r="C1010" s="37"/>
      <c r="D1010" s="27"/>
      <c r="E1010" s="27"/>
      <c r="F1010" s="27"/>
      <c r="G1010" s="27">
        <f t="shared" si="163"/>
        <v>0</v>
      </c>
      <c r="H1010" s="27"/>
      <c r="I1010" s="27"/>
      <c r="J1010" s="194">
        <f>D1010*G1010</f>
        <v>0</v>
      </c>
      <c r="M1010" s="186"/>
      <c r="O1010" s="186">
        <f t="shared" si="162"/>
        <v>0</v>
      </c>
    </row>
    <row r="1011" spans="1:15" ht="12.75">
      <c r="A1011" s="43"/>
      <c r="B1011" s="61" t="s">
        <v>168</v>
      </c>
      <c r="C1011" s="43" t="s">
        <v>67</v>
      </c>
      <c r="D1011" s="27">
        <v>3</v>
      </c>
      <c r="E1011" s="27">
        <v>156.69</v>
      </c>
      <c r="F1011" s="27">
        <f t="shared" si="171"/>
        <v>470.07</v>
      </c>
      <c r="G1011" s="27">
        <f t="shared" si="163"/>
        <v>145.64754098360655</v>
      </c>
      <c r="H1011" s="27">
        <f>D1011*G1011</f>
        <v>436.94262295081967</v>
      </c>
      <c r="I1011" s="27">
        <f>G1011+G1011*$K$12</f>
        <v>177.69</v>
      </c>
      <c r="J1011" s="194">
        <f>D1011*I1011</f>
        <v>533.0699999999999</v>
      </c>
      <c r="M1011" s="186">
        <v>177.69</v>
      </c>
      <c r="O1011" s="186">
        <f t="shared" si="162"/>
        <v>145.64754098360655</v>
      </c>
    </row>
    <row r="1012" spans="1:15" ht="25.5">
      <c r="A1012" s="43"/>
      <c r="B1012" s="61" t="s">
        <v>170</v>
      </c>
      <c r="C1012" s="43" t="s">
        <v>67</v>
      </c>
      <c r="D1012" s="27">
        <v>3</v>
      </c>
      <c r="E1012" s="27">
        <v>136.32</v>
      </c>
      <c r="F1012" s="27">
        <f t="shared" si="171"/>
        <v>408.96</v>
      </c>
      <c r="G1012" s="27">
        <f t="shared" si="163"/>
        <v>126.71311475409837</v>
      </c>
      <c r="H1012" s="27">
        <f>D1012*G1012</f>
        <v>380.13934426229514</v>
      </c>
      <c r="I1012" s="27">
        <f>G1012+G1012*$K$12</f>
        <v>154.59</v>
      </c>
      <c r="J1012" s="194">
        <f>D1012*I1012</f>
        <v>463.77</v>
      </c>
      <c r="M1012" s="186">
        <v>154.59</v>
      </c>
      <c r="O1012" s="186">
        <f t="shared" si="162"/>
        <v>126.71311475409837</v>
      </c>
    </row>
    <row r="1013" spans="1:15" ht="12.75">
      <c r="A1013" s="43"/>
      <c r="B1013" s="61" t="s">
        <v>171</v>
      </c>
      <c r="C1013" s="43" t="s">
        <v>67</v>
      </c>
      <c r="D1013" s="27">
        <v>2</v>
      </c>
      <c r="E1013" s="27">
        <v>152</v>
      </c>
      <c r="F1013" s="27">
        <f t="shared" si="171"/>
        <v>304</v>
      </c>
      <c r="G1013" s="27">
        <f t="shared" si="163"/>
        <v>141.28688524590166</v>
      </c>
      <c r="H1013" s="27">
        <f>D1013*G1013</f>
        <v>282.5737704918033</v>
      </c>
      <c r="I1013" s="27">
        <f>G1013+G1013*$K$12</f>
        <v>172.37000000000003</v>
      </c>
      <c r="J1013" s="194">
        <f>D1013*I1013</f>
        <v>344.74000000000007</v>
      </c>
      <c r="M1013" s="186">
        <v>172.37</v>
      </c>
      <c r="O1013" s="186">
        <f t="shared" si="162"/>
        <v>141.28688524590166</v>
      </c>
    </row>
    <row r="1014" spans="1:15" ht="12.75">
      <c r="A1014" s="24"/>
      <c r="B1014" s="61" t="s">
        <v>172</v>
      </c>
      <c r="C1014" s="43" t="s">
        <v>290</v>
      </c>
      <c r="D1014" s="27">
        <v>3</v>
      </c>
      <c r="E1014" s="27">
        <v>11.26</v>
      </c>
      <c r="F1014" s="27">
        <f t="shared" si="171"/>
        <v>33.78</v>
      </c>
      <c r="G1014" s="27">
        <f t="shared" si="163"/>
        <v>10.467213114754099</v>
      </c>
      <c r="H1014" s="27">
        <f>D1014*G1014</f>
        <v>31.401639344262296</v>
      </c>
      <c r="I1014" s="27">
        <f>G1014+G1014*$K$12</f>
        <v>12.77</v>
      </c>
      <c r="J1014" s="194">
        <f>D1014*I1014</f>
        <v>38.31</v>
      </c>
      <c r="M1014" s="186">
        <v>12.77</v>
      </c>
      <c r="O1014" s="186">
        <f t="shared" si="162"/>
        <v>10.467213114754099</v>
      </c>
    </row>
    <row r="1015" spans="1:15" ht="12.75">
      <c r="A1015" s="239" t="s">
        <v>173</v>
      </c>
      <c r="B1015" s="239"/>
      <c r="C1015" s="239"/>
      <c r="D1015" s="239"/>
      <c r="E1015" s="239"/>
      <c r="F1015" s="18">
        <f>SUM(F1002:F1014)</f>
        <v>2538.46</v>
      </c>
      <c r="G1015" s="27">
        <f t="shared" si="163"/>
        <v>0</v>
      </c>
      <c r="H1015" s="195">
        <f>SUM(H1002:H1014)</f>
        <v>2359.532786885246</v>
      </c>
      <c r="I1015" s="27"/>
      <c r="J1015" s="195">
        <f>SUM(J1002:J1014)</f>
        <v>2878.63</v>
      </c>
      <c r="K1015" s="199"/>
      <c r="L1015" s="199"/>
      <c r="M1015" s="186"/>
      <c r="N1015" s="148"/>
      <c r="O1015" s="186">
        <f t="shared" si="162"/>
        <v>0</v>
      </c>
    </row>
    <row r="1016" spans="1:15" ht="12.75">
      <c r="A1016" s="236"/>
      <c r="B1016" s="236"/>
      <c r="C1016" s="236"/>
      <c r="D1016" s="236"/>
      <c r="E1016" s="236"/>
      <c r="F1016" s="236"/>
      <c r="G1016" s="27">
        <f t="shared" si="163"/>
        <v>0</v>
      </c>
      <c r="H1016" s="27"/>
      <c r="I1016" s="27"/>
      <c r="J1016" s="194"/>
      <c r="M1016" s="186"/>
      <c r="O1016" s="186">
        <f t="shared" si="162"/>
        <v>0</v>
      </c>
    </row>
    <row r="1017" spans="1:15" ht="12.75">
      <c r="A1017" s="53" t="s">
        <v>174</v>
      </c>
      <c r="B1017" s="238" t="s">
        <v>175</v>
      </c>
      <c r="C1017" s="240"/>
      <c r="D1017" s="240"/>
      <c r="E1017" s="240"/>
      <c r="F1017" s="240"/>
      <c r="G1017" s="27">
        <f t="shared" si="163"/>
        <v>0</v>
      </c>
      <c r="H1017" s="27"/>
      <c r="I1017" s="27"/>
      <c r="J1017" s="194"/>
      <c r="M1017" s="186"/>
      <c r="O1017" s="186">
        <f t="shared" si="162"/>
        <v>0</v>
      </c>
    </row>
    <row r="1018" spans="1:15" ht="12.75">
      <c r="A1018" s="53" t="s">
        <v>176</v>
      </c>
      <c r="B1018" s="238" t="s">
        <v>177</v>
      </c>
      <c r="C1018" s="240"/>
      <c r="D1018" s="240"/>
      <c r="E1018" s="240"/>
      <c r="F1018" s="240"/>
      <c r="G1018" s="27">
        <f t="shared" si="163"/>
        <v>0</v>
      </c>
      <c r="H1018" s="27"/>
      <c r="I1018" s="27"/>
      <c r="J1018" s="194"/>
      <c r="M1018" s="186"/>
      <c r="O1018" s="186">
        <f t="shared" si="162"/>
        <v>0</v>
      </c>
    </row>
    <row r="1019" spans="1:15" ht="12.75">
      <c r="A1019" s="53" t="s">
        <v>178</v>
      </c>
      <c r="B1019" s="238" t="s">
        <v>635</v>
      </c>
      <c r="C1019" s="238"/>
      <c r="D1019" s="238"/>
      <c r="E1019" s="238"/>
      <c r="F1019" s="238"/>
      <c r="G1019" s="27">
        <f t="shared" si="163"/>
        <v>0</v>
      </c>
      <c r="H1019" s="27"/>
      <c r="I1019" s="27"/>
      <c r="J1019" s="194">
        <f>D1019*G1019</f>
        <v>0</v>
      </c>
      <c r="M1019" s="186"/>
      <c r="O1019" s="186">
        <f t="shared" si="162"/>
        <v>0</v>
      </c>
    </row>
    <row r="1020" spans="1:15" ht="12.75">
      <c r="A1020" s="43"/>
      <c r="B1020" s="45" t="s">
        <v>179</v>
      </c>
      <c r="C1020" s="43" t="s">
        <v>290</v>
      </c>
      <c r="D1020" s="27">
        <v>18</v>
      </c>
      <c r="E1020" s="54">
        <v>21.12</v>
      </c>
      <c r="F1020" s="27">
        <f aca="true" t="shared" si="172" ref="F1020:F1053">E1020*D1020</f>
        <v>380.16</v>
      </c>
      <c r="G1020" s="27">
        <f aca="true" t="shared" si="173" ref="G1020:G1053">O1020</f>
        <v>19.631147540983605</v>
      </c>
      <c r="H1020" s="27">
        <f aca="true" t="shared" si="174" ref="H1020:H1053">D1020*G1020</f>
        <v>353.36065573770486</v>
      </c>
      <c r="I1020" s="27">
        <f aca="true" t="shared" si="175" ref="I1020:I1053">G1020+G1020*$K$12</f>
        <v>23.95</v>
      </c>
      <c r="J1020" s="194">
        <f aca="true" t="shared" si="176" ref="J1020:J1053">D1020*I1020</f>
        <v>431.09999999999997</v>
      </c>
      <c r="M1020" s="186">
        <v>23.95</v>
      </c>
      <c r="O1020" s="186">
        <f t="shared" si="162"/>
        <v>19.631147540983605</v>
      </c>
    </row>
    <row r="1021" spans="1:15" ht="12.75">
      <c r="A1021" s="43" t="s">
        <v>533</v>
      </c>
      <c r="B1021" s="45" t="s">
        <v>180</v>
      </c>
      <c r="C1021" s="43" t="s">
        <v>290</v>
      </c>
      <c r="D1021" s="27">
        <v>18</v>
      </c>
      <c r="E1021" s="54">
        <v>22.12</v>
      </c>
      <c r="F1021" s="27">
        <f t="shared" si="172"/>
        <v>398.16</v>
      </c>
      <c r="G1021" s="27">
        <f t="shared" si="173"/>
        <v>20.565573770491802</v>
      </c>
      <c r="H1021" s="27">
        <f t="shared" si="174"/>
        <v>370.18032786885243</v>
      </c>
      <c r="I1021" s="27">
        <f t="shared" si="175"/>
        <v>25.09</v>
      </c>
      <c r="J1021" s="194">
        <f t="shared" si="176"/>
        <v>451.62</v>
      </c>
      <c r="M1021" s="186">
        <v>25.09</v>
      </c>
      <c r="O1021" s="186">
        <f t="shared" si="162"/>
        <v>20.565573770491802</v>
      </c>
    </row>
    <row r="1022" spans="1:15" ht="12.75">
      <c r="A1022" s="53" t="s">
        <v>181</v>
      </c>
      <c r="B1022" s="21" t="s">
        <v>545</v>
      </c>
      <c r="C1022" s="21"/>
      <c r="D1022" s="18"/>
      <c r="E1022" s="28"/>
      <c r="F1022" s="18"/>
      <c r="G1022" s="27">
        <f t="shared" si="173"/>
        <v>0</v>
      </c>
      <c r="H1022" s="27">
        <f t="shared" si="174"/>
        <v>0</v>
      </c>
      <c r="I1022" s="27">
        <f t="shared" si="175"/>
        <v>0</v>
      </c>
      <c r="J1022" s="194">
        <f t="shared" si="176"/>
        <v>0</v>
      </c>
      <c r="M1022" s="186"/>
      <c r="O1022" s="186">
        <f t="shared" si="162"/>
        <v>0</v>
      </c>
    </row>
    <row r="1023" spans="1:15" ht="12.75">
      <c r="A1023" s="43"/>
      <c r="B1023" s="45" t="s">
        <v>182</v>
      </c>
      <c r="C1023" s="43" t="s">
        <v>334</v>
      </c>
      <c r="D1023" s="27">
        <v>2</v>
      </c>
      <c r="E1023" s="54">
        <v>6.39</v>
      </c>
      <c r="F1023" s="27">
        <f t="shared" si="172"/>
        <v>12.78</v>
      </c>
      <c r="G1023" s="27">
        <f t="shared" si="173"/>
        <v>5.942622950819672</v>
      </c>
      <c r="H1023" s="27">
        <f t="shared" si="174"/>
        <v>11.885245901639344</v>
      </c>
      <c r="I1023" s="27">
        <f t="shared" si="175"/>
        <v>7.25</v>
      </c>
      <c r="J1023" s="194">
        <f t="shared" si="176"/>
        <v>14.5</v>
      </c>
      <c r="M1023" s="186">
        <v>7.25</v>
      </c>
      <c r="O1023" s="186">
        <f t="shared" si="162"/>
        <v>5.942622950819672</v>
      </c>
    </row>
    <row r="1024" spans="1:15" ht="12.75">
      <c r="A1024" s="53" t="s">
        <v>183</v>
      </c>
      <c r="B1024" s="21" t="s">
        <v>762</v>
      </c>
      <c r="C1024" s="21"/>
      <c r="D1024" s="18"/>
      <c r="E1024" s="28"/>
      <c r="F1024" s="18"/>
      <c r="G1024" s="27">
        <f t="shared" si="173"/>
        <v>0</v>
      </c>
      <c r="H1024" s="27">
        <f t="shared" si="174"/>
        <v>0</v>
      </c>
      <c r="I1024" s="27">
        <f t="shared" si="175"/>
        <v>0</v>
      </c>
      <c r="J1024" s="194">
        <f t="shared" si="176"/>
        <v>0</v>
      </c>
      <c r="M1024" s="186"/>
      <c r="O1024" s="186">
        <f t="shared" si="162"/>
        <v>0</v>
      </c>
    </row>
    <row r="1025" spans="1:15" ht="12.75">
      <c r="A1025" s="43"/>
      <c r="B1025" s="45" t="s">
        <v>184</v>
      </c>
      <c r="C1025" s="43" t="s">
        <v>334</v>
      </c>
      <c r="D1025" s="27">
        <v>3</v>
      </c>
      <c r="E1025" s="54">
        <v>1.96</v>
      </c>
      <c r="F1025" s="27">
        <f t="shared" si="172"/>
        <v>5.88</v>
      </c>
      <c r="G1025" s="27">
        <f t="shared" si="173"/>
        <v>1.8196721311475412</v>
      </c>
      <c r="H1025" s="27">
        <f t="shared" si="174"/>
        <v>5.4590163934426235</v>
      </c>
      <c r="I1025" s="27">
        <f t="shared" si="175"/>
        <v>2.22</v>
      </c>
      <c r="J1025" s="194">
        <f t="shared" si="176"/>
        <v>6.66</v>
      </c>
      <c r="M1025" s="186">
        <v>2.22</v>
      </c>
      <c r="O1025" s="186">
        <f t="shared" si="162"/>
        <v>1.8196721311475412</v>
      </c>
    </row>
    <row r="1026" spans="1:15" ht="12.75">
      <c r="A1026" s="43"/>
      <c r="B1026" s="45" t="s">
        <v>185</v>
      </c>
      <c r="C1026" s="43" t="s">
        <v>334</v>
      </c>
      <c r="D1026" s="27">
        <v>3</v>
      </c>
      <c r="E1026" s="54">
        <v>1.96</v>
      </c>
      <c r="F1026" s="27">
        <f t="shared" si="172"/>
        <v>5.88</v>
      </c>
      <c r="G1026" s="27">
        <f t="shared" si="173"/>
        <v>1.8196721311475412</v>
      </c>
      <c r="H1026" s="27">
        <f t="shared" si="174"/>
        <v>5.4590163934426235</v>
      </c>
      <c r="I1026" s="27">
        <f t="shared" si="175"/>
        <v>2.22</v>
      </c>
      <c r="J1026" s="194">
        <f t="shared" si="176"/>
        <v>6.66</v>
      </c>
      <c r="M1026" s="186">
        <v>2.22</v>
      </c>
      <c r="O1026" s="186">
        <f t="shared" si="162"/>
        <v>1.8196721311475412</v>
      </c>
    </row>
    <row r="1027" spans="1:15" ht="12.75">
      <c r="A1027" s="53" t="s">
        <v>186</v>
      </c>
      <c r="B1027" s="21" t="s">
        <v>665</v>
      </c>
      <c r="C1027" s="21"/>
      <c r="D1027" s="18"/>
      <c r="E1027" s="28"/>
      <c r="F1027" s="18"/>
      <c r="G1027" s="27">
        <f t="shared" si="173"/>
        <v>0</v>
      </c>
      <c r="H1027" s="27">
        <f t="shared" si="174"/>
        <v>0</v>
      </c>
      <c r="I1027" s="27">
        <f t="shared" si="175"/>
        <v>0</v>
      </c>
      <c r="J1027" s="194">
        <f t="shared" si="176"/>
        <v>0</v>
      </c>
      <c r="M1027" s="186"/>
      <c r="O1027" s="186">
        <f t="shared" si="162"/>
        <v>0</v>
      </c>
    </row>
    <row r="1028" spans="1:15" ht="12.75">
      <c r="A1028" s="43"/>
      <c r="B1028" s="45" t="s">
        <v>187</v>
      </c>
      <c r="C1028" s="43" t="s">
        <v>334</v>
      </c>
      <c r="D1028" s="27">
        <v>8</v>
      </c>
      <c r="E1028" s="54">
        <v>10.2</v>
      </c>
      <c r="F1028" s="27">
        <f t="shared" si="172"/>
        <v>81.6</v>
      </c>
      <c r="G1028" s="27">
        <f t="shared" si="173"/>
        <v>9.48360655737705</v>
      </c>
      <c r="H1028" s="27">
        <f t="shared" si="174"/>
        <v>75.8688524590164</v>
      </c>
      <c r="I1028" s="27">
        <f t="shared" si="175"/>
        <v>11.57</v>
      </c>
      <c r="J1028" s="194">
        <f t="shared" si="176"/>
        <v>92.56</v>
      </c>
      <c r="M1028" s="186">
        <v>11.57</v>
      </c>
      <c r="O1028" s="186">
        <f t="shared" si="162"/>
        <v>9.48360655737705</v>
      </c>
    </row>
    <row r="1029" spans="1:15" ht="12.75">
      <c r="A1029" s="43"/>
      <c r="B1029" s="45" t="s">
        <v>188</v>
      </c>
      <c r="C1029" s="43" t="s">
        <v>334</v>
      </c>
      <c r="D1029" s="27">
        <v>2</v>
      </c>
      <c r="E1029" s="54">
        <v>11.03</v>
      </c>
      <c r="F1029" s="27">
        <f t="shared" si="172"/>
        <v>22.06</v>
      </c>
      <c r="G1029" s="27">
        <f t="shared" si="173"/>
        <v>10.254098360655737</v>
      </c>
      <c r="H1029" s="27">
        <f t="shared" si="174"/>
        <v>20.508196721311474</v>
      </c>
      <c r="I1029" s="27">
        <f t="shared" si="175"/>
        <v>12.51</v>
      </c>
      <c r="J1029" s="194">
        <f t="shared" si="176"/>
        <v>25.02</v>
      </c>
      <c r="M1029" s="186">
        <v>12.51</v>
      </c>
      <c r="O1029" s="186">
        <f t="shared" si="162"/>
        <v>10.254098360655737</v>
      </c>
    </row>
    <row r="1030" spans="1:15" ht="12.75">
      <c r="A1030" s="53" t="s">
        <v>189</v>
      </c>
      <c r="B1030" s="21" t="s">
        <v>190</v>
      </c>
      <c r="C1030" s="21"/>
      <c r="D1030" s="18"/>
      <c r="E1030" s="28"/>
      <c r="F1030" s="18"/>
      <c r="G1030" s="27">
        <f t="shared" si="173"/>
        <v>0</v>
      </c>
      <c r="H1030" s="27">
        <f t="shared" si="174"/>
        <v>0</v>
      </c>
      <c r="I1030" s="27">
        <f t="shared" si="175"/>
        <v>0</v>
      </c>
      <c r="J1030" s="194">
        <f t="shared" si="176"/>
        <v>0</v>
      </c>
      <c r="M1030" s="186"/>
      <c r="O1030" s="186">
        <f t="shared" si="162"/>
        <v>0</v>
      </c>
    </row>
    <row r="1031" spans="1:15" ht="12.75">
      <c r="A1031" s="43"/>
      <c r="B1031" s="45" t="s">
        <v>191</v>
      </c>
      <c r="C1031" s="43" t="s">
        <v>334</v>
      </c>
      <c r="D1031" s="27">
        <v>2</v>
      </c>
      <c r="E1031" s="54">
        <v>1.9</v>
      </c>
      <c r="F1031" s="27">
        <f t="shared" si="172"/>
        <v>3.8</v>
      </c>
      <c r="G1031" s="27">
        <f t="shared" si="173"/>
        <v>1.7622950819672132</v>
      </c>
      <c r="H1031" s="27">
        <f t="shared" si="174"/>
        <v>3.5245901639344264</v>
      </c>
      <c r="I1031" s="27">
        <f t="shared" si="175"/>
        <v>2.15</v>
      </c>
      <c r="J1031" s="194">
        <f t="shared" si="176"/>
        <v>4.3</v>
      </c>
      <c r="M1031" s="186">
        <v>2.15</v>
      </c>
      <c r="O1031" s="186">
        <f t="shared" si="162"/>
        <v>1.7622950819672132</v>
      </c>
    </row>
    <row r="1032" spans="1:15" ht="12.75">
      <c r="A1032" s="53" t="s">
        <v>192</v>
      </c>
      <c r="B1032" s="21" t="s">
        <v>558</v>
      </c>
      <c r="C1032" s="21"/>
      <c r="D1032" s="18"/>
      <c r="E1032" s="28"/>
      <c r="F1032" s="18"/>
      <c r="G1032" s="27">
        <f t="shared" si="173"/>
        <v>0</v>
      </c>
      <c r="H1032" s="27">
        <f t="shared" si="174"/>
        <v>0</v>
      </c>
      <c r="I1032" s="27">
        <f t="shared" si="175"/>
        <v>0</v>
      </c>
      <c r="J1032" s="194">
        <f t="shared" si="176"/>
        <v>0</v>
      </c>
      <c r="M1032" s="18"/>
      <c r="O1032" s="186">
        <f t="shared" si="162"/>
        <v>0</v>
      </c>
    </row>
    <row r="1033" spans="1:15" ht="12.75">
      <c r="A1033" s="43"/>
      <c r="B1033" s="45" t="s">
        <v>193</v>
      </c>
      <c r="C1033" s="43" t="s">
        <v>334</v>
      </c>
      <c r="D1033" s="27">
        <v>3</v>
      </c>
      <c r="E1033" s="54">
        <v>11.3</v>
      </c>
      <c r="F1033" s="27">
        <f t="shared" si="172"/>
        <v>33.900000000000006</v>
      </c>
      <c r="G1033" s="27">
        <f t="shared" si="173"/>
        <v>10.5</v>
      </c>
      <c r="H1033" s="27">
        <f t="shared" si="174"/>
        <v>31.5</v>
      </c>
      <c r="I1033" s="27">
        <f t="shared" si="175"/>
        <v>12.81</v>
      </c>
      <c r="J1033" s="194">
        <f t="shared" si="176"/>
        <v>38.43</v>
      </c>
      <c r="M1033" s="186">
        <v>12.81</v>
      </c>
      <c r="O1033" s="186">
        <f t="shared" si="162"/>
        <v>10.5</v>
      </c>
    </row>
    <row r="1034" spans="1:15" ht="12.75">
      <c r="A1034" s="53" t="s">
        <v>194</v>
      </c>
      <c r="B1034" s="21" t="s">
        <v>195</v>
      </c>
      <c r="C1034" s="21"/>
      <c r="D1034" s="18"/>
      <c r="E1034" s="28"/>
      <c r="F1034" s="18"/>
      <c r="G1034" s="27">
        <f t="shared" si="173"/>
        <v>0</v>
      </c>
      <c r="H1034" s="27">
        <f t="shared" si="174"/>
        <v>0</v>
      </c>
      <c r="I1034" s="27">
        <f t="shared" si="175"/>
        <v>0</v>
      </c>
      <c r="J1034" s="194">
        <f t="shared" si="176"/>
        <v>0</v>
      </c>
      <c r="M1034" s="186"/>
      <c r="O1034" s="186">
        <f t="shared" si="162"/>
        <v>0</v>
      </c>
    </row>
    <row r="1035" spans="1:15" ht="12.75">
      <c r="A1035" s="43"/>
      <c r="B1035" s="45" t="s">
        <v>196</v>
      </c>
      <c r="C1035" s="43" t="s">
        <v>334</v>
      </c>
      <c r="D1035" s="27">
        <v>3</v>
      </c>
      <c r="E1035" s="54">
        <v>9.26</v>
      </c>
      <c r="F1035" s="27">
        <f t="shared" si="172"/>
        <v>27.78</v>
      </c>
      <c r="G1035" s="27">
        <f t="shared" si="173"/>
        <v>8.60655737704918</v>
      </c>
      <c r="H1035" s="27">
        <f t="shared" si="174"/>
        <v>25.81967213114754</v>
      </c>
      <c r="I1035" s="27">
        <f t="shared" si="175"/>
        <v>10.5</v>
      </c>
      <c r="J1035" s="194">
        <f t="shared" si="176"/>
        <v>31.5</v>
      </c>
      <c r="M1035" s="186">
        <v>10.5</v>
      </c>
      <c r="O1035" s="186">
        <f t="shared" si="162"/>
        <v>8.60655737704918</v>
      </c>
    </row>
    <row r="1036" spans="1:15" ht="12.75">
      <c r="A1036" s="43"/>
      <c r="B1036" s="45" t="s">
        <v>197</v>
      </c>
      <c r="C1036" s="43" t="s">
        <v>334</v>
      </c>
      <c r="D1036" s="27">
        <v>5</v>
      </c>
      <c r="E1036" s="54">
        <v>10.26</v>
      </c>
      <c r="F1036" s="27">
        <f t="shared" si="172"/>
        <v>51.3</v>
      </c>
      <c r="G1036" s="27">
        <f t="shared" si="173"/>
        <v>9.540983606557377</v>
      </c>
      <c r="H1036" s="27">
        <f t="shared" si="174"/>
        <v>47.704918032786885</v>
      </c>
      <c r="I1036" s="27">
        <f t="shared" si="175"/>
        <v>11.64</v>
      </c>
      <c r="J1036" s="194">
        <f t="shared" si="176"/>
        <v>58.2</v>
      </c>
      <c r="M1036" s="186">
        <v>11.64</v>
      </c>
      <c r="O1036" s="186">
        <f t="shared" si="162"/>
        <v>9.540983606557377</v>
      </c>
    </row>
    <row r="1037" spans="1:15" ht="12.75">
      <c r="A1037" s="53" t="s">
        <v>198</v>
      </c>
      <c r="B1037" s="21" t="s">
        <v>199</v>
      </c>
      <c r="C1037" s="21"/>
      <c r="D1037" s="18"/>
      <c r="E1037" s="28"/>
      <c r="F1037" s="18"/>
      <c r="G1037" s="27">
        <f t="shared" si="173"/>
        <v>0</v>
      </c>
      <c r="H1037" s="27">
        <f t="shared" si="174"/>
        <v>0</v>
      </c>
      <c r="I1037" s="27">
        <f t="shared" si="175"/>
        <v>0</v>
      </c>
      <c r="J1037" s="194">
        <f t="shared" si="176"/>
        <v>0</v>
      </c>
      <c r="M1037" s="186"/>
      <c r="O1037" s="186">
        <f t="shared" si="162"/>
        <v>0</v>
      </c>
    </row>
    <row r="1038" spans="1:15" ht="12.75">
      <c r="A1038" s="43"/>
      <c r="B1038" s="45" t="s">
        <v>200</v>
      </c>
      <c r="C1038" s="43" t="s">
        <v>334</v>
      </c>
      <c r="D1038" s="27">
        <v>4</v>
      </c>
      <c r="E1038" s="54">
        <v>11.3</v>
      </c>
      <c r="F1038" s="27">
        <f t="shared" si="172"/>
        <v>45.2</v>
      </c>
      <c r="G1038" s="27">
        <f t="shared" si="173"/>
        <v>10.5</v>
      </c>
      <c r="H1038" s="27">
        <f t="shared" si="174"/>
        <v>42</v>
      </c>
      <c r="I1038" s="27">
        <f t="shared" si="175"/>
        <v>12.81</v>
      </c>
      <c r="J1038" s="194">
        <f t="shared" si="176"/>
        <v>51.24</v>
      </c>
      <c r="M1038" s="186">
        <v>12.81</v>
      </c>
      <c r="O1038" s="186">
        <f t="shared" si="162"/>
        <v>10.5</v>
      </c>
    </row>
    <row r="1039" spans="1:15" ht="12.75">
      <c r="A1039" s="53" t="s">
        <v>201</v>
      </c>
      <c r="B1039" s="21" t="s">
        <v>202</v>
      </c>
      <c r="C1039" s="21"/>
      <c r="D1039" s="18"/>
      <c r="E1039" s="28"/>
      <c r="F1039" s="18"/>
      <c r="G1039" s="27">
        <f t="shared" si="173"/>
        <v>0</v>
      </c>
      <c r="H1039" s="27">
        <f t="shared" si="174"/>
        <v>0</v>
      </c>
      <c r="I1039" s="27">
        <f t="shared" si="175"/>
        <v>0</v>
      </c>
      <c r="J1039" s="194">
        <f t="shared" si="176"/>
        <v>0</v>
      </c>
      <c r="M1039" s="186"/>
      <c r="O1039" s="186">
        <f t="shared" si="162"/>
        <v>0</v>
      </c>
    </row>
    <row r="1040" spans="1:15" ht="12.75">
      <c r="A1040" s="43"/>
      <c r="B1040" s="45" t="s">
        <v>203</v>
      </c>
      <c r="C1040" s="43" t="s">
        <v>334</v>
      </c>
      <c r="D1040" s="27">
        <v>1</v>
      </c>
      <c r="E1040" s="54">
        <v>14.2</v>
      </c>
      <c r="F1040" s="27">
        <f t="shared" si="172"/>
        <v>14.2</v>
      </c>
      <c r="G1040" s="27">
        <f t="shared" si="173"/>
        <v>13.196721311475411</v>
      </c>
      <c r="H1040" s="27">
        <f t="shared" si="174"/>
        <v>13.196721311475411</v>
      </c>
      <c r="I1040" s="27">
        <f t="shared" si="175"/>
        <v>16.1</v>
      </c>
      <c r="J1040" s="194">
        <f t="shared" si="176"/>
        <v>16.1</v>
      </c>
      <c r="M1040" s="186">
        <v>16.1</v>
      </c>
      <c r="O1040" s="186">
        <f aca="true" t="shared" si="177" ref="O1040:O1074">M1040/$N$13</f>
        <v>13.196721311475411</v>
      </c>
    </row>
    <row r="1041" spans="1:15" ht="12.75">
      <c r="A1041" s="43"/>
      <c r="B1041" s="45" t="s">
        <v>204</v>
      </c>
      <c r="C1041" s="43" t="s">
        <v>334</v>
      </c>
      <c r="D1041" s="27">
        <v>2</v>
      </c>
      <c r="E1041" s="54">
        <v>17.98</v>
      </c>
      <c r="F1041" s="27">
        <f t="shared" si="172"/>
        <v>35.96</v>
      </c>
      <c r="G1041" s="27">
        <f t="shared" si="173"/>
        <v>16.71311475409836</v>
      </c>
      <c r="H1041" s="27">
        <f t="shared" si="174"/>
        <v>33.42622950819672</v>
      </c>
      <c r="I1041" s="27">
        <f t="shared" si="175"/>
        <v>20.39</v>
      </c>
      <c r="J1041" s="194">
        <f t="shared" si="176"/>
        <v>40.78</v>
      </c>
      <c r="M1041" s="186">
        <v>20.39</v>
      </c>
      <c r="O1041" s="186">
        <f t="shared" si="177"/>
        <v>16.71311475409836</v>
      </c>
    </row>
    <row r="1042" spans="1:15" ht="12.75">
      <c r="A1042" s="53" t="s">
        <v>205</v>
      </c>
      <c r="B1042" s="21" t="s">
        <v>206</v>
      </c>
      <c r="C1042" s="21"/>
      <c r="D1042" s="18"/>
      <c r="E1042" s="28"/>
      <c r="F1042" s="18"/>
      <c r="G1042" s="27">
        <f t="shared" si="173"/>
        <v>0</v>
      </c>
      <c r="H1042" s="27">
        <f t="shared" si="174"/>
        <v>0</v>
      </c>
      <c r="I1042" s="27">
        <f t="shared" si="175"/>
        <v>0</v>
      </c>
      <c r="J1042" s="194">
        <f t="shared" si="176"/>
        <v>0</v>
      </c>
      <c r="M1042" s="186"/>
      <c r="O1042" s="186">
        <f t="shared" si="177"/>
        <v>0</v>
      </c>
    </row>
    <row r="1043" spans="1:15" ht="12.75">
      <c r="A1043" s="53" t="s">
        <v>207</v>
      </c>
      <c r="B1043" s="21" t="s">
        <v>208</v>
      </c>
      <c r="C1043" s="21"/>
      <c r="D1043" s="18"/>
      <c r="E1043" s="28"/>
      <c r="F1043" s="18"/>
      <c r="G1043" s="27">
        <f t="shared" si="173"/>
        <v>0</v>
      </c>
      <c r="H1043" s="27">
        <f t="shared" si="174"/>
        <v>0</v>
      </c>
      <c r="I1043" s="27">
        <f t="shared" si="175"/>
        <v>0</v>
      </c>
      <c r="J1043" s="194">
        <f t="shared" si="176"/>
        <v>0</v>
      </c>
      <c r="M1043" s="186"/>
      <c r="O1043" s="186">
        <f t="shared" si="177"/>
        <v>0</v>
      </c>
    </row>
    <row r="1044" spans="1:15" ht="12.75">
      <c r="A1044" s="43"/>
      <c r="B1044" s="45" t="s">
        <v>209</v>
      </c>
      <c r="C1044" s="43" t="s">
        <v>334</v>
      </c>
      <c r="D1044" s="27">
        <v>2</v>
      </c>
      <c r="E1044" s="54">
        <v>16.36</v>
      </c>
      <c r="F1044" s="27">
        <f t="shared" si="172"/>
        <v>32.72</v>
      </c>
      <c r="G1044" s="27">
        <f t="shared" si="173"/>
        <v>15.204918032786885</v>
      </c>
      <c r="H1044" s="27">
        <f t="shared" si="174"/>
        <v>30.40983606557377</v>
      </c>
      <c r="I1044" s="27">
        <f t="shared" si="175"/>
        <v>18.55</v>
      </c>
      <c r="J1044" s="194">
        <f t="shared" si="176"/>
        <v>37.1</v>
      </c>
      <c r="M1044" s="186">
        <v>18.55</v>
      </c>
      <c r="O1044" s="186">
        <f t="shared" si="177"/>
        <v>15.204918032786885</v>
      </c>
    </row>
    <row r="1045" spans="1:15" ht="12.75">
      <c r="A1045" s="53" t="s">
        <v>210</v>
      </c>
      <c r="B1045" s="21" t="s">
        <v>211</v>
      </c>
      <c r="C1045" s="21"/>
      <c r="D1045" s="18"/>
      <c r="E1045" s="28"/>
      <c r="F1045" s="18"/>
      <c r="G1045" s="27">
        <f t="shared" si="173"/>
        <v>0</v>
      </c>
      <c r="H1045" s="27">
        <f t="shared" si="174"/>
        <v>0</v>
      </c>
      <c r="I1045" s="27">
        <f t="shared" si="175"/>
        <v>0</v>
      </c>
      <c r="J1045" s="194">
        <f t="shared" si="176"/>
        <v>0</v>
      </c>
      <c r="M1045" s="186"/>
      <c r="O1045" s="186">
        <f t="shared" si="177"/>
        <v>0</v>
      </c>
    </row>
    <row r="1046" spans="1:15" ht="12.75">
      <c r="A1046" s="43"/>
      <c r="B1046" s="45" t="s">
        <v>212</v>
      </c>
      <c r="C1046" s="43" t="s">
        <v>334</v>
      </c>
      <c r="D1046" s="27">
        <v>1</v>
      </c>
      <c r="E1046" s="54">
        <v>12.36</v>
      </c>
      <c r="F1046" s="27">
        <f t="shared" si="172"/>
        <v>12.36</v>
      </c>
      <c r="G1046" s="27">
        <f t="shared" si="173"/>
        <v>11.491803278688524</v>
      </c>
      <c r="H1046" s="27">
        <f t="shared" si="174"/>
        <v>11.491803278688524</v>
      </c>
      <c r="I1046" s="27">
        <f t="shared" si="175"/>
        <v>14.02</v>
      </c>
      <c r="J1046" s="194">
        <f t="shared" si="176"/>
        <v>14.02</v>
      </c>
      <c r="M1046" s="186">
        <v>14.02</v>
      </c>
      <c r="O1046" s="186">
        <f t="shared" si="177"/>
        <v>11.491803278688524</v>
      </c>
    </row>
    <row r="1047" spans="1:15" ht="12.75">
      <c r="A1047" s="43"/>
      <c r="B1047" s="45" t="s">
        <v>213</v>
      </c>
      <c r="C1047" s="43" t="s">
        <v>334</v>
      </c>
      <c r="D1047" s="27">
        <v>2</v>
      </c>
      <c r="E1047" s="54">
        <v>15.02</v>
      </c>
      <c r="F1047" s="27">
        <f t="shared" si="172"/>
        <v>30.04</v>
      </c>
      <c r="G1047" s="27">
        <f t="shared" si="173"/>
        <v>13.959016393442624</v>
      </c>
      <c r="H1047" s="27">
        <f t="shared" si="174"/>
        <v>27.91803278688525</v>
      </c>
      <c r="I1047" s="27">
        <f t="shared" si="175"/>
        <v>17.03</v>
      </c>
      <c r="J1047" s="194">
        <f t="shared" si="176"/>
        <v>34.06</v>
      </c>
      <c r="M1047" s="186">
        <v>17.03</v>
      </c>
      <c r="O1047" s="186">
        <f t="shared" si="177"/>
        <v>13.959016393442624</v>
      </c>
    </row>
    <row r="1048" spans="1:15" ht="12.75">
      <c r="A1048" s="53" t="s">
        <v>214</v>
      </c>
      <c r="B1048" s="21" t="s">
        <v>215</v>
      </c>
      <c r="C1048" s="21"/>
      <c r="D1048" s="18"/>
      <c r="E1048" s="28"/>
      <c r="F1048" s="18"/>
      <c r="G1048" s="27">
        <f t="shared" si="173"/>
        <v>0</v>
      </c>
      <c r="H1048" s="27">
        <f t="shared" si="174"/>
        <v>0</v>
      </c>
      <c r="I1048" s="27">
        <f t="shared" si="175"/>
        <v>0</v>
      </c>
      <c r="J1048" s="194">
        <f t="shared" si="176"/>
        <v>0</v>
      </c>
      <c r="M1048" s="186"/>
      <c r="O1048" s="186">
        <f t="shared" si="177"/>
        <v>0</v>
      </c>
    </row>
    <row r="1049" spans="1:15" ht="12.75">
      <c r="A1049" s="43"/>
      <c r="B1049" s="45" t="s">
        <v>216</v>
      </c>
      <c r="C1049" s="43" t="s">
        <v>334</v>
      </c>
      <c r="D1049" s="27">
        <v>2</v>
      </c>
      <c r="E1049" s="54">
        <v>17.98</v>
      </c>
      <c r="F1049" s="27">
        <f t="shared" si="172"/>
        <v>35.96</v>
      </c>
      <c r="G1049" s="27">
        <f t="shared" si="173"/>
        <v>16.71311475409836</v>
      </c>
      <c r="H1049" s="27">
        <f t="shared" si="174"/>
        <v>33.42622950819672</v>
      </c>
      <c r="I1049" s="27">
        <f t="shared" si="175"/>
        <v>20.39</v>
      </c>
      <c r="J1049" s="194">
        <f t="shared" si="176"/>
        <v>40.78</v>
      </c>
      <c r="M1049" s="186">
        <v>20.39</v>
      </c>
      <c r="O1049" s="186">
        <f t="shared" si="177"/>
        <v>16.71311475409836</v>
      </c>
    </row>
    <row r="1050" spans="1:15" ht="12.75">
      <c r="A1050" s="53" t="s">
        <v>217</v>
      </c>
      <c r="B1050" s="21" t="s">
        <v>218</v>
      </c>
      <c r="C1050" s="21"/>
      <c r="D1050" s="18"/>
      <c r="E1050" s="28"/>
      <c r="F1050" s="18"/>
      <c r="G1050" s="27">
        <f t="shared" si="173"/>
        <v>0</v>
      </c>
      <c r="H1050" s="27">
        <f t="shared" si="174"/>
        <v>0</v>
      </c>
      <c r="I1050" s="27">
        <f t="shared" si="175"/>
        <v>0</v>
      </c>
      <c r="J1050" s="194">
        <f t="shared" si="176"/>
        <v>0</v>
      </c>
      <c r="M1050" s="186"/>
      <c r="O1050" s="186">
        <f t="shared" si="177"/>
        <v>0</v>
      </c>
    </row>
    <row r="1051" spans="1:15" ht="12.75">
      <c r="A1051" s="43"/>
      <c r="B1051" s="45" t="s">
        <v>219</v>
      </c>
      <c r="C1051" s="43" t="s">
        <v>334</v>
      </c>
      <c r="D1051" s="27">
        <v>1</v>
      </c>
      <c r="E1051" s="54">
        <f>96.3+18.63</f>
        <v>114.92999999999999</v>
      </c>
      <c r="F1051" s="27">
        <f t="shared" si="172"/>
        <v>114.92999999999999</v>
      </c>
      <c r="G1051" s="27">
        <f t="shared" si="173"/>
        <v>106.8360655737705</v>
      </c>
      <c r="H1051" s="27">
        <f t="shared" si="174"/>
        <v>106.8360655737705</v>
      </c>
      <c r="I1051" s="27">
        <f t="shared" si="175"/>
        <v>130.34</v>
      </c>
      <c r="J1051" s="194">
        <f t="shared" si="176"/>
        <v>130.34</v>
      </c>
      <c r="M1051" s="186">
        <v>130.34</v>
      </c>
      <c r="O1051" s="186">
        <f t="shared" si="177"/>
        <v>106.8360655737705</v>
      </c>
    </row>
    <row r="1052" spans="1:15" ht="12.75">
      <c r="A1052" s="53" t="s">
        <v>220</v>
      </c>
      <c r="B1052" s="21" t="s">
        <v>221</v>
      </c>
      <c r="C1052" s="21"/>
      <c r="D1052" s="18"/>
      <c r="E1052" s="28"/>
      <c r="F1052" s="18"/>
      <c r="G1052" s="27">
        <f t="shared" si="173"/>
        <v>0</v>
      </c>
      <c r="H1052" s="27">
        <f t="shared" si="174"/>
        <v>0</v>
      </c>
      <c r="I1052" s="27">
        <f t="shared" si="175"/>
        <v>0</v>
      </c>
      <c r="J1052" s="194">
        <f t="shared" si="176"/>
        <v>0</v>
      </c>
      <c r="M1052" s="186"/>
      <c r="O1052" s="186">
        <f t="shared" si="177"/>
        <v>0</v>
      </c>
    </row>
    <row r="1053" spans="1:15" ht="12.75">
      <c r="A1053" s="43"/>
      <c r="B1053" s="45" t="s">
        <v>222</v>
      </c>
      <c r="C1053" s="43" t="s">
        <v>334</v>
      </c>
      <c r="D1053" s="27">
        <v>6</v>
      </c>
      <c r="E1053" s="54">
        <v>11.36</v>
      </c>
      <c r="F1053" s="27">
        <f t="shared" si="172"/>
        <v>68.16</v>
      </c>
      <c r="G1053" s="27">
        <f t="shared" si="173"/>
        <v>10.557377049180328</v>
      </c>
      <c r="H1053" s="27">
        <f t="shared" si="174"/>
        <v>63.34426229508197</v>
      </c>
      <c r="I1053" s="27">
        <f t="shared" si="175"/>
        <v>12.88</v>
      </c>
      <c r="J1053" s="194">
        <f t="shared" si="176"/>
        <v>77.28</v>
      </c>
      <c r="M1053" s="186">
        <v>12.88</v>
      </c>
      <c r="O1053" s="186">
        <f t="shared" si="177"/>
        <v>10.557377049180328</v>
      </c>
    </row>
    <row r="1054" spans="1:15" ht="12.75">
      <c r="A1054" s="239" t="s">
        <v>223</v>
      </c>
      <c r="B1054" s="239"/>
      <c r="C1054" s="239"/>
      <c r="D1054" s="239"/>
      <c r="E1054" s="239"/>
      <c r="F1054" s="18">
        <f>SUM(F1020:F1053)</f>
        <v>1412.83</v>
      </c>
      <c r="G1054" s="27">
        <f aca="true" t="shared" si="178" ref="G1054:G1074">O1054</f>
        <v>0</v>
      </c>
      <c r="H1054" s="195">
        <f>SUM(H1020:H1053)</f>
        <v>1313.3196721311474</v>
      </c>
      <c r="I1054" s="27"/>
      <c r="J1054" s="195">
        <f>SUM(J1020:J1053)</f>
        <v>1602.2499999999995</v>
      </c>
      <c r="K1054" s="199"/>
      <c r="L1054" s="199"/>
      <c r="M1054" s="186"/>
      <c r="N1054" s="148"/>
      <c r="O1054" s="186">
        <f t="shared" si="177"/>
        <v>0</v>
      </c>
    </row>
    <row r="1055" spans="1:15" ht="12.75">
      <c r="A1055" s="236"/>
      <c r="B1055" s="236"/>
      <c r="C1055" s="236"/>
      <c r="D1055" s="236"/>
      <c r="E1055" s="236"/>
      <c r="F1055" s="236"/>
      <c r="G1055" s="27">
        <f t="shared" si="178"/>
        <v>0</v>
      </c>
      <c r="H1055" s="27"/>
      <c r="I1055" s="27"/>
      <c r="J1055" s="194"/>
      <c r="M1055" s="18"/>
      <c r="O1055" s="186">
        <f t="shared" si="177"/>
        <v>0</v>
      </c>
    </row>
    <row r="1056" spans="1:15" ht="12.75">
      <c r="A1056" s="53" t="s">
        <v>224</v>
      </c>
      <c r="B1056" s="238" t="s">
        <v>225</v>
      </c>
      <c r="C1056" s="240"/>
      <c r="D1056" s="240"/>
      <c r="E1056" s="240"/>
      <c r="F1056" s="240"/>
      <c r="G1056" s="27">
        <f t="shared" si="178"/>
        <v>0</v>
      </c>
      <c r="H1056" s="27"/>
      <c r="I1056" s="27"/>
      <c r="J1056" s="194"/>
      <c r="M1056" s="18"/>
      <c r="O1056" s="186">
        <f t="shared" si="177"/>
        <v>0</v>
      </c>
    </row>
    <row r="1057" spans="1:15" ht="12.75">
      <c r="A1057" s="53" t="s">
        <v>226</v>
      </c>
      <c r="B1057" s="238" t="s">
        <v>206</v>
      </c>
      <c r="C1057" s="238"/>
      <c r="D1057" s="238"/>
      <c r="E1057" s="238"/>
      <c r="F1057" s="238"/>
      <c r="G1057" s="27">
        <f t="shared" si="178"/>
        <v>0</v>
      </c>
      <c r="H1057" s="27"/>
      <c r="I1057" s="27"/>
      <c r="J1057" s="194"/>
      <c r="M1057" s="18"/>
      <c r="O1057" s="186">
        <f t="shared" si="177"/>
        <v>0</v>
      </c>
    </row>
    <row r="1058" spans="1:15" ht="12.75">
      <c r="A1058" s="43"/>
      <c r="B1058" s="45" t="s">
        <v>227</v>
      </c>
      <c r="C1058" s="43" t="s">
        <v>334</v>
      </c>
      <c r="D1058" s="54">
        <v>8</v>
      </c>
      <c r="E1058" s="54">
        <v>218.44660194174756</v>
      </c>
      <c r="F1058" s="27">
        <f aca="true" t="shared" si="179" ref="F1058:F1070">E1058*D1058</f>
        <v>1747.5728155339805</v>
      </c>
      <c r="G1058" s="27">
        <f t="shared" si="178"/>
        <v>203.05737704918033</v>
      </c>
      <c r="H1058" s="27">
        <f aca="true" t="shared" si="180" ref="H1058:H1070">D1058*G1058</f>
        <v>1624.4590163934427</v>
      </c>
      <c r="I1058" s="27">
        <f aca="true" t="shared" si="181" ref="I1058:I1070">G1058+G1058*$K$12</f>
        <v>247.73000000000002</v>
      </c>
      <c r="J1058" s="194">
        <f aca="true" t="shared" si="182" ref="J1058:J1070">D1058*I1058</f>
        <v>1981.8400000000001</v>
      </c>
      <c r="M1058" s="186">
        <v>247.73</v>
      </c>
      <c r="O1058" s="186">
        <f t="shared" si="177"/>
        <v>203.05737704918033</v>
      </c>
    </row>
    <row r="1059" spans="1:15" ht="12.75">
      <c r="A1059" s="43"/>
      <c r="B1059" s="45" t="s">
        <v>228</v>
      </c>
      <c r="C1059" s="43" t="s">
        <v>334</v>
      </c>
      <c r="D1059" s="54">
        <v>8</v>
      </c>
      <c r="E1059" s="54">
        <v>6.796116504854369</v>
      </c>
      <c r="F1059" s="27">
        <f t="shared" si="179"/>
        <v>54.36893203883495</v>
      </c>
      <c r="G1059" s="27">
        <f t="shared" si="178"/>
        <v>6.3196721311475414</v>
      </c>
      <c r="H1059" s="27">
        <f t="shared" si="180"/>
        <v>50.55737704918033</v>
      </c>
      <c r="I1059" s="27">
        <f t="shared" si="181"/>
        <v>7.710000000000001</v>
      </c>
      <c r="J1059" s="194">
        <f t="shared" si="182"/>
        <v>61.68000000000001</v>
      </c>
      <c r="M1059" s="186">
        <v>7.71</v>
      </c>
      <c r="O1059" s="186">
        <f t="shared" si="177"/>
        <v>6.3196721311475414</v>
      </c>
    </row>
    <row r="1060" spans="1:15" ht="12.75">
      <c r="A1060" s="43"/>
      <c r="B1060" s="45" t="s">
        <v>229</v>
      </c>
      <c r="C1060" s="43" t="s">
        <v>334</v>
      </c>
      <c r="D1060" s="54">
        <v>2</v>
      </c>
      <c r="E1060" s="54">
        <v>6.796116504854369</v>
      </c>
      <c r="F1060" s="27">
        <f t="shared" si="179"/>
        <v>13.592233009708737</v>
      </c>
      <c r="G1060" s="27">
        <f t="shared" si="178"/>
        <v>6.3196721311475414</v>
      </c>
      <c r="H1060" s="27">
        <f t="shared" si="180"/>
        <v>12.639344262295083</v>
      </c>
      <c r="I1060" s="27">
        <f t="shared" si="181"/>
        <v>7.710000000000001</v>
      </c>
      <c r="J1060" s="194">
        <f t="shared" si="182"/>
        <v>15.420000000000002</v>
      </c>
      <c r="M1060" s="186">
        <v>7.71</v>
      </c>
      <c r="O1060" s="186">
        <f t="shared" si="177"/>
        <v>6.3196721311475414</v>
      </c>
    </row>
    <row r="1061" spans="1:15" ht="12.75">
      <c r="A1061" s="43"/>
      <c r="B1061" s="45" t="s">
        <v>230</v>
      </c>
      <c r="C1061" s="43" t="s">
        <v>334</v>
      </c>
      <c r="D1061" s="54">
        <v>5</v>
      </c>
      <c r="E1061" s="54">
        <v>67.96116504854369</v>
      </c>
      <c r="F1061" s="27">
        <f t="shared" si="179"/>
        <v>339.80582524271847</v>
      </c>
      <c r="G1061" s="27">
        <f t="shared" si="178"/>
        <v>63.17213114754098</v>
      </c>
      <c r="H1061" s="27">
        <f t="shared" si="180"/>
        <v>315.8606557377049</v>
      </c>
      <c r="I1061" s="27">
        <f t="shared" si="181"/>
        <v>77.07</v>
      </c>
      <c r="J1061" s="194">
        <f t="shared" si="182"/>
        <v>385.34999999999997</v>
      </c>
      <c r="M1061" s="186">
        <v>77.07</v>
      </c>
      <c r="O1061" s="186">
        <f t="shared" si="177"/>
        <v>63.17213114754098</v>
      </c>
    </row>
    <row r="1062" spans="1:15" ht="25.5">
      <c r="A1062" s="43" t="s">
        <v>534</v>
      </c>
      <c r="B1062" s="45" t="s">
        <v>231</v>
      </c>
      <c r="C1062" s="43" t="s">
        <v>334</v>
      </c>
      <c r="D1062" s="54">
        <v>38</v>
      </c>
      <c r="E1062" s="54">
        <v>67.96116504854369</v>
      </c>
      <c r="F1062" s="27">
        <f t="shared" si="179"/>
        <v>2582.5242718446602</v>
      </c>
      <c r="G1062" s="27">
        <f t="shared" si="178"/>
        <v>63.17213114754098</v>
      </c>
      <c r="H1062" s="27">
        <f t="shared" si="180"/>
        <v>2400.5409836065573</v>
      </c>
      <c r="I1062" s="27">
        <f t="shared" si="181"/>
        <v>77.07</v>
      </c>
      <c r="J1062" s="194">
        <f t="shared" si="182"/>
        <v>2928.66</v>
      </c>
      <c r="M1062" s="186">
        <v>77.07</v>
      </c>
      <c r="O1062" s="186">
        <f t="shared" si="177"/>
        <v>63.17213114754098</v>
      </c>
    </row>
    <row r="1063" spans="1:15" ht="12.75">
      <c r="A1063" s="43"/>
      <c r="B1063" s="45" t="s">
        <v>233</v>
      </c>
      <c r="C1063" s="43" t="s">
        <v>334</v>
      </c>
      <c r="D1063" s="54">
        <v>2</v>
      </c>
      <c r="E1063" s="54">
        <v>82.52427184466019</v>
      </c>
      <c r="F1063" s="27">
        <f t="shared" si="179"/>
        <v>165.04854368932038</v>
      </c>
      <c r="G1063" s="27">
        <f t="shared" si="178"/>
        <v>76.71311475409837</v>
      </c>
      <c r="H1063" s="27">
        <f t="shared" si="180"/>
        <v>153.42622950819674</v>
      </c>
      <c r="I1063" s="27">
        <f t="shared" si="181"/>
        <v>93.59</v>
      </c>
      <c r="J1063" s="194">
        <f t="shared" si="182"/>
        <v>187.18</v>
      </c>
      <c r="M1063" s="186">
        <v>93.59</v>
      </c>
      <c r="O1063" s="186">
        <f t="shared" si="177"/>
        <v>76.71311475409837</v>
      </c>
    </row>
    <row r="1064" spans="1:15" ht="12.75">
      <c r="A1064" s="43"/>
      <c r="B1064" s="45" t="s">
        <v>234</v>
      </c>
      <c r="C1064" s="43" t="s">
        <v>334</v>
      </c>
      <c r="D1064" s="54">
        <v>9</v>
      </c>
      <c r="E1064" s="54">
        <v>11.650485436893204</v>
      </c>
      <c r="F1064" s="27">
        <f t="shared" si="179"/>
        <v>104.85436893203884</v>
      </c>
      <c r="G1064" s="27">
        <f t="shared" si="178"/>
        <v>10.827868852459018</v>
      </c>
      <c r="H1064" s="27">
        <f t="shared" si="180"/>
        <v>97.45081967213116</v>
      </c>
      <c r="I1064" s="27">
        <f t="shared" si="181"/>
        <v>13.21</v>
      </c>
      <c r="J1064" s="194">
        <f t="shared" si="182"/>
        <v>118.89000000000001</v>
      </c>
      <c r="M1064" s="186">
        <v>13.21</v>
      </c>
      <c r="O1064" s="186">
        <f t="shared" si="177"/>
        <v>10.827868852459018</v>
      </c>
    </row>
    <row r="1065" spans="1:15" ht="12.75">
      <c r="A1065" s="43"/>
      <c r="B1065" s="45" t="s">
        <v>235</v>
      </c>
      <c r="C1065" s="43" t="s">
        <v>334</v>
      </c>
      <c r="D1065" s="54">
        <v>8</v>
      </c>
      <c r="E1065" s="54">
        <v>11.650485436893204</v>
      </c>
      <c r="F1065" s="27">
        <f t="shared" si="179"/>
        <v>93.20388349514563</v>
      </c>
      <c r="G1065" s="27">
        <f t="shared" si="178"/>
        <v>10.827868852459018</v>
      </c>
      <c r="H1065" s="27">
        <f t="shared" si="180"/>
        <v>86.62295081967214</v>
      </c>
      <c r="I1065" s="27">
        <f t="shared" si="181"/>
        <v>13.21</v>
      </c>
      <c r="J1065" s="194">
        <f t="shared" si="182"/>
        <v>105.68</v>
      </c>
      <c r="M1065" s="186">
        <v>13.21</v>
      </c>
      <c r="O1065" s="186">
        <f t="shared" si="177"/>
        <v>10.827868852459018</v>
      </c>
    </row>
    <row r="1066" spans="1:15" ht="12.75">
      <c r="A1066" s="43"/>
      <c r="B1066" s="45" t="s">
        <v>236</v>
      </c>
      <c r="C1066" s="43" t="s">
        <v>334</v>
      </c>
      <c r="D1066" s="54">
        <v>8</v>
      </c>
      <c r="E1066" s="54">
        <v>11.650485436893204</v>
      </c>
      <c r="F1066" s="27">
        <f t="shared" si="179"/>
        <v>93.20388349514563</v>
      </c>
      <c r="G1066" s="27">
        <f t="shared" si="178"/>
        <v>10.827868852459018</v>
      </c>
      <c r="H1066" s="27">
        <f t="shared" si="180"/>
        <v>86.62295081967214</v>
      </c>
      <c r="I1066" s="27">
        <f t="shared" si="181"/>
        <v>13.21</v>
      </c>
      <c r="J1066" s="194">
        <f t="shared" si="182"/>
        <v>105.68</v>
      </c>
      <c r="M1066" s="186">
        <v>13.21</v>
      </c>
      <c r="O1066" s="186">
        <f t="shared" si="177"/>
        <v>10.827868852459018</v>
      </c>
    </row>
    <row r="1067" spans="1:15" ht="12.75">
      <c r="A1067" s="43"/>
      <c r="B1067" s="45" t="s">
        <v>237</v>
      </c>
      <c r="C1067" s="43" t="s">
        <v>334</v>
      </c>
      <c r="D1067" s="54">
        <v>1</v>
      </c>
      <c r="E1067" s="54">
        <v>11.650485436893204</v>
      </c>
      <c r="F1067" s="27">
        <f t="shared" si="179"/>
        <v>11.650485436893204</v>
      </c>
      <c r="G1067" s="27">
        <f t="shared" si="178"/>
        <v>10.827868852459018</v>
      </c>
      <c r="H1067" s="27">
        <f t="shared" si="180"/>
        <v>10.827868852459018</v>
      </c>
      <c r="I1067" s="27">
        <f t="shared" si="181"/>
        <v>13.21</v>
      </c>
      <c r="J1067" s="194">
        <f t="shared" si="182"/>
        <v>13.21</v>
      </c>
      <c r="M1067" s="186">
        <v>13.21</v>
      </c>
      <c r="O1067" s="186">
        <f t="shared" si="177"/>
        <v>10.827868852459018</v>
      </c>
    </row>
    <row r="1068" spans="1:15" ht="12.75">
      <c r="A1068" s="43"/>
      <c r="B1068" s="45" t="s">
        <v>238</v>
      </c>
      <c r="C1068" s="43" t="s">
        <v>334</v>
      </c>
      <c r="D1068" s="54">
        <v>1</v>
      </c>
      <c r="E1068" s="54">
        <v>11.650485436893204</v>
      </c>
      <c r="F1068" s="27">
        <f t="shared" si="179"/>
        <v>11.650485436893204</v>
      </c>
      <c r="G1068" s="27">
        <f t="shared" si="178"/>
        <v>10.827868852459018</v>
      </c>
      <c r="H1068" s="27">
        <f t="shared" si="180"/>
        <v>10.827868852459018</v>
      </c>
      <c r="I1068" s="27">
        <f t="shared" si="181"/>
        <v>13.21</v>
      </c>
      <c r="J1068" s="194">
        <f t="shared" si="182"/>
        <v>13.21</v>
      </c>
      <c r="M1068" s="186">
        <v>13.21</v>
      </c>
      <c r="O1068" s="186">
        <f t="shared" si="177"/>
        <v>10.827868852459018</v>
      </c>
    </row>
    <row r="1069" spans="1:15" ht="12.75">
      <c r="A1069" s="43"/>
      <c r="B1069" s="45" t="s">
        <v>239</v>
      </c>
      <c r="C1069" s="43" t="s">
        <v>334</v>
      </c>
      <c r="D1069" s="54">
        <v>1</v>
      </c>
      <c r="E1069" s="54">
        <v>11.650485436893204</v>
      </c>
      <c r="F1069" s="27">
        <f t="shared" si="179"/>
        <v>11.650485436893204</v>
      </c>
      <c r="G1069" s="27">
        <f t="shared" si="178"/>
        <v>10.827868852459018</v>
      </c>
      <c r="H1069" s="27">
        <f t="shared" si="180"/>
        <v>10.827868852459018</v>
      </c>
      <c r="I1069" s="27">
        <f t="shared" si="181"/>
        <v>13.21</v>
      </c>
      <c r="J1069" s="194">
        <f t="shared" si="182"/>
        <v>13.21</v>
      </c>
      <c r="M1069" s="186">
        <v>13.21</v>
      </c>
      <c r="O1069" s="186">
        <f t="shared" si="177"/>
        <v>10.827868852459018</v>
      </c>
    </row>
    <row r="1070" spans="1:15" ht="12.75">
      <c r="A1070" s="43"/>
      <c r="B1070" s="45" t="s">
        <v>240</v>
      </c>
      <c r="C1070" s="43" t="s">
        <v>334</v>
      </c>
      <c r="D1070" s="54">
        <v>8</v>
      </c>
      <c r="E1070" s="54">
        <v>11.650485436893204</v>
      </c>
      <c r="F1070" s="27">
        <f t="shared" si="179"/>
        <v>93.20388349514563</v>
      </c>
      <c r="G1070" s="27">
        <f t="shared" si="178"/>
        <v>10.827868852459018</v>
      </c>
      <c r="H1070" s="27">
        <f t="shared" si="180"/>
        <v>86.62295081967214</v>
      </c>
      <c r="I1070" s="27">
        <f t="shared" si="181"/>
        <v>13.21</v>
      </c>
      <c r="J1070" s="194">
        <f t="shared" si="182"/>
        <v>105.68</v>
      </c>
      <c r="M1070" s="186">
        <v>13.21</v>
      </c>
      <c r="O1070" s="186">
        <f t="shared" si="177"/>
        <v>10.827868852459018</v>
      </c>
    </row>
    <row r="1071" spans="1:15" ht="12.75">
      <c r="A1071" s="239" t="s">
        <v>241</v>
      </c>
      <c r="B1071" s="239"/>
      <c r="C1071" s="239"/>
      <c r="D1071" s="239"/>
      <c r="E1071" s="239"/>
      <c r="F1071" s="18">
        <f>SUM(F1058:F1070)</f>
        <v>5322.330097087378</v>
      </c>
      <c r="G1071" s="27">
        <f t="shared" si="178"/>
        <v>0</v>
      </c>
      <c r="H1071" s="195">
        <f>SUM(H1058:H1070)</f>
        <v>4947.2868852459005</v>
      </c>
      <c r="I1071" s="27"/>
      <c r="J1071" s="195">
        <f>SUM(J1058:J1070)</f>
        <v>6035.690000000001</v>
      </c>
      <c r="K1071" s="199"/>
      <c r="L1071" s="199"/>
      <c r="M1071" s="186"/>
      <c r="N1071" s="148"/>
      <c r="O1071" s="186">
        <f t="shared" si="177"/>
        <v>0</v>
      </c>
    </row>
    <row r="1072" spans="1:15" ht="12.75">
      <c r="A1072" s="244"/>
      <c r="B1072" s="245"/>
      <c r="C1072" s="245"/>
      <c r="D1072" s="245"/>
      <c r="E1072" s="245"/>
      <c r="F1072" s="246"/>
      <c r="G1072" s="27">
        <f t="shared" si="178"/>
        <v>0</v>
      </c>
      <c r="H1072" s="27"/>
      <c r="I1072" s="27"/>
      <c r="J1072" s="194"/>
      <c r="M1072" s="186"/>
      <c r="O1072" s="186">
        <f t="shared" si="177"/>
        <v>0</v>
      </c>
    </row>
    <row r="1073" spans="1:15" ht="12.75">
      <c r="A1073" s="39" t="s">
        <v>242</v>
      </c>
      <c r="B1073" s="247" t="s">
        <v>243</v>
      </c>
      <c r="C1073" s="240"/>
      <c r="D1073" s="240"/>
      <c r="E1073" s="240"/>
      <c r="F1073" s="240"/>
      <c r="G1073" s="27">
        <f t="shared" si="178"/>
        <v>0</v>
      </c>
      <c r="H1073" s="27"/>
      <c r="I1073" s="27"/>
      <c r="J1073" s="194"/>
      <c r="M1073" s="186"/>
      <c r="O1073" s="186">
        <f t="shared" si="177"/>
        <v>0</v>
      </c>
    </row>
    <row r="1074" spans="1:15" ht="12.75">
      <c r="A1074" s="26"/>
      <c r="B1074" s="41" t="s">
        <v>244</v>
      </c>
      <c r="C1074" s="26" t="s">
        <v>275</v>
      </c>
      <c r="D1074" s="27">
        <v>1211.92</v>
      </c>
      <c r="E1074" s="27">
        <v>0.35</v>
      </c>
      <c r="F1074" s="27">
        <f>D1074*E1074</f>
        <v>424.172</v>
      </c>
      <c r="G1074" s="27">
        <f t="shared" si="178"/>
        <v>0.3278688524590164</v>
      </c>
      <c r="H1074" s="27">
        <f>D1074*G1074</f>
        <v>397.3508196721312</v>
      </c>
      <c r="I1074" s="27">
        <f>G1074+G1074*$K$12</f>
        <v>0.4</v>
      </c>
      <c r="J1074" s="194">
        <f>D1074*I1074</f>
        <v>484.76800000000003</v>
      </c>
      <c r="M1074" s="186">
        <v>0.4</v>
      </c>
      <c r="O1074" s="186">
        <f t="shared" si="177"/>
        <v>0.3278688524590164</v>
      </c>
    </row>
    <row r="1075" spans="1:15" ht="12.75">
      <c r="A1075" s="248" t="s">
        <v>245</v>
      </c>
      <c r="B1075" s="248"/>
      <c r="C1075" s="248"/>
      <c r="D1075" s="248"/>
      <c r="E1075" s="249"/>
      <c r="F1075" s="18">
        <f>SUM(F1074)</f>
        <v>424.172</v>
      </c>
      <c r="G1075" s="27"/>
      <c r="H1075" s="195">
        <f>SUM(H1074)</f>
        <v>397.3508196721312</v>
      </c>
      <c r="I1075" s="27"/>
      <c r="J1075" s="195">
        <f>SUM(J1074)</f>
        <v>484.76800000000003</v>
      </c>
      <c r="K1075" s="199"/>
      <c r="L1075" s="199"/>
      <c r="M1075" s="186"/>
      <c r="N1075" s="148"/>
      <c r="O1075" s="186"/>
    </row>
    <row r="1076" spans="1:15" ht="12.75">
      <c r="A1076" s="242"/>
      <c r="B1076" s="242"/>
      <c r="C1076" s="242"/>
      <c r="D1076" s="242"/>
      <c r="E1076" s="242"/>
      <c r="F1076" s="242"/>
      <c r="G1076" s="18"/>
      <c r="H1076" s="18"/>
      <c r="I1076" s="18"/>
      <c r="J1076" s="194"/>
      <c r="M1076" s="18"/>
      <c r="O1076" s="18"/>
    </row>
    <row r="1077" spans="1:15" ht="12.75">
      <c r="A1077" s="243" t="s">
        <v>246</v>
      </c>
      <c r="B1077" s="243"/>
      <c r="C1077" s="82"/>
      <c r="D1077" s="82"/>
      <c r="E1077" s="82"/>
      <c r="F1077" s="18">
        <f>F18+F30+F50+F64+F76+F106+F112+F121+F128+F139+F148+F159+F166+F180+F204+F272+F328+F333+F359+F387+F407+F484+F490+F495+F504+F511+F526+F543+F559+F574+F593+F603+F619+F628+F637+F657+F706+F732+F737+F998+F1015+F1054+F1071+F1075</f>
        <v>972286.4821000283</v>
      </c>
      <c r="G1077" s="18"/>
      <c r="H1077" s="185">
        <f>SUM(H14:H1076)/2</f>
        <v>1089808.2363114737</v>
      </c>
      <c r="I1077" s="18"/>
      <c r="J1077" s="185">
        <f>SUM(J12:J1076)/2</f>
        <v>1329112.199119673</v>
      </c>
      <c r="K1077" s="200"/>
      <c r="L1077" s="200"/>
      <c r="M1077" s="18"/>
      <c r="N1077" s="148"/>
      <c r="O1077" s="18"/>
    </row>
    <row r="1078" spans="7:15" ht="12.75">
      <c r="G1078" s="1"/>
      <c r="H1078" s="1"/>
      <c r="I1078" s="1"/>
      <c r="M1078" s="1"/>
      <c r="O1078" s="1"/>
    </row>
    <row r="1079" spans="7:15" ht="12.75">
      <c r="G1079" s="1"/>
      <c r="H1079" s="1"/>
      <c r="I1079" s="1"/>
      <c r="M1079" s="1"/>
      <c r="O1079" s="1"/>
    </row>
    <row r="1080" spans="7:15" ht="12.75">
      <c r="G1080" s="1"/>
      <c r="H1080" s="1"/>
      <c r="I1080" s="1"/>
      <c r="M1080" s="1"/>
      <c r="O1080" s="1"/>
    </row>
    <row r="1081" spans="7:15" ht="12.75">
      <c r="G1081" s="1"/>
      <c r="H1081" s="1"/>
      <c r="I1081" s="1"/>
      <c r="M1081" s="1"/>
      <c r="O1081" s="1"/>
    </row>
    <row r="1082" spans="7:15" ht="12.75" customHeight="1">
      <c r="G1082" s="1"/>
      <c r="H1082" s="1"/>
      <c r="I1082" s="1"/>
      <c r="M1082" s="1"/>
      <c r="O1082" s="1"/>
    </row>
    <row r="1083" spans="7:15" ht="12.75">
      <c r="G1083" s="1"/>
      <c r="H1083" s="1"/>
      <c r="I1083" s="1"/>
      <c r="M1083" s="1"/>
      <c r="O1083" s="1"/>
    </row>
    <row r="1084" spans="7:15" ht="12.75">
      <c r="G1084" s="1"/>
      <c r="H1084" s="1"/>
      <c r="I1084" s="1"/>
      <c r="M1084" s="1"/>
      <c r="O1084" s="1"/>
    </row>
    <row r="1085" spans="7:15" ht="12.75">
      <c r="G1085" s="1"/>
      <c r="H1085" s="1"/>
      <c r="I1085" s="1"/>
      <c r="M1085" s="1"/>
      <c r="O1085" s="1"/>
    </row>
    <row r="1086" spans="7:15" ht="12.75">
      <c r="G1086" s="1"/>
      <c r="H1086" s="1"/>
      <c r="I1086" s="1"/>
      <c r="M1086" s="1"/>
      <c r="O1086" s="1"/>
    </row>
    <row r="1087" spans="7:15" ht="12.75">
      <c r="G1087" s="1"/>
      <c r="H1087" s="1"/>
      <c r="I1087" s="1"/>
      <c r="M1087" s="1"/>
      <c r="O1087" s="1"/>
    </row>
    <row r="1088" spans="7:15" ht="12.75">
      <c r="G1088" s="1"/>
      <c r="H1088" s="1"/>
      <c r="I1088" s="1"/>
      <c r="M1088" s="1"/>
      <c r="O1088" s="1"/>
    </row>
    <row r="1089" spans="7:15" ht="12.75">
      <c r="G1089" s="1"/>
      <c r="H1089" s="1"/>
      <c r="I1089" s="1"/>
      <c r="M1089" s="1"/>
      <c r="O1089" s="1"/>
    </row>
    <row r="1090" spans="7:15" ht="12.75">
      <c r="G1090" s="1"/>
      <c r="H1090" s="1"/>
      <c r="I1090" s="1"/>
      <c r="M1090" s="1"/>
      <c r="O1090" s="1"/>
    </row>
    <row r="1091" spans="7:15" ht="12.75">
      <c r="G1091" s="1"/>
      <c r="H1091" s="1"/>
      <c r="I1091" s="1"/>
      <c r="M1091" s="1"/>
      <c r="O1091" s="1"/>
    </row>
    <row r="1092" spans="7:15" ht="12.75">
      <c r="G1092" s="1"/>
      <c r="H1092" s="1"/>
      <c r="I1092" s="1"/>
      <c r="M1092" s="1"/>
      <c r="O1092" s="1"/>
    </row>
    <row r="1093" spans="7:15" ht="12.75">
      <c r="G1093" s="1"/>
      <c r="H1093" s="1"/>
      <c r="I1093" s="1"/>
      <c r="M1093" s="1"/>
      <c r="O1093" s="1"/>
    </row>
    <row r="1094" spans="7:15" ht="12.75">
      <c r="G1094" s="1"/>
      <c r="H1094" s="1"/>
      <c r="I1094" s="1"/>
      <c r="M1094" s="1"/>
      <c r="O1094" s="1"/>
    </row>
    <row r="1095" spans="7:15" ht="12.75">
      <c r="G1095" s="1"/>
      <c r="H1095" s="1"/>
      <c r="I1095" s="1"/>
      <c r="M1095" s="1"/>
      <c r="O1095" s="1"/>
    </row>
    <row r="1096" spans="7:15" ht="12.75">
      <c r="G1096" s="1"/>
      <c r="H1096" s="1"/>
      <c r="I1096" s="1"/>
      <c r="M1096" s="1"/>
      <c r="O1096" s="1"/>
    </row>
    <row r="1097" spans="7:15" ht="12.75">
      <c r="G1097" s="1"/>
      <c r="H1097" s="1"/>
      <c r="I1097" s="1"/>
      <c r="M1097" s="1"/>
      <c r="O1097" s="1"/>
    </row>
    <row r="1098" spans="7:15" ht="12.75">
      <c r="G1098" s="1"/>
      <c r="H1098" s="1"/>
      <c r="I1098" s="1"/>
      <c r="M1098" s="1"/>
      <c r="O1098" s="1"/>
    </row>
    <row r="1099" spans="7:15" ht="12.75">
      <c r="G1099" s="1"/>
      <c r="H1099" s="1"/>
      <c r="I1099" s="1"/>
      <c r="M1099" s="1"/>
      <c r="O1099" s="1"/>
    </row>
    <row r="1100" spans="7:15" ht="12.75">
      <c r="G1100" s="1"/>
      <c r="H1100" s="1"/>
      <c r="I1100" s="1"/>
      <c r="M1100" s="1"/>
      <c r="O1100" s="1"/>
    </row>
    <row r="1101" spans="7:15" ht="12.75">
      <c r="G1101" s="1"/>
      <c r="H1101" s="1"/>
      <c r="I1101" s="1"/>
      <c r="M1101" s="1"/>
      <c r="O1101" s="1"/>
    </row>
    <row r="1102" spans="7:15" ht="12.75">
      <c r="G1102" s="1"/>
      <c r="H1102" s="1"/>
      <c r="I1102" s="1"/>
      <c r="M1102" s="1"/>
      <c r="O1102" s="1"/>
    </row>
    <row r="1103" spans="7:15" ht="12.75">
      <c r="G1103" s="1"/>
      <c r="H1103" s="1"/>
      <c r="I1103" s="1"/>
      <c r="M1103" s="1"/>
      <c r="O1103" s="1"/>
    </row>
    <row r="1104" spans="7:15" ht="12.75">
      <c r="G1104" s="1"/>
      <c r="H1104" s="1"/>
      <c r="I1104" s="1"/>
      <c r="M1104" s="1"/>
      <c r="O1104" s="1"/>
    </row>
    <row r="1105" spans="7:15" ht="12.75">
      <c r="G1105" s="1"/>
      <c r="H1105" s="1"/>
      <c r="I1105" s="1"/>
      <c r="M1105" s="1"/>
      <c r="O1105" s="1"/>
    </row>
    <row r="1106" spans="7:15" ht="12.75">
      <c r="G1106" s="1"/>
      <c r="H1106" s="1"/>
      <c r="I1106" s="1"/>
      <c r="M1106" s="1"/>
      <c r="O1106" s="1"/>
    </row>
    <row r="1107" spans="7:15" ht="12.75">
      <c r="G1107" s="1"/>
      <c r="H1107" s="1"/>
      <c r="I1107" s="1"/>
      <c r="M1107" s="1"/>
      <c r="O1107" s="1"/>
    </row>
    <row r="1108" spans="7:15" ht="12.75">
      <c r="G1108" s="1"/>
      <c r="H1108" s="1"/>
      <c r="I1108" s="1"/>
      <c r="M1108" s="1"/>
      <c r="O1108" s="1"/>
    </row>
    <row r="1109" spans="7:15" ht="12.75">
      <c r="G1109" s="1"/>
      <c r="H1109" s="1"/>
      <c r="I1109" s="1"/>
      <c r="M1109" s="1"/>
      <c r="O1109" s="1"/>
    </row>
    <row r="1110" spans="7:15" ht="12.75">
      <c r="G1110" s="1"/>
      <c r="H1110" s="1"/>
      <c r="I1110" s="1"/>
      <c r="M1110" s="1"/>
      <c r="O1110" s="1"/>
    </row>
    <row r="1111" spans="7:15" ht="12.75">
      <c r="G1111" s="1"/>
      <c r="H1111" s="1"/>
      <c r="I1111" s="1"/>
      <c r="M1111" s="1"/>
      <c r="O1111" s="1"/>
    </row>
    <row r="1112" spans="7:15" ht="12.75">
      <c r="G1112" s="1"/>
      <c r="H1112" s="1"/>
      <c r="I1112" s="1"/>
      <c r="M1112" s="1"/>
      <c r="O1112" s="1"/>
    </row>
    <row r="1113" spans="7:15" ht="12.75">
      <c r="G1113" s="1"/>
      <c r="H1113" s="1"/>
      <c r="I1113" s="1"/>
      <c r="M1113" s="1"/>
      <c r="O1113" s="1"/>
    </row>
    <row r="1114" spans="7:15" ht="12.75">
      <c r="G1114" s="1"/>
      <c r="H1114" s="1"/>
      <c r="I1114" s="1"/>
      <c r="M1114" s="1"/>
      <c r="O1114" s="1"/>
    </row>
    <row r="1115" spans="7:15" ht="12.75">
      <c r="G1115" s="1"/>
      <c r="H1115" s="1"/>
      <c r="I1115" s="1"/>
      <c r="M1115" s="1"/>
      <c r="O1115" s="1"/>
    </row>
    <row r="1116" spans="7:15" ht="12.75">
      <c r="G1116" s="1"/>
      <c r="H1116" s="1"/>
      <c r="I1116" s="1"/>
      <c r="M1116" s="1"/>
      <c r="O1116" s="1"/>
    </row>
    <row r="1117" spans="7:15" ht="12.75">
      <c r="G1117" s="1"/>
      <c r="H1117" s="1"/>
      <c r="I1117" s="1"/>
      <c r="M1117" s="1"/>
      <c r="O1117" s="1"/>
    </row>
    <row r="1118" spans="7:15" ht="12.75">
      <c r="G1118" s="1"/>
      <c r="H1118" s="1"/>
      <c r="I1118" s="1"/>
      <c r="M1118" s="1"/>
      <c r="O1118" s="1"/>
    </row>
    <row r="1119" spans="7:15" ht="12.75">
      <c r="G1119" s="1"/>
      <c r="H1119" s="1"/>
      <c r="I1119" s="1"/>
      <c r="M1119" s="1"/>
      <c r="O1119" s="1"/>
    </row>
    <row r="1120" spans="7:15" ht="12.75">
      <c r="G1120" s="1"/>
      <c r="H1120" s="1"/>
      <c r="I1120" s="1"/>
      <c r="M1120" s="1"/>
      <c r="O1120" s="1"/>
    </row>
    <row r="1121" spans="7:15" ht="12.75">
      <c r="G1121" s="1"/>
      <c r="H1121" s="1"/>
      <c r="I1121" s="1"/>
      <c r="M1121" s="1"/>
      <c r="O1121" s="1"/>
    </row>
    <row r="1122" spans="7:15" ht="12.75">
      <c r="G1122" s="1"/>
      <c r="H1122" s="1"/>
      <c r="I1122" s="1"/>
      <c r="M1122" s="1"/>
      <c r="O1122" s="1"/>
    </row>
    <row r="1123" spans="7:15" ht="12.75">
      <c r="G1123" s="1"/>
      <c r="H1123" s="1"/>
      <c r="I1123" s="1"/>
      <c r="M1123" s="1"/>
      <c r="O1123" s="1"/>
    </row>
    <row r="1124" spans="7:15" ht="12.75">
      <c r="G1124" s="1"/>
      <c r="H1124" s="1"/>
      <c r="I1124" s="1"/>
      <c r="M1124" s="1"/>
      <c r="O1124" s="1"/>
    </row>
    <row r="1125" spans="7:15" ht="12.75">
      <c r="G1125" s="1"/>
      <c r="H1125" s="1"/>
      <c r="I1125" s="1"/>
      <c r="M1125" s="1"/>
      <c r="O1125" s="1"/>
    </row>
    <row r="1126" spans="7:15" ht="12.75">
      <c r="G1126" s="1"/>
      <c r="H1126" s="1"/>
      <c r="I1126" s="1"/>
      <c r="M1126" s="1"/>
      <c r="O1126" s="1"/>
    </row>
    <row r="1127" spans="7:15" ht="12.75">
      <c r="G1127" s="1"/>
      <c r="H1127" s="1"/>
      <c r="I1127" s="1"/>
      <c r="M1127" s="1"/>
      <c r="O1127" s="1"/>
    </row>
    <row r="1128" spans="7:15" ht="12.75">
      <c r="G1128" s="1"/>
      <c r="H1128" s="1"/>
      <c r="I1128" s="1"/>
      <c r="M1128" s="1"/>
      <c r="O1128" s="1"/>
    </row>
    <row r="1129" spans="7:15" ht="12.75">
      <c r="G1129" s="1"/>
      <c r="H1129" s="1"/>
      <c r="I1129" s="1"/>
      <c r="M1129" s="1"/>
      <c r="O1129" s="1"/>
    </row>
    <row r="1130" spans="7:15" ht="12.75">
      <c r="G1130" s="1"/>
      <c r="H1130" s="1"/>
      <c r="I1130" s="1"/>
      <c r="M1130" s="1"/>
      <c r="O1130" s="1"/>
    </row>
    <row r="1131" spans="7:15" ht="12.75">
      <c r="G1131" s="1"/>
      <c r="H1131" s="1"/>
      <c r="I1131" s="1"/>
      <c r="M1131" s="1"/>
      <c r="O1131" s="1"/>
    </row>
    <row r="1132" spans="7:15" ht="12.75">
      <c r="G1132" s="1"/>
      <c r="H1132" s="1"/>
      <c r="I1132" s="1"/>
      <c r="M1132" s="1"/>
      <c r="O1132" s="1"/>
    </row>
    <row r="1133" spans="7:15" ht="12.75">
      <c r="G1133" s="1"/>
      <c r="H1133" s="1"/>
      <c r="I1133" s="1"/>
      <c r="M1133" s="1"/>
      <c r="O1133" s="1"/>
    </row>
    <row r="1134" spans="7:15" ht="12.75">
      <c r="G1134" s="1"/>
      <c r="H1134" s="1"/>
      <c r="I1134" s="1"/>
      <c r="M1134" s="1"/>
      <c r="O1134" s="1"/>
    </row>
    <row r="1135" spans="7:15" ht="12.75">
      <c r="G1135" s="1"/>
      <c r="H1135" s="1"/>
      <c r="I1135" s="1"/>
      <c r="M1135" s="1"/>
      <c r="O1135" s="1"/>
    </row>
    <row r="1136" spans="7:15" ht="12.75">
      <c r="G1136" s="1"/>
      <c r="H1136" s="1"/>
      <c r="I1136" s="1"/>
      <c r="M1136" s="1"/>
      <c r="O1136" s="1"/>
    </row>
    <row r="1137" spans="7:15" ht="12.75">
      <c r="G1137" s="1"/>
      <c r="H1137" s="1"/>
      <c r="I1137" s="1"/>
      <c r="M1137" s="1"/>
      <c r="O1137" s="1"/>
    </row>
    <row r="1138" spans="7:15" ht="12.75">
      <c r="G1138" s="1"/>
      <c r="H1138" s="1"/>
      <c r="I1138" s="1"/>
      <c r="M1138" s="1"/>
      <c r="O1138" s="1"/>
    </row>
    <row r="1139" spans="7:15" ht="12.75">
      <c r="G1139" s="1"/>
      <c r="H1139" s="1"/>
      <c r="I1139" s="1"/>
      <c r="M1139" s="1"/>
      <c r="O1139" s="1"/>
    </row>
    <row r="1140" spans="7:15" ht="12.75">
      <c r="G1140" s="1"/>
      <c r="H1140" s="1"/>
      <c r="I1140" s="1"/>
      <c r="M1140" s="1"/>
      <c r="O1140" s="1"/>
    </row>
    <row r="1141" spans="7:15" ht="12.75">
      <c r="G1141" s="1"/>
      <c r="H1141" s="1"/>
      <c r="I1141" s="1"/>
      <c r="M1141" s="1"/>
      <c r="O1141" s="1"/>
    </row>
    <row r="1142" spans="7:15" ht="12.75">
      <c r="G1142" s="1"/>
      <c r="H1142" s="1"/>
      <c r="I1142" s="1"/>
      <c r="M1142" s="1"/>
      <c r="O1142" s="1"/>
    </row>
    <row r="1143" spans="7:15" ht="12.75">
      <c r="G1143" s="1"/>
      <c r="H1143" s="1"/>
      <c r="I1143" s="1"/>
      <c r="M1143" s="1"/>
      <c r="O1143" s="1"/>
    </row>
    <row r="1144" spans="7:15" ht="12.75">
      <c r="G1144" s="1"/>
      <c r="H1144" s="1"/>
      <c r="I1144" s="1"/>
      <c r="M1144" s="1"/>
      <c r="O1144" s="1"/>
    </row>
    <row r="1145" spans="7:15" ht="12.75">
      <c r="G1145" s="1"/>
      <c r="H1145" s="1"/>
      <c r="I1145" s="1"/>
      <c r="M1145" s="1"/>
      <c r="O1145" s="1"/>
    </row>
    <row r="1146" spans="7:15" ht="12.75">
      <c r="G1146" s="1"/>
      <c r="H1146" s="1"/>
      <c r="I1146" s="1"/>
      <c r="M1146" s="1"/>
      <c r="O1146" s="1"/>
    </row>
    <row r="1147" spans="7:15" ht="12.75">
      <c r="G1147" s="1"/>
      <c r="H1147" s="1"/>
      <c r="I1147" s="1"/>
      <c r="M1147" s="1"/>
      <c r="O1147" s="1"/>
    </row>
    <row r="1148" spans="7:15" ht="12.75">
      <c r="G1148" s="1"/>
      <c r="H1148" s="1"/>
      <c r="I1148" s="1"/>
      <c r="M1148" s="1"/>
      <c r="O1148" s="1"/>
    </row>
    <row r="1149" spans="7:15" ht="12.75">
      <c r="G1149" s="1"/>
      <c r="H1149" s="1"/>
      <c r="I1149" s="1"/>
      <c r="M1149" s="1"/>
      <c r="O1149" s="1"/>
    </row>
    <row r="1150" spans="7:15" ht="12.75">
      <c r="G1150" s="1"/>
      <c r="H1150" s="1"/>
      <c r="I1150" s="1"/>
      <c r="M1150" s="1"/>
      <c r="O1150" s="1"/>
    </row>
    <row r="1151" spans="7:15" ht="12.75">
      <c r="G1151" s="1"/>
      <c r="H1151" s="1"/>
      <c r="I1151" s="1"/>
      <c r="M1151" s="1"/>
      <c r="O1151" s="1"/>
    </row>
    <row r="1152" spans="7:15" ht="12.75">
      <c r="G1152" s="1"/>
      <c r="H1152" s="1"/>
      <c r="I1152" s="1"/>
      <c r="M1152" s="1"/>
      <c r="O1152" s="1"/>
    </row>
    <row r="1153" spans="7:15" ht="12.75">
      <c r="G1153" s="1"/>
      <c r="H1153" s="1"/>
      <c r="I1153" s="1"/>
      <c r="M1153" s="1"/>
      <c r="O1153" s="1"/>
    </row>
    <row r="1154" spans="7:15" ht="12.75">
      <c r="G1154" s="1"/>
      <c r="H1154" s="1"/>
      <c r="I1154" s="1"/>
      <c r="M1154" s="1"/>
      <c r="O1154" s="1"/>
    </row>
    <row r="1155" spans="7:15" ht="12.75">
      <c r="G1155" s="1"/>
      <c r="H1155" s="1"/>
      <c r="I1155" s="1"/>
      <c r="M1155" s="1"/>
      <c r="O1155" s="1"/>
    </row>
    <row r="1156" spans="7:15" ht="12.75">
      <c r="G1156" s="1"/>
      <c r="H1156" s="1"/>
      <c r="I1156" s="1"/>
      <c r="M1156" s="1"/>
      <c r="O1156" s="1"/>
    </row>
    <row r="1157" spans="7:15" ht="12.75">
      <c r="G1157" s="1"/>
      <c r="H1157" s="1"/>
      <c r="I1157" s="1"/>
      <c r="M1157" s="1"/>
      <c r="O1157" s="1"/>
    </row>
    <row r="1158" spans="7:15" ht="12.75">
      <c r="G1158" s="1"/>
      <c r="H1158" s="1"/>
      <c r="I1158" s="1"/>
      <c r="M1158" s="1"/>
      <c r="O1158" s="1"/>
    </row>
    <row r="1159" spans="7:15" ht="12.75">
      <c r="G1159" s="1"/>
      <c r="H1159" s="1"/>
      <c r="I1159" s="1"/>
      <c r="M1159" s="1"/>
      <c r="O1159" s="1"/>
    </row>
    <row r="1160" spans="7:15" ht="12.75">
      <c r="G1160" s="1"/>
      <c r="H1160" s="1"/>
      <c r="I1160" s="1"/>
      <c r="M1160" s="1"/>
      <c r="O1160" s="1"/>
    </row>
    <row r="1161" spans="7:15" ht="12.75">
      <c r="G1161" s="1"/>
      <c r="H1161" s="1"/>
      <c r="I1161" s="1"/>
      <c r="M1161" s="1"/>
      <c r="O1161" s="1"/>
    </row>
    <row r="1162" spans="7:15" ht="12.75">
      <c r="G1162" s="1"/>
      <c r="H1162" s="1"/>
      <c r="I1162" s="1"/>
      <c r="M1162" s="1"/>
      <c r="O1162" s="1"/>
    </row>
    <row r="1163" spans="7:15" ht="12.75">
      <c r="G1163" s="1"/>
      <c r="H1163" s="1"/>
      <c r="I1163" s="1"/>
      <c r="M1163" s="1"/>
      <c r="O1163" s="1"/>
    </row>
    <row r="1164" spans="7:15" ht="12.75">
      <c r="G1164" s="1"/>
      <c r="H1164" s="1"/>
      <c r="I1164" s="1"/>
      <c r="M1164" s="1"/>
      <c r="O1164" s="1"/>
    </row>
    <row r="1165" spans="7:15" ht="12.75">
      <c r="G1165" s="1"/>
      <c r="H1165" s="1"/>
      <c r="I1165" s="1"/>
      <c r="M1165" s="1"/>
      <c r="O1165" s="1"/>
    </row>
    <row r="1166" spans="7:15" ht="12.75">
      <c r="G1166" s="1"/>
      <c r="H1166" s="1"/>
      <c r="I1166" s="1"/>
      <c r="M1166" s="1"/>
      <c r="O1166" s="1"/>
    </row>
    <row r="1167" spans="7:15" ht="12.75">
      <c r="G1167" s="1"/>
      <c r="H1167" s="1"/>
      <c r="I1167" s="1"/>
      <c r="M1167" s="1"/>
      <c r="O1167" s="1"/>
    </row>
    <row r="1168" spans="7:15" ht="12.75">
      <c r="G1168" s="1"/>
      <c r="H1168" s="1"/>
      <c r="I1168" s="1"/>
      <c r="M1168" s="1"/>
      <c r="O1168" s="1"/>
    </row>
    <row r="1169" spans="7:15" ht="12.75">
      <c r="G1169" s="1"/>
      <c r="H1169" s="1"/>
      <c r="I1169" s="1"/>
      <c r="M1169" s="1"/>
      <c r="O1169" s="1"/>
    </row>
    <row r="1170" spans="7:15" ht="12.75">
      <c r="G1170" s="1"/>
      <c r="H1170" s="1"/>
      <c r="I1170" s="1"/>
      <c r="M1170" s="1"/>
      <c r="O1170" s="1"/>
    </row>
    <row r="1171" spans="7:15" ht="12.75">
      <c r="G1171" s="1"/>
      <c r="H1171" s="1"/>
      <c r="I1171" s="1"/>
      <c r="M1171" s="1"/>
      <c r="O1171" s="1"/>
    </row>
    <row r="1172" spans="7:15" ht="12.75">
      <c r="G1172" s="1"/>
      <c r="H1172" s="1"/>
      <c r="I1172" s="1"/>
      <c r="M1172" s="1"/>
      <c r="O1172" s="1"/>
    </row>
    <row r="1173" spans="7:15" ht="12.75">
      <c r="G1173" s="1"/>
      <c r="H1173" s="1"/>
      <c r="I1173" s="1"/>
      <c r="M1173" s="1"/>
      <c r="O1173" s="1"/>
    </row>
    <row r="1174" spans="7:15" ht="12.75">
      <c r="G1174" s="1"/>
      <c r="H1174" s="1"/>
      <c r="I1174" s="1"/>
      <c r="M1174" s="1"/>
      <c r="O1174" s="1"/>
    </row>
    <row r="1175" spans="7:15" ht="12.75">
      <c r="G1175" s="1"/>
      <c r="H1175" s="1"/>
      <c r="I1175" s="1"/>
      <c r="M1175" s="1"/>
      <c r="O1175" s="1"/>
    </row>
    <row r="1176" spans="7:15" ht="12.75">
      <c r="G1176" s="1"/>
      <c r="H1176" s="1"/>
      <c r="I1176" s="1"/>
      <c r="M1176" s="1"/>
      <c r="O1176" s="1"/>
    </row>
    <row r="1177" spans="7:15" ht="12.75">
      <c r="G1177" s="1"/>
      <c r="H1177" s="1"/>
      <c r="I1177" s="1"/>
      <c r="M1177" s="1"/>
      <c r="O1177" s="1"/>
    </row>
    <row r="1178" spans="7:15" ht="12.75">
      <c r="G1178" s="1"/>
      <c r="H1178" s="1"/>
      <c r="I1178" s="1"/>
      <c r="M1178" s="1"/>
      <c r="O1178" s="1"/>
    </row>
    <row r="1179" spans="7:15" ht="12.75">
      <c r="G1179" s="1"/>
      <c r="H1179" s="1"/>
      <c r="I1179" s="1"/>
      <c r="M1179" s="1"/>
      <c r="O1179" s="1"/>
    </row>
    <row r="1180" spans="7:15" ht="12.75">
      <c r="G1180" s="1"/>
      <c r="H1180" s="1"/>
      <c r="I1180" s="1"/>
      <c r="M1180" s="1"/>
      <c r="O1180" s="1"/>
    </row>
    <row r="1181" spans="7:15" ht="12.75">
      <c r="G1181" s="1"/>
      <c r="H1181" s="1"/>
      <c r="I1181" s="1"/>
      <c r="M1181" s="1"/>
      <c r="O1181" s="1"/>
    </row>
    <row r="1182" spans="7:15" ht="12.75">
      <c r="G1182" s="1"/>
      <c r="H1182" s="1"/>
      <c r="I1182" s="1"/>
      <c r="M1182" s="1"/>
      <c r="O1182" s="1"/>
    </row>
    <row r="1183" spans="7:15" ht="12.75">
      <c r="G1183" s="1"/>
      <c r="H1183" s="1"/>
      <c r="I1183" s="1"/>
      <c r="M1183" s="1"/>
      <c r="O1183" s="1"/>
    </row>
    <row r="1184" spans="7:15" ht="12.75">
      <c r="G1184" s="1"/>
      <c r="H1184" s="1"/>
      <c r="I1184" s="1"/>
      <c r="M1184" s="1"/>
      <c r="O1184" s="1"/>
    </row>
    <row r="1185" spans="7:15" ht="12.75">
      <c r="G1185" s="1"/>
      <c r="H1185" s="1"/>
      <c r="I1185" s="1"/>
      <c r="M1185" s="1"/>
      <c r="O1185" s="1"/>
    </row>
    <row r="1186" spans="7:15" ht="12.75">
      <c r="G1186" s="1"/>
      <c r="H1186" s="1"/>
      <c r="I1186" s="1"/>
      <c r="M1186" s="1"/>
      <c r="O1186" s="1"/>
    </row>
    <row r="1187" spans="7:15" ht="12.75">
      <c r="G1187" s="1"/>
      <c r="H1187" s="1"/>
      <c r="I1187" s="1"/>
      <c r="M1187" s="1"/>
      <c r="O1187" s="1"/>
    </row>
    <row r="1188" spans="7:15" ht="12.75">
      <c r="G1188" s="1"/>
      <c r="H1188" s="1"/>
      <c r="I1188" s="1"/>
      <c r="M1188" s="1"/>
      <c r="O1188" s="1"/>
    </row>
    <row r="1189" spans="7:15" ht="12.75">
      <c r="G1189" s="1"/>
      <c r="H1189" s="1"/>
      <c r="I1189" s="1"/>
      <c r="M1189" s="1"/>
      <c r="O1189" s="1"/>
    </row>
    <row r="1190" spans="7:15" ht="12.75">
      <c r="G1190" s="1"/>
      <c r="H1190" s="1"/>
      <c r="I1190" s="1"/>
      <c r="M1190" s="1"/>
      <c r="O1190" s="1"/>
    </row>
    <row r="1191" spans="7:15" ht="12.75">
      <c r="G1191" s="1"/>
      <c r="H1191" s="1"/>
      <c r="I1191" s="1"/>
      <c r="M1191" s="1"/>
      <c r="O1191" s="1"/>
    </row>
    <row r="1192" spans="7:15" ht="12.75">
      <c r="G1192" s="1"/>
      <c r="H1192" s="1"/>
      <c r="I1192" s="1"/>
      <c r="M1192" s="1"/>
      <c r="O1192" s="1"/>
    </row>
    <row r="1193" spans="7:15" ht="12.75">
      <c r="G1193" s="1"/>
      <c r="H1193" s="1"/>
      <c r="I1193" s="1"/>
      <c r="M1193" s="1"/>
      <c r="O1193" s="1"/>
    </row>
    <row r="1194" spans="7:15" ht="12.75">
      <c r="G1194" s="1"/>
      <c r="H1194" s="1"/>
      <c r="I1194" s="1"/>
      <c r="M1194" s="1"/>
      <c r="O1194" s="1"/>
    </row>
    <row r="1195" spans="7:15" ht="12.75">
      <c r="G1195" s="1"/>
      <c r="H1195" s="1"/>
      <c r="I1195" s="1"/>
      <c r="M1195" s="1"/>
      <c r="O1195" s="1"/>
    </row>
    <row r="1196" spans="7:15" ht="12.75">
      <c r="G1196" s="1"/>
      <c r="H1196" s="1"/>
      <c r="I1196" s="1"/>
      <c r="M1196" s="1"/>
      <c r="O1196" s="1"/>
    </row>
    <row r="1197" spans="7:15" ht="12.75">
      <c r="G1197" s="1"/>
      <c r="H1197" s="1"/>
      <c r="I1197" s="1"/>
      <c r="M1197" s="1"/>
      <c r="O1197" s="1"/>
    </row>
    <row r="1198" spans="7:15" ht="12.75">
      <c r="G1198" s="1"/>
      <c r="H1198" s="1"/>
      <c r="I1198" s="1"/>
      <c r="M1198" s="1"/>
      <c r="O1198" s="1"/>
    </row>
    <row r="1199" spans="7:15" ht="12.75">
      <c r="G1199" s="1"/>
      <c r="H1199" s="1"/>
      <c r="I1199" s="1"/>
      <c r="M1199" s="1"/>
      <c r="O1199" s="1"/>
    </row>
    <row r="1200" spans="7:15" ht="12.75">
      <c r="G1200" s="1"/>
      <c r="H1200" s="1"/>
      <c r="I1200" s="1"/>
      <c r="M1200" s="1"/>
      <c r="O1200" s="1"/>
    </row>
    <row r="1201" spans="7:15" ht="12.75">
      <c r="G1201" s="1"/>
      <c r="H1201" s="1"/>
      <c r="I1201" s="1"/>
      <c r="M1201" s="1"/>
      <c r="O1201" s="1"/>
    </row>
    <row r="1202" spans="7:15" ht="12.75">
      <c r="G1202" s="1"/>
      <c r="H1202" s="1"/>
      <c r="I1202" s="1"/>
      <c r="M1202" s="1"/>
      <c r="O1202" s="1"/>
    </row>
    <row r="1203" spans="7:15" ht="12.75">
      <c r="G1203" s="1"/>
      <c r="H1203" s="1"/>
      <c r="I1203" s="1"/>
      <c r="M1203" s="1"/>
      <c r="O1203" s="1"/>
    </row>
    <row r="1204" spans="7:15" ht="12.75">
      <c r="G1204" s="1"/>
      <c r="H1204" s="1"/>
      <c r="I1204" s="1"/>
      <c r="M1204" s="1"/>
      <c r="O1204" s="1"/>
    </row>
    <row r="1205" spans="7:15" ht="12.75">
      <c r="G1205" s="1"/>
      <c r="H1205" s="1"/>
      <c r="I1205" s="1"/>
      <c r="M1205" s="1"/>
      <c r="O1205" s="1"/>
    </row>
    <row r="1206" spans="7:15" ht="12.75">
      <c r="G1206" s="1"/>
      <c r="H1206" s="1"/>
      <c r="I1206" s="1"/>
      <c r="M1206" s="1"/>
      <c r="O1206" s="1"/>
    </row>
    <row r="1207" spans="7:15" ht="12.75">
      <c r="G1207" s="1"/>
      <c r="H1207" s="1"/>
      <c r="I1207" s="1"/>
      <c r="M1207" s="1"/>
      <c r="O1207" s="1"/>
    </row>
    <row r="1208" spans="7:15" ht="12.75">
      <c r="G1208" s="1"/>
      <c r="H1208" s="1"/>
      <c r="I1208" s="1"/>
      <c r="M1208" s="1"/>
      <c r="O1208" s="1"/>
    </row>
    <row r="1209" spans="7:15" ht="12.75">
      <c r="G1209" s="1"/>
      <c r="H1209" s="1"/>
      <c r="I1209" s="1"/>
      <c r="M1209" s="1"/>
      <c r="O1209" s="1"/>
    </row>
    <row r="1210" spans="7:15" ht="12.75">
      <c r="G1210" s="1"/>
      <c r="H1210" s="1"/>
      <c r="I1210" s="1"/>
      <c r="M1210" s="1"/>
      <c r="O1210" s="1"/>
    </row>
    <row r="1211" spans="7:15" ht="12.75">
      <c r="G1211" s="1"/>
      <c r="H1211" s="1"/>
      <c r="I1211" s="1"/>
      <c r="M1211" s="1"/>
      <c r="O1211" s="1"/>
    </row>
    <row r="1212" spans="7:15" ht="12.75">
      <c r="G1212" s="1"/>
      <c r="H1212" s="1"/>
      <c r="I1212" s="1"/>
      <c r="M1212" s="1"/>
      <c r="O1212" s="1"/>
    </row>
    <row r="1213" spans="7:15" ht="12.75">
      <c r="G1213" s="1"/>
      <c r="H1213" s="1"/>
      <c r="I1213" s="1"/>
      <c r="M1213" s="1"/>
      <c r="O1213" s="1"/>
    </row>
    <row r="1214" spans="7:15" ht="12.75">
      <c r="G1214" s="1"/>
      <c r="H1214" s="1"/>
      <c r="I1214" s="1"/>
      <c r="M1214" s="1"/>
      <c r="O1214" s="1"/>
    </row>
    <row r="1215" spans="7:15" ht="12.75">
      <c r="G1215" s="1"/>
      <c r="H1215" s="1"/>
      <c r="I1215" s="1"/>
      <c r="M1215" s="1"/>
      <c r="O1215" s="1"/>
    </row>
    <row r="1216" spans="7:15" ht="12.75">
      <c r="G1216" s="1"/>
      <c r="H1216" s="1"/>
      <c r="I1216" s="1"/>
      <c r="M1216" s="1"/>
      <c r="O1216" s="1"/>
    </row>
    <row r="1217" spans="7:15" ht="12.75">
      <c r="G1217" s="1"/>
      <c r="H1217" s="1"/>
      <c r="I1217" s="1"/>
      <c r="M1217" s="1"/>
      <c r="O1217" s="1"/>
    </row>
    <row r="1218" spans="7:15" ht="12.75">
      <c r="G1218" s="1"/>
      <c r="H1218" s="1"/>
      <c r="I1218" s="1"/>
      <c r="M1218" s="1"/>
      <c r="O1218" s="1"/>
    </row>
    <row r="1219" spans="7:15" ht="12.75">
      <c r="G1219" s="1"/>
      <c r="H1219" s="1"/>
      <c r="I1219" s="1"/>
      <c r="M1219" s="1"/>
      <c r="O1219" s="1"/>
    </row>
    <row r="1220" spans="7:15" ht="12.75">
      <c r="G1220" s="1"/>
      <c r="H1220" s="1"/>
      <c r="I1220" s="1"/>
      <c r="M1220" s="1"/>
      <c r="O1220" s="1"/>
    </row>
    <row r="1221" spans="7:15" ht="12.75">
      <c r="G1221" s="1"/>
      <c r="H1221" s="1"/>
      <c r="I1221" s="1"/>
      <c r="M1221" s="1"/>
      <c r="O1221" s="1"/>
    </row>
    <row r="1222" spans="7:15" ht="12.75">
      <c r="G1222" s="1"/>
      <c r="H1222" s="1"/>
      <c r="I1222" s="1"/>
      <c r="M1222" s="1"/>
      <c r="O1222" s="1"/>
    </row>
    <row r="1223" spans="7:15" ht="12.75">
      <c r="G1223" s="1"/>
      <c r="H1223" s="1"/>
      <c r="I1223" s="1"/>
      <c r="M1223" s="1"/>
      <c r="O1223" s="1"/>
    </row>
    <row r="1224" spans="7:15" ht="12.75">
      <c r="G1224" s="1"/>
      <c r="H1224" s="1"/>
      <c r="I1224" s="1"/>
      <c r="M1224" s="1"/>
      <c r="O1224" s="1"/>
    </row>
    <row r="1225" spans="7:15" ht="12.75">
      <c r="G1225" s="1"/>
      <c r="H1225" s="1"/>
      <c r="I1225" s="1"/>
      <c r="M1225" s="1"/>
      <c r="O1225" s="1"/>
    </row>
    <row r="1226" spans="7:15" ht="12.75">
      <c r="G1226" s="1"/>
      <c r="H1226" s="1"/>
      <c r="I1226" s="1"/>
      <c r="M1226" s="1"/>
      <c r="O1226" s="1"/>
    </row>
    <row r="1227" spans="7:15" ht="12.75">
      <c r="G1227" s="1"/>
      <c r="H1227" s="1"/>
      <c r="I1227" s="1"/>
      <c r="M1227" s="1"/>
      <c r="O1227" s="1"/>
    </row>
    <row r="1228" spans="7:15" ht="12.75">
      <c r="G1228" s="1"/>
      <c r="H1228" s="1"/>
      <c r="I1228" s="1"/>
      <c r="M1228" s="1"/>
      <c r="O1228" s="1"/>
    </row>
    <row r="1229" spans="7:15" ht="12.75">
      <c r="G1229" s="1"/>
      <c r="H1229" s="1"/>
      <c r="I1229" s="1"/>
      <c r="M1229" s="1"/>
      <c r="O1229" s="1"/>
    </row>
    <row r="1230" spans="7:15" ht="12.75">
      <c r="G1230" s="1"/>
      <c r="H1230" s="1"/>
      <c r="I1230" s="1"/>
      <c r="M1230" s="1"/>
      <c r="O1230" s="1"/>
    </row>
    <row r="1231" spans="7:15" ht="12.75">
      <c r="G1231" s="1"/>
      <c r="H1231" s="1"/>
      <c r="I1231" s="1"/>
      <c r="M1231" s="1"/>
      <c r="O1231" s="1"/>
    </row>
    <row r="1232" spans="7:15" ht="12.75">
      <c r="G1232" s="1"/>
      <c r="H1232" s="1"/>
      <c r="I1232" s="1"/>
      <c r="M1232" s="1"/>
      <c r="O1232" s="1"/>
    </row>
    <row r="1233" spans="7:15" ht="12.75">
      <c r="G1233" s="1"/>
      <c r="H1233" s="1"/>
      <c r="I1233" s="1"/>
      <c r="M1233" s="1"/>
      <c r="O1233" s="1"/>
    </row>
    <row r="1234" spans="7:15" ht="12.75">
      <c r="G1234" s="1"/>
      <c r="H1234" s="1"/>
      <c r="I1234" s="1"/>
      <c r="M1234" s="1"/>
      <c r="O1234" s="1"/>
    </row>
    <row r="1235" spans="7:15" ht="12.75">
      <c r="G1235" s="1"/>
      <c r="H1235" s="1"/>
      <c r="I1235" s="1"/>
      <c r="M1235" s="1"/>
      <c r="O1235" s="1"/>
    </row>
    <row r="1236" spans="7:15" ht="12.75">
      <c r="G1236" s="1"/>
      <c r="H1236" s="1"/>
      <c r="I1236" s="1"/>
      <c r="M1236" s="1"/>
      <c r="O1236" s="1"/>
    </row>
    <row r="1237" spans="7:15" ht="12.75">
      <c r="G1237" s="1"/>
      <c r="H1237" s="1"/>
      <c r="I1237" s="1"/>
      <c r="M1237" s="1"/>
      <c r="O1237" s="1"/>
    </row>
    <row r="1238" spans="7:15" ht="12.75">
      <c r="G1238" s="1"/>
      <c r="H1238" s="1"/>
      <c r="I1238" s="1"/>
      <c r="M1238" s="1"/>
      <c r="O1238" s="1"/>
    </row>
    <row r="1239" spans="7:15" ht="12.75">
      <c r="G1239" s="1"/>
      <c r="H1239" s="1"/>
      <c r="I1239" s="1"/>
      <c r="M1239" s="1"/>
      <c r="O1239" s="1"/>
    </row>
    <row r="1240" spans="7:15" ht="12.75">
      <c r="G1240" s="1"/>
      <c r="H1240" s="1"/>
      <c r="I1240" s="1"/>
      <c r="M1240" s="1"/>
      <c r="O1240" s="1"/>
    </row>
    <row r="1241" spans="7:15" ht="12.75">
      <c r="G1241" s="1"/>
      <c r="H1241" s="1"/>
      <c r="I1241" s="1"/>
      <c r="M1241" s="1"/>
      <c r="O1241" s="1"/>
    </row>
    <row r="1242" spans="7:15" ht="12.75">
      <c r="G1242" s="1"/>
      <c r="H1242" s="1"/>
      <c r="I1242" s="1"/>
      <c r="M1242" s="1"/>
      <c r="O1242" s="1"/>
    </row>
    <row r="1243" spans="7:15" ht="12.75">
      <c r="G1243" s="1"/>
      <c r="H1243" s="1"/>
      <c r="I1243" s="1"/>
      <c r="M1243" s="1"/>
      <c r="O1243" s="1"/>
    </row>
    <row r="1244" spans="7:15" ht="12.75">
      <c r="G1244" s="1"/>
      <c r="H1244" s="1"/>
      <c r="I1244" s="1"/>
      <c r="M1244" s="1"/>
      <c r="O1244" s="1"/>
    </row>
    <row r="1245" spans="7:15" ht="12.75">
      <c r="G1245" s="1"/>
      <c r="H1245" s="1"/>
      <c r="I1245" s="1"/>
      <c r="M1245" s="1"/>
      <c r="O1245" s="1"/>
    </row>
    <row r="1246" spans="7:15" ht="12.75">
      <c r="G1246" s="1"/>
      <c r="H1246" s="1"/>
      <c r="I1246" s="1"/>
      <c r="M1246" s="1"/>
      <c r="O1246" s="1"/>
    </row>
    <row r="1247" spans="7:15" ht="12.75">
      <c r="G1247" s="1"/>
      <c r="H1247" s="1"/>
      <c r="I1247" s="1"/>
      <c r="M1247" s="1"/>
      <c r="O1247" s="1"/>
    </row>
    <row r="1248" spans="7:15" ht="12.75">
      <c r="G1248" s="1"/>
      <c r="H1248" s="1"/>
      <c r="I1248" s="1"/>
      <c r="M1248" s="1"/>
      <c r="O1248" s="1"/>
    </row>
    <row r="1249" spans="7:15" ht="12.75">
      <c r="G1249" s="1"/>
      <c r="H1249" s="1"/>
      <c r="I1249" s="1"/>
      <c r="M1249" s="1"/>
      <c r="O1249" s="1"/>
    </row>
    <row r="1250" spans="7:15" ht="12.75">
      <c r="G1250" s="1"/>
      <c r="H1250" s="1"/>
      <c r="I1250" s="1"/>
      <c r="M1250" s="1"/>
      <c r="O1250" s="1"/>
    </row>
    <row r="1251" spans="7:15" ht="12.75">
      <c r="G1251" s="1"/>
      <c r="H1251" s="1"/>
      <c r="I1251" s="1"/>
      <c r="M1251" s="1"/>
      <c r="O1251" s="1"/>
    </row>
    <row r="1252" spans="7:15" ht="12.75">
      <c r="G1252" s="1"/>
      <c r="H1252" s="1"/>
      <c r="I1252" s="1"/>
      <c r="M1252" s="1"/>
      <c r="O1252" s="1"/>
    </row>
    <row r="1253" spans="7:15" ht="12.75">
      <c r="G1253" s="1"/>
      <c r="H1253" s="1"/>
      <c r="I1253" s="1"/>
      <c r="M1253" s="1"/>
      <c r="O1253" s="1"/>
    </row>
    <row r="1254" spans="7:15" ht="12.75">
      <c r="G1254" s="1"/>
      <c r="H1254" s="1"/>
      <c r="I1254" s="1"/>
      <c r="M1254" s="1"/>
      <c r="O1254" s="1"/>
    </row>
    <row r="1255" spans="7:15" ht="12.75">
      <c r="G1255" s="1"/>
      <c r="H1255" s="1"/>
      <c r="I1255" s="1"/>
      <c r="M1255" s="1"/>
      <c r="O1255" s="1"/>
    </row>
    <row r="1256" spans="7:15" ht="12.75">
      <c r="G1256" s="1"/>
      <c r="H1256" s="1"/>
      <c r="I1256" s="1"/>
      <c r="M1256" s="1"/>
      <c r="O1256" s="1"/>
    </row>
    <row r="1257" spans="7:15" ht="12.75">
      <c r="G1257" s="1"/>
      <c r="H1257" s="1"/>
      <c r="I1257" s="1"/>
      <c r="M1257" s="1"/>
      <c r="O1257" s="1"/>
    </row>
    <row r="1258" spans="7:15" ht="12.75">
      <c r="G1258" s="1"/>
      <c r="H1258" s="1"/>
      <c r="I1258" s="1"/>
      <c r="M1258" s="1"/>
      <c r="O1258" s="1"/>
    </row>
    <row r="1259" spans="7:15" ht="12.75">
      <c r="G1259" s="1"/>
      <c r="H1259" s="1"/>
      <c r="I1259" s="1"/>
      <c r="M1259" s="1"/>
      <c r="O1259" s="1"/>
    </row>
    <row r="1260" spans="7:15" ht="12.75">
      <c r="G1260" s="1"/>
      <c r="H1260" s="1"/>
      <c r="I1260" s="1"/>
      <c r="M1260" s="1"/>
      <c r="O1260" s="1"/>
    </row>
    <row r="1261" spans="7:15" ht="12.75">
      <c r="G1261" s="1"/>
      <c r="H1261" s="1"/>
      <c r="I1261" s="1"/>
      <c r="M1261" s="1"/>
      <c r="O1261" s="1"/>
    </row>
    <row r="1262" spans="7:15" ht="12.75">
      <c r="G1262" s="1"/>
      <c r="H1262" s="1"/>
      <c r="I1262" s="1"/>
      <c r="M1262" s="1"/>
      <c r="O1262" s="1"/>
    </row>
    <row r="1263" spans="7:15" ht="12.75">
      <c r="G1263" s="1"/>
      <c r="H1263" s="1"/>
      <c r="I1263" s="1"/>
      <c r="M1263" s="1"/>
      <c r="O1263" s="1"/>
    </row>
    <row r="1264" spans="7:15" ht="12.75">
      <c r="G1264" s="1"/>
      <c r="H1264" s="1"/>
      <c r="I1264" s="1"/>
      <c r="M1264" s="1"/>
      <c r="O1264" s="1"/>
    </row>
    <row r="1265" spans="7:15" ht="12.75">
      <c r="G1265" s="1"/>
      <c r="H1265" s="1"/>
      <c r="I1265" s="1"/>
      <c r="M1265" s="1"/>
      <c r="O1265" s="1"/>
    </row>
    <row r="1266" spans="7:15" ht="12.75">
      <c r="G1266" s="1"/>
      <c r="H1266" s="1"/>
      <c r="I1266" s="1"/>
      <c r="M1266" s="1"/>
      <c r="O1266" s="1"/>
    </row>
    <row r="1267" spans="7:15" ht="12.75">
      <c r="G1267" s="1"/>
      <c r="H1267" s="1"/>
      <c r="I1267" s="1"/>
      <c r="M1267" s="1"/>
      <c r="O1267" s="1"/>
    </row>
    <row r="1268" spans="7:15" ht="12.75">
      <c r="G1268" s="1"/>
      <c r="H1268" s="1"/>
      <c r="I1268" s="1"/>
      <c r="M1268" s="1"/>
      <c r="O1268" s="1"/>
    </row>
    <row r="1269" spans="7:15" ht="12.75">
      <c r="G1269" s="1"/>
      <c r="H1269" s="1"/>
      <c r="I1269" s="1"/>
      <c r="M1269" s="1"/>
      <c r="O1269" s="1"/>
    </row>
    <row r="1270" spans="7:15" ht="12.75">
      <c r="G1270" s="1"/>
      <c r="H1270" s="1"/>
      <c r="I1270" s="1"/>
      <c r="M1270" s="1"/>
      <c r="O1270" s="1"/>
    </row>
    <row r="1271" spans="7:15" ht="12.75">
      <c r="G1271" s="1"/>
      <c r="H1271" s="1"/>
      <c r="I1271" s="1"/>
      <c r="M1271" s="1"/>
      <c r="O1271" s="1"/>
    </row>
    <row r="1272" spans="7:15" ht="12.75">
      <c r="G1272" s="1"/>
      <c r="H1272" s="1"/>
      <c r="I1272" s="1"/>
      <c r="M1272" s="1"/>
      <c r="O1272" s="1"/>
    </row>
    <row r="1273" spans="7:15" ht="12.75">
      <c r="G1273" s="1"/>
      <c r="H1273" s="1"/>
      <c r="I1273" s="1"/>
      <c r="M1273" s="1"/>
      <c r="O1273" s="1"/>
    </row>
    <row r="1274" spans="7:15" ht="12.75">
      <c r="G1274" s="1"/>
      <c r="H1274" s="1"/>
      <c r="I1274" s="1"/>
      <c r="M1274" s="1"/>
      <c r="O1274" s="1"/>
    </row>
    <row r="1275" spans="7:15" ht="12.75">
      <c r="G1275" s="1"/>
      <c r="H1275" s="1"/>
      <c r="I1275" s="1"/>
      <c r="M1275" s="1"/>
      <c r="O1275" s="1"/>
    </row>
    <row r="1276" spans="7:15" ht="12.75">
      <c r="G1276" s="1"/>
      <c r="H1276" s="1"/>
      <c r="I1276" s="1"/>
      <c r="M1276" s="1"/>
      <c r="O1276" s="1"/>
    </row>
    <row r="1277" spans="7:15" ht="12.75">
      <c r="G1277" s="1"/>
      <c r="H1277" s="1"/>
      <c r="I1277" s="1"/>
      <c r="M1277" s="1"/>
      <c r="O1277" s="1"/>
    </row>
    <row r="1278" spans="7:15" ht="12.75">
      <c r="G1278" s="1"/>
      <c r="H1278" s="1"/>
      <c r="I1278" s="1"/>
      <c r="M1278" s="1"/>
      <c r="O1278" s="1"/>
    </row>
    <row r="1279" spans="7:15" ht="12.75">
      <c r="G1279" s="1"/>
      <c r="H1279" s="1"/>
      <c r="I1279" s="1"/>
      <c r="M1279" s="1"/>
      <c r="O1279" s="1"/>
    </row>
    <row r="1280" spans="7:15" ht="12.75">
      <c r="G1280" s="1"/>
      <c r="H1280" s="1"/>
      <c r="I1280" s="1"/>
      <c r="M1280" s="1"/>
      <c r="O1280" s="1"/>
    </row>
    <row r="1281" spans="7:15" ht="12.75">
      <c r="G1281" s="1"/>
      <c r="H1281" s="1"/>
      <c r="I1281" s="1"/>
      <c r="M1281" s="1"/>
      <c r="O1281" s="1"/>
    </row>
    <row r="1282" spans="7:15" ht="12.75">
      <c r="G1282" s="1"/>
      <c r="H1282" s="1"/>
      <c r="I1282" s="1"/>
      <c r="M1282" s="1"/>
      <c r="O1282" s="1"/>
    </row>
    <row r="1283" spans="7:15" ht="12.75">
      <c r="G1283" s="1"/>
      <c r="H1283" s="1"/>
      <c r="I1283" s="1"/>
      <c r="M1283" s="1"/>
      <c r="O1283" s="1"/>
    </row>
    <row r="1284" spans="7:15" ht="12.75">
      <c r="G1284" s="1"/>
      <c r="H1284" s="1"/>
      <c r="I1284" s="1"/>
      <c r="M1284" s="1"/>
      <c r="O1284" s="1"/>
    </row>
    <row r="1285" spans="7:15" ht="12.75">
      <c r="G1285" s="1"/>
      <c r="H1285" s="1"/>
      <c r="I1285" s="1"/>
      <c r="M1285" s="1"/>
      <c r="O1285" s="1"/>
    </row>
    <row r="1286" spans="7:15" ht="12.75">
      <c r="G1286" s="1"/>
      <c r="H1286" s="1"/>
      <c r="I1286" s="1"/>
      <c r="M1286" s="1"/>
      <c r="O1286" s="1"/>
    </row>
    <row r="1287" spans="7:15" ht="12.75">
      <c r="G1287" s="1"/>
      <c r="H1287" s="1"/>
      <c r="I1287" s="1"/>
      <c r="M1287" s="1"/>
      <c r="O1287" s="1"/>
    </row>
    <row r="1288" spans="7:15" ht="12.75">
      <c r="G1288" s="1"/>
      <c r="H1288" s="1"/>
      <c r="I1288" s="1"/>
      <c r="M1288" s="1"/>
      <c r="O1288" s="1"/>
    </row>
    <row r="1289" spans="7:15" ht="12.75">
      <c r="G1289" s="1"/>
      <c r="H1289" s="1"/>
      <c r="I1289" s="1"/>
      <c r="M1289" s="1"/>
      <c r="O1289" s="1"/>
    </row>
    <row r="1290" spans="7:15" ht="12.75">
      <c r="G1290" s="1"/>
      <c r="H1290" s="1"/>
      <c r="I1290" s="1"/>
      <c r="M1290" s="1"/>
      <c r="O1290" s="1"/>
    </row>
    <row r="1291" spans="7:15" ht="12.75">
      <c r="G1291" s="1"/>
      <c r="H1291" s="1"/>
      <c r="I1291" s="1"/>
      <c r="M1291" s="1"/>
      <c r="O1291" s="1"/>
    </row>
    <row r="1292" spans="7:15" ht="12.75">
      <c r="G1292" s="1"/>
      <c r="H1292" s="1"/>
      <c r="I1292" s="1"/>
      <c r="M1292" s="1"/>
      <c r="O1292" s="1"/>
    </row>
    <row r="1293" spans="7:15" ht="12.75">
      <c r="G1293" s="1"/>
      <c r="H1293" s="1"/>
      <c r="I1293" s="1"/>
      <c r="M1293" s="1"/>
      <c r="O1293" s="1"/>
    </row>
    <row r="1294" spans="7:15" ht="12.75">
      <c r="G1294" s="1"/>
      <c r="H1294" s="1"/>
      <c r="I1294" s="1"/>
      <c r="M1294" s="1"/>
      <c r="O1294" s="1"/>
    </row>
    <row r="1295" spans="7:15" ht="12.75">
      <c r="G1295" s="1"/>
      <c r="H1295" s="1"/>
      <c r="I1295" s="1"/>
      <c r="M1295" s="1"/>
      <c r="O1295" s="1"/>
    </row>
    <row r="1296" spans="7:15" ht="12.75">
      <c r="G1296" s="1"/>
      <c r="H1296" s="1"/>
      <c r="I1296" s="1"/>
      <c r="M1296" s="1"/>
      <c r="O1296" s="1"/>
    </row>
    <row r="1297" spans="7:15" ht="12.75">
      <c r="G1297" s="1"/>
      <c r="H1297" s="1"/>
      <c r="I1297" s="1"/>
      <c r="M1297" s="1"/>
      <c r="O1297" s="1"/>
    </row>
    <row r="1298" spans="7:15" ht="12.75">
      <c r="G1298" s="1"/>
      <c r="H1298" s="1"/>
      <c r="I1298" s="1"/>
      <c r="M1298" s="1"/>
      <c r="O1298" s="1"/>
    </row>
    <row r="1299" spans="7:15" ht="12.75">
      <c r="G1299" s="1"/>
      <c r="H1299" s="1"/>
      <c r="I1299" s="1"/>
      <c r="M1299" s="1"/>
      <c r="O1299" s="1"/>
    </row>
    <row r="1300" spans="7:15" ht="12.75">
      <c r="G1300" s="1"/>
      <c r="H1300" s="1"/>
      <c r="I1300" s="1"/>
      <c r="M1300" s="1"/>
      <c r="O1300" s="1"/>
    </row>
    <row r="1301" spans="7:15" ht="12.75">
      <c r="G1301" s="1"/>
      <c r="H1301" s="1"/>
      <c r="I1301" s="1"/>
      <c r="M1301" s="1"/>
      <c r="O1301" s="1"/>
    </row>
    <row r="1302" spans="7:15" ht="12.75">
      <c r="G1302" s="1"/>
      <c r="H1302" s="1"/>
      <c r="I1302" s="1"/>
      <c r="M1302" s="1"/>
      <c r="O1302" s="1"/>
    </row>
    <row r="1303" spans="7:15" ht="12.75">
      <c r="G1303" s="1"/>
      <c r="H1303" s="1"/>
      <c r="I1303" s="1"/>
      <c r="M1303" s="1"/>
      <c r="O1303" s="1"/>
    </row>
    <row r="1304" spans="7:15" ht="12.75">
      <c r="G1304" s="1"/>
      <c r="H1304" s="1"/>
      <c r="I1304" s="1"/>
      <c r="M1304" s="1"/>
      <c r="O1304" s="1"/>
    </row>
    <row r="1305" spans="7:15" ht="12.75">
      <c r="G1305" s="1"/>
      <c r="H1305" s="1"/>
      <c r="I1305" s="1"/>
      <c r="M1305" s="1"/>
      <c r="O1305" s="1"/>
    </row>
    <row r="1306" spans="7:15" ht="12.75">
      <c r="G1306" s="1"/>
      <c r="H1306" s="1"/>
      <c r="I1306" s="1"/>
      <c r="M1306" s="1"/>
      <c r="O1306" s="1"/>
    </row>
    <row r="1307" spans="7:15" ht="12.75">
      <c r="G1307" s="1"/>
      <c r="H1307" s="1"/>
      <c r="I1307" s="1"/>
      <c r="M1307" s="1"/>
      <c r="O1307" s="1"/>
    </row>
    <row r="1308" spans="7:15" ht="12.75">
      <c r="G1308" s="1"/>
      <c r="H1308" s="1"/>
      <c r="I1308" s="1"/>
      <c r="M1308" s="1"/>
      <c r="O1308" s="1"/>
    </row>
    <row r="1309" spans="7:15" ht="12.75">
      <c r="G1309" s="1"/>
      <c r="H1309" s="1"/>
      <c r="I1309" s="1"/>
      <c r="M1309" s="1"/>
      <c r="O1309" s="1"/>
    </row>
    <row r="1310" spans="7:15" ht="12.75">
      <c r="G1310" s="1"/>
      <c r="H1310" s="1"/>
      <c r="I1310" s="1"/>
      <c r="M1310" s="1"/>
      <c r="O1310" s="1"/>
    </row>
    <row r="1311" spans="7:15" ht="12.75">
      <c r="G1311" s="1"/>
      <c r="H1311" s="1"/>
      <c r="I1311" s="1"/>
      <c r="M1311" s="1"/>
      <c r="O1311" s="1"/>
    </row>
    <row r="1312" spans="7:15" ht="12.75">
      <c r="G1312" s="1"/>
      <c r="H1312" s="1"/>
      <c r="I1312" s="1"/>
      <c r="M1312" s="1"/>
      <c r="O1312" s="1"/>
    </row>
    <row r="1313" spans="7:15" ht="12.75">
      <c r="G1313" s="1"/>
      <c r="H1313" s="1"/>
      <c r="I1313" s="1"/>
      <c r="M1313" s="1"/>
      <c r="O1313" s="1"/>
    </row>
    <row r="1314" spans="7:15" ht="12.75">
      <c r="G1314" s="1"/>
      <c r="H1314" s="1"/>
      <c r="I1314" s="1"/>
      <c r="M1314" s="1"/>
      <c r="O1314" s="1"/>
    </row>
    <row r="1315" spans="7:15" ht="12.75">
      <c r="G1315" s="1"/>
      <c r="H1315" s="1"/>
      <c r="I1315" s="1"/>
      <c r="M1315" s="1"/>
      <c r="O1315" s="1"/>
    </row>
    <row r="1316" spans="7:15" ht="12.75">
      <c r="G1316" s="1"/>
      <c r="H1316" s="1"/>
      <c r="I1316" s="1"/>
      <c r="M1316" s="1"/>
      <c r="O1316" s="1"/>
    </row>
    <row r="1317" spans="7:15" ht="12.75">
      <c r="G1317" s="1"/>
      <c r="H1317" s="1"/>
      <c r="I1317" s="1"/>
      <c r="M1317" s="1"/>
      <c r="O1317" s="1"/>
    </row>
    <row r="1318" spans="7:15" ht="12.75">
      <c r="G1318" s="1"/>
      <c r="H1318" s="1"/>
      <c r="I1318" s="1"/>
      <c r="M1318" s="1"/>
      <c r="O1318" s="1"/>
    </row>
    <row r="1319" spans="7:15" ht="12.75">
      <c r="G1319" s="1"/>
      <c r="H1319" s="1"/>
      <c r="I1319" s="1"/>
      <c r="M1319" s="1"/>
      <c r="O1319" s="1"/>
    </row>
    <row r="1320" spans="7:15" ht="12.75">
      <c r="G1320" s="1"/>
      <c r="H1320" s="1"/>
      <c r="I1320" s="1"/>
      <c r="M1320" s="1"/>
      <c r="O1320" s="1"/>
    </row>
    <row r="1321" spans="7:15" ht="12.75">
      <c r="G1321" s="1"/>
      <c r="H1321" s="1"/>
      <c r="I1321" s="1"/>
      <c r="M1321" s="1"/>
      <c r="O1321" s="1"/>
    </row>
    <row r="1322" spans="7:15" ht="12.75">
      <c r="G1322" s="1"/>
      <c r="H1322" s="1"/>
      <c r="I1322" s="1"/>
      <c r="M1322" s="1"/>
      <c r="O1322" s="1"/>
    </row>
    <row r="1323" spans="7:15" ht="12.75">
      <c r="G1323" s="1"/>
      <c r="H1323" s="1"/>
      <c r="I1323" s="1"/>
      <c r="M1323" s="1"/>
      <c r="O1323" s="1"/>
    </row>
    <row r="1324" spans="7:15" ht="12.75">
      <c r="G1324" s="1"/>
      <c r="H1324" s="1"/>
      <c r="I1324" s="1"/>
      <c r="M1324" s="1"/>
      <c r="O1324" s="1"/>
    </row>
    <row r="1325" spans="7:15" ht="12.75">
      <c r="G1325" s="1"/>
      <c r="H1325" s="1"/>
      <c r="I1325" s="1"/>
      <c r="M1325" s="1"/>
      <c r="O1325" s="1"/>
    </row>
    <row r="1326" spans="7:15" ht="12.75">
      <c r="G1326" s="1"/>
      <c r="H1326" s="1"/>
      <c r="I1326" s="1"/>
      <c r="M1326" s="1"/>
      <c r="O1326" s="1"/>
    </row>
    <row r="1327" spans="7:15" ht="12.75">
      <c r="G1327" s="1"/>
      <c r="H1327" s="1"/>
      <c r="I1327" s="1"/>
      <c r="M1327" s="1"/>
      <c r="O1327" s="1"/>
    </row>
    <row r="1328" spans="7:15" ht="12.75">
      <c r="G1328" s="1"/>
      <c r="H1328" s="1"/>
      <c r="I1328" s="1"/>
      <c r="M1328" s="1"/>
      <c r="O1328" s="1"/>
    </row>
    <row r="1329" spans="7:15" ht="12.75">
      <c r="G1329" s="1"/>
      <c r="H1329" s="1"/>
      <c r="I1329" s="1"/>
      <c r="M1329" s="1"/>
      <c r="O1329" s="1"/>
    </row>
    <row r="1330" spans="7:15" ht="12.75">
      <c r="G1330" s="1"/>
      <c r="H1330" s="1"/>
      <c r="I1330" s="1"/>
      <c r="M1330" s="1"/>
      <c r="O1330" s="1"/>
    </row>
    <row r="1331" spans="7:15" ht="12.75">
      <c r="G1331" s="1"/>
      <c r="H1331" s="1"/>
      <c r="I1331" s="1"/>
      <c r="M1331" s="1"/>
      <c r="O1331" s="1"/>
    </row>
    <row r="1332" spans="7:15" ht="12.75">
      <c r="G1332" s="1"/>
      <c r="H1332" s="1"/>
      <c r="I1332" s="1"/>
      <c r="M1332" s="1"/>
      <c r="O1332" s="1"/>
    </row>
    <row r="1333" spans="7:15" ht="12.75">
      <c r="G1333" s="1"/>
      <c r="H1333" s="1"/>
      <c r="I1333" s="1"/>
      <c r="M1333" s="1"/>
      <c r="O1333" s="1"/>
    </row>
    <row r="1334" spans="7:15" ht="12.75">
      <c r="G1334" s="1"/>
      <c r="H1334" s="1"/>
      <c r="I1334" s="1"/>
      <c r="M1334" s="1"/>
      <c r="O1334" s="1"/>
    </row>
    <row r="1335" spans="7:15" ht="12.75">
      <c r="G1335" s="1"/>
      <c r="H1335" s="1"/>
      <c r="I1335" s="1"/>
      <c r="M1335" s="1"/>
      <c r="O1335" s="1"/>
    </row>
    <row r="1336" spans="7:15" ht="12.75">
      <c r="G1336" s="1"/>
      <c r="H1336" s="1"/>
      <c r="I1336" s="1"/>
      <c r="M1336" s="1"/>
      <c r="O1336" s="1"/>
    </row>
    <row r="1337" spans="7:15" ht="12.75">
      <c r="G1337" s="1"/>
      <c r="H1337" s="1"/>
      <c r="I1337" s="1"/>
      <c r="M1337" s="1"/>
      <c r="O1337" s="1"/>
    </row>
    <row r="1338" spans="7:15" ht="12.75">
      <c r="G1338" s="1"/>
      <c r="H1338" s="1"/>
      <c r="I1338" s="1"/>
      <c r="M1338" s="1"/>
      <c r="O1338" s="1"/>
    </row>
    <row r="1339" spans="7:15" ht="12.75">
      <c r="G1339" s="1"/>
      <c r="H1339" s="1"/>
      <c r="I1339" s="1"/>
      <c r="M1339" s="1"/>
      <c r="O1339" s="1"/>
    </row>
    <row r="1340" spans="7:15" ht="12.75">
      <c r="G1340" s="1"/>
      <c r="H1340" s="1"/>
      <c r="I1340" s="1"/>
      <c r="M1340" s="1"/>
      <c r="O1340" s="1"/>
    </row>
    <row r="1341" spans="7:15" ht="12.75">
      <c r="G1341" s="1"/>
      <c r="H1341" s="1"/>
      <c r="I1341" s="1"/>
      <c r="M1341" s="1"/>
      <c r="O1341" s="1"/>
    </row>
    <row r="1342" spans="7:15" ht="12.75">
      <c r="G1342" s="1"/>
      <c r="H1342" s="1"/>
      <c r="I1342" s="1"/>
      <c r="M1342" s="1"/>
      <c r="O1342" s="1"/>
    </row>
    <row r="1343" spans="7:15" ht="12.75">
      <c r="G1343" s="1"/>
      <c r="H1343" s="1"/>
      <c r="I1343" s="1"/>
      <c r="M1343" s="1"/>
      <c r="O1343" s="1"/>
    </row>
    <row r="1344" spans="7:15" ht="12.75">
      <c r="G1344" s="1"/>
      <c r="H1344" s="1"/>
      <c r="I1344" s="1"/>
      <c r="M1344" s="1"/>
      <c r="O1344" s="1"/>
    </row>
    <row r="1345" spans="7:15" ht="12.75">
      <c r="G1345" s="1"/>
      <c r="H1345" s="1"/>
      <c r="I1345" s="1"/>
      <c r="M1345" s="1"/>
      <c r="O1345" s="1"/>
    </row>
    <row r="1346" spans="7:15" ht="12.75">
      <c r="G1346" s="1"/>
      <c r="H1346" s="1"/>
      <c r="I1346" s="1"/>
      <c r="M1346" s="1"/>
      <c r="O1346" s="1"/>
    </row>
    <row r="1347" spans="7:15" ht="12.75">
      <c r="G1347" s="1"/>
      <c r="H1347" s="1"/>
      <c r="I1347" s="1"/>
      <c r="M1347" s="1"/>
      <c r="O1347" s="1"/>
    </row>
    <row r="1348" spans="7:15" ht="12.75">
      <c r="G1348" s="1"/>
      <c r="H1348" s="1"/>
      <c r="I1348" s="1"/>
      <c r="M1348" s="1"/>
      <c r="O1348" s="1"/>
    </row>
    <row r="1349" spans="7:15" ht="12.75">
      <c r="G1349" s="1"/>
      <c r="H1349" s="1"/>
      <c r="I1349" s="1"/>
      <c r="M1349" s="1"/>
      <c r="O1349" s="1"/>
    </row>
    <row r="1350" spans="7:15" ht="12.75">
      <c r="G1350" s="1"/>
      <c r="H1350" s="1"/>
      <c r="I1350" s="1"/>
      <c r="M1350" s="1"/>
      <c r="O1350" s="1"/>
    </row>
    <row r="1351" spans="7:15" ht="12.75">
      <c r="G1351" s="1"/>
      <c r="H1351" s="1"/>
      <c r="I1351" s="1"/>
      <c r="M1351" s="1"/>
      <c r="O1351" s="1"/>
    </row>
    <row r="1352" spans="7:15" ht="12.75">
      <c r="G1352" s="1"/>
      <c r="H1352" s="1"/>
      <c r="I1352" s="1"/>
      <c r="M1352" s="1"/>
      <c r="O1352" s="1"/>
    </row>
    <row r="1353" spans="7:15" ht="12.75">
      <c r="G1353" s="1"/>
      <c r="H1353" s="1"/>
      <c r="I1353" s="1"/>
      <c r="M1353" s="1"/>
      <c r="O1353" s="1"/>
    </row>
    <row r="1354" spans="7:15" ht="12.75">
      <c r="G1354" s="1"/>
      <c r="H1354" s="1"/>
      <c r="I1354" s="1"/>
      <c r="M1354" s="1"/>
      <c r="O1354" s="1"/>
    </row>
    <row r="1355" spans="7:15" ht="12.75">
      <c r="G1355" s="1"/>
      <c r="H1355" s="1"/>
      <c r="I1355" s="1"/>
      <c r="M1355" s="1"/>
      <c r="O1355" s="1"/>
    </row>
    <row r="1356" spans="7:15" ht="12.75">
      <c r="G1356" s="1"/>
      <c r="H1356" s="1"/>
      <c r="I1356" s="1"/>
      <c r="M1356" s="1"/>
      <c r="O1356" s="1"/>
    </row>
    <row r="1357" spans="7:15" ht="12.75">
      <c r="G1357" s="1"/>
      <c r="H1357" s="1"/>
      <c r="I1357" s="1"/>
      <c r="M1357" s="1"/>
      <c r="O1357" s="1"/>
    </row>
    <row r="1358" spans="7:15" ht="12.75">
      <c r="G1358" s="1"/>
      <c r="H1358" s="1"/>
      <c r="I1358" s="1"/>
      <c r="M1358" s="1"/>
      <c r="O1358" s="1"/>
    </row>
    <row r="1359" spans="7:15" ht="12.75">
      <c r="G1359" s="1"/>
      <c r="H1359" s="1"/>
      <c r="I1359" s="1"/>
      <c r="M1359" s="1"/>
      <c r="O1359" s="1"/>
    </row>
    <row r="1360" spans="7:15" ht="12.75">
      <c r="G1360" s="1"/>
      <c r="H1360" s="1"/>
      <c r="I1360" s="1"/>
      <c r="M1360" s="1"/>
      <c r="O1360" s="1"/>
    </row>
    <row r="1361" spans="7:15" ht="12.75">
      <c r="G1361" s="1"/>
      <c r="H1361" s="1"/>
      <c r="I1361" s="1"/>
      <c r="M1361" s="1"/>
      <c r="O1361" s="1"/>
    </row>
    <row r="1362" spans="7:15" ht="12.75">
      <c r="G1362" s="1"/>
      <c r="H1362" s="1"/>
      <c r="I1362" s="1"/>
      <c r="M1362" s="1"/>
      <c r="O1362" s="1"/>
    </row>
    <row r="1363" spans="7:15" ht="12.75">
      <c r="G1363" s="1"/>
      <c r="H1363" s="1"/>
      <c r="I1363" s="1"/>
      <c r="M1363" s="1"/>
      <c r="O1363" s="1"/>
    </row>
    <row r="1364" spans="7:15" ht="12.75">
      <c r="G1364" s="1"/>
      <c r="H1364" s="1"/>
      <c r="I1364" s="1"/>
      <c r="M1364" s="1"/>
      <c r="O1364" s="1"/>
    </row>
    <row r="1365" spans="7:15" ht="12.75">
      <c r="G1365" s="1"/>
      <c r="H1365" s="1"/>
      <c r="I1365" s="1"/>
      <c r="M1365" s="1"/>
      <c r="O1365" s="1"/>
    </row>
    <row r="1366" spans="7:15" ht="12.75">
      <c r="G1366" s="1"/>
      <c r="H1366" s="1"/>
      <c r="I1366" s="1"/>
      <c r="M1366" s="1"/>
      <c r="O1366" s="1"/>
    </row>
    <row r="1367" spans="7:15" ht="12.75">
      <c r="G1367" s="1"/>
      <c r="H1367" s="1"/>
      <c r="I1367" s="1"/>
      <c r="M1367" s="1"/>
      <c r="O1367" s="1"/>
    </row>
    <row r="1368" spans="7:15" ht="12.75">
      <c r="G1368" s="1"/>
      <c r="H1368" s="1"/>
      <c r="I1368" s="1"/>
      <c r="M1368" s="1"/>
      <c r="O1368" s="1"/>
    </row>
    <row r="1369" spans="7:15" ht="12.75">
      <c r="G1369" s="1"/>
      <c r="H1369" s="1"/>
      <c r="I1369" s="1"/>
      <c r="M1369" s="1"/>
      <c r="O1369" s="1"/>
    </row>
    <row r="1370" spans="7:15" ht="12.75">
      <c r="G1370" s="1"/>
      <c r="H1370" s="1"/>
      <c r="I1370" s="1"/>
      <c r="M1370" s="1"/>
      <c r="O1370" s="1"/>
    </row>
    <row r="1371" spans="7:15" ht="12.75">
      <c r="G1371" s="1"/>
      <c r="H1371" s="1"/>
      <c r="I1371" s="1"/>
      <c r="M1371" s="1"/>
      <c r="O1371" s="1"/>
    </row>
    <row r="1372" spans="7:15" ht="12.75">
      <c r="G1372" s="1"/>
      <c r="H1372" s="1"/>
      <c r="I1372" s="1"/>
      <c r="M1372" s="1"/>
      <c r="O1372" s="1"/>
    </row>
    <row r="1373" spans="7:15" ht="12.75">
      <c r="G1373" s="1"/>
      <c r="H1373" s="1"/>
      <c r="I1373" s="1"/>
      <c r="M1373" s="1"/>
      <c r="O1373" s="1"/>
    </row>
    <row r="1374" spans="7:15" ht="12.75">
      <c r="G1374" s="1"/>
      <c r="H1374" s="1"/>
      <c r="I1374" s="1"/>
      <c r="M1374" s="1"/>
      <c r="O1374" s="1"/>
    </row>
    <row r="1375" spans="7:15" ht="12.75">
      <c r="G1375" s="1"/>
      <c r="H1375" s="1"/>
      <c r="I1375" s="1"/>
      <c r="M1375" s="1"/>
      <c r="O1375" s="1"/>
    </row>
    <row r="1376" spans="7:15" ht="12.75">
      <c r="G1376" s="1"/>
      <c r="H1376" s="1"/>
      <c r="I1376" s="1"/>
      <c r="M1376" s="1"/>
      <c r="O1376" s="1"/>
    </row>
    <row r="1377" spans="7:15" ht="12.75">
      <c r="G1377" s="1"/>
      <c r="H1377" s="1"/>
      <c r="I1377" s="1"/>
      <c r="M1377" s="1"/>
      <c r="O1377" s="1"/>
    </row>
    <row r="1378" spans="7:15" ht="12.75">
      <c r="G1378" s="1"/>
      <c r="H1378" s="1"/>
      <c r="I1378" s="1"/>
      <c r="M1378" s="1"/>
      <c r="O1378" s="1"/>
    </row>
    <row r="1379" spans="7:15" ht="12.75">
      <c r="G1379" s="1"/>
      <c r="H1379" s="1"/>
      <c r="I1379" s="1"/>
      <c r="M1379" s="1"/>
      <c r="O1379" s="1"/>
    </row>
    <row r="1380" spans="7:15" ht="12.75">
      <c r="G1380" s="1"/>
      <c r="H1380" s="1"/>
      <c r="I1380" s="1"/>
      <c r="M1380" s="1"/>
      <c r="O1380" s="1"/>
    </row>
    <row r="1381" spans="7:15" ht="12.75">
      <c r="G1381" s="1"/>
      <c r="H1381" s="1"/>
      <c r="I1381" s="1"/>
      <c r="M1381" s="1"/>
      <c r="O1381" s="1"/>
    </row>
    <row r="1382" spans="7:15" ht="12.75">
      <c r="G1382" s="1"/>
      <c r="H1382" s="1"/>
      <c r="I1382" s="1"/>
      <c r="M1382" s="1"/>
      <c r="O1382" s="1"/>
    </row>
    <row r="1383" spans="7:15" ht="12.75">
      <c r="G1383" s="1"/>
      <c r="H1383" s="1"/>
      <c r="I1383" s="1"/>
      <c r="M1383" s="1"/>
      <c r="O1383" s="1"/>
    </row>
    <row r="1384" spans="7:15" ht="12.75">
      <c r="G1384" s="1"/>
      <c r="H1384" s="1"/>
      <c r="I1384" s="1"/>
      <c r="M1384" s="1"/>
      <c r="O1384" s="1"/>
    </row>
    <row r="1385" spans="7:15" ht="12.75">
      <c r="G1385" s="1"/>
      <c r="H1385" s="1"/>
      <c r="I1385" s="1"/>
      <c r="M1385" s="1"/>
      <c r="O1385" s="1"/>
    </row>
    <row r="1386" spans="7:15" ht="12.75">
      <c r="G1386" s="1"/>
      <c r="H1386" s="1"/>
      <c r="I1386" s="1"/>
      <c r="M1386" s="1"/>
      <c r="O1386" s="1"/>
    </row>
    <row r="1387" spans="7:15" ht="12.75">
      <c r="G1387" s="1"/>
      <c r="H1387" s="1"/>
      <c r="I1387" s="1"/>
      <c r="M1387" s="1"/>
      <c r="O1387" s="1"/>
    </row>
    <row r="1388" spans="7:15" ht="12.75">
      <c r="G1388" s="1"/>
      <c r="H1388" s="1"/>
      <c r="I1388" s="1"/>
      <c r="M1388" s="1"/>
      <c r="O1388" s="1"/>
    </row>
    <row r="1389" spans="7:15" ht="12.75">
      <c r="G1389" s="1"/>
      <c r="H1389" s="1"/>
      <c r="I1389" s="1"/>
      <c r="M1389" s="1"/>
      <c r="O1389" s="1"/>
    </row>
    <row r="1390" spans="7:15" ht="12.75">
      <c r="G1390" s="1"/>
      <c r="H1390" s="1"/>
      <c r="I1390" s="1"/>
      <c r="M1390" s="1"/>
      <c r="O1390" s="1"/>
    </row>
    <row r="1391" spans="7:15" ht="12.75">
      <c r="G1391" s="1"/>
      <c r="H1391" s="1"/>
      <c r="I1391" s="1"/>
      <c r="M1391" s="1"/>
      <c r="O1391" s="1"/>
    </row>
    <row r="1392" spans="7:15" ht="12.75">
      <c r="G1392" s="1"/>
      <c r="H1392" s="1"/>
      <c r="I1392" s="1"/>
      <c r="M1392" s="1"/>
      <c r="O1392" s="1"/>
    </row>
    <row r="1393" spans="7:15" ht="12.75">
      <c r="G1393" s="1"/>
      <c r="H1393" s="1"/>
      <c r="I1393" s="1"/>
      <c r="M1393" s="1"/>
      <c r="O1393" s="1"/>
    </row>
    <row r="1394" spans="7:15" ht="12.75">
      <c r="G1394" s="1"/>
      <c r="H1394" s="1"/>
      <c r="I1394" s="1"/>
      <c r="M1394" s="1"/>
      <c r="O1394" s="1"/>
    </row>
    <row r="1395" spans="7:15" ht="12.75">
      <c r="G1395" s="1"/>
      <c r="H1395" s="1"/>
      <c r="I1395" s="1"/>
      <c r="M1395" s="1"/>
      <c r="O1395" s="1"/>
    </row>
    <row r="1396" spans="7:15" ht="12.75">
      <c r="G1396" s="1"/>
      <c r="H1396" s="1"/>
      <c r="I1396" s="1"/>
      <c r="M1396" s="1"/>
      <c r="O1396" s="1"/>
    </row>
    <row r="1397" spans="7:15" ht="12.75">
      <c r="G1397" s="1"/>
      <c r="H1397" s="1"/>
      <c r="I1397" s="1"/>
      <c r="M1397" s="1"/>
      <c r="O1397" s="1"/>
    </row>
    <row r="1398" spans="7:15" ht="12.75">
      <c r="G1398" s="1"/>
      <c r="H1398" s="1"/>
      <c r="I1398" s="1"/>
      <c r="M1398" s="1"/>
      <c r="O1398" s="1"/>
    </row>
    <row r="1399" spans="7:15" ht="12.75">
      <c r="G1399" s="1"/>
      <c r="H1399" s="1"/>
      <c r="I1399" s="1"/>
      <c r="M1399" s="1"/>
      <c r="O1399" s="1"/>
    </row>
    <row r="1400" spans="7:15" ht="12.75">
      <c r="G1400" s="1"/>
      <c r="H1400" s="1"/>
      <c r="I1400" s="1"/>
      <c r="M1400" s="1"/>
      <c r="O1400" s="1"/>
    </row>
    <row r="1401" spans="7:15" ht="12.75">
      <c r="G1401" s="1"/>
      <c r="H1401" s="1"/>
      <c r="I1401" s="1"/>
      <c r="M1401" s="1"/>
      <c r="O1401" s="1"/>
    </row>
    <row r="1402" spans="7:15" ht="12.75">
      <c r="G1402" s="1"/>
      <c r="H1402" s="1"/>
      <c r="I1402" s="1"/>
      <c r="M1402" s="1"/>
      <c r="O1402" s="1"/>
    </row>
    <row r="1403" spans="7:15" ht="12.75">
      <c r="G1403" s="1"/>
      <c r="H1403" s="1"/>
      <c r="I1403" s="1"/>
      <c r="M1403" s="1"/>
      <c r="O1403" s="1"/>
    </row>
    <row r="1404" spans="7:15" ht="12.75">
      <c r="G1404" s="1"/>
      <c r="H1404" s="1"/>
      <c r="I1404" s="1"/>
      <c r="M1404" s="1"/>
      <c r="O1404" s="1"/>
    </row>
    <row r="1405" spans="7:15" ht="12.75">
      <c r="G1405" s="1"/>
      <c r="H1405" s="1"/>
      <c r="I1405" s="1"/>
      <c r="M1405" s="1"/>
      <c r="O1405" s="1"/>
    </row>
    <row r="1406" spans="7:15" ht="12.75">
      <c r="G1406" s="1"/>
      <c r="H1406" s="1"/>
      <c r="I1406" s="1"/>
      <c r="M1406" s="1"/>
      <c r="O1406" s="1"/>
    </row>
    <row r="1407" spans="7:15" ht="12.75">
      <c r="G1407" s="1"/>
      <c r="H1407" s="1"/>
      <c r="I1407" s="1"/>
      <c r="M1407" s="1"/>
      <c r="O1407" s="1"/>
    </row>
    <row r="1408" spans="7:15" ht="12.75">
      <c r="G1408" s="1"/>
      <c r="H1408" s="1"/>
      <c r="I1408" s="1"/>
      <c r="M1408" s="1"/>
      <c r="O1408" s="1"/>
    </row>
    <row r="1409" spans="7:15" ht="12.75">
      <c r="G1409" s="1"/>
      <c r="H1409" s="1"/>
      <c r="I1409" s="1"/>
      <c r="M1409" s="1"/>
      <c r="O1409" s="1"/>
    </row>
    <row r="1410" spans="7:15" ht="12.75">
      <c r="G1410" s="1"/>
      <c r="H1410" s="1"/>
      <c r="I1410" s="1"/>
      <c r="M1410" s="1"/>
      <c r="O1410" s="1"/>
    </row>
    <row r="1411" spans="7:15" ht="12.75">
      <c r="G1411" s="1"/>
      <c r="H1411" s="1"/>
      <c r="I1411" s="1"/>
      <c r="M1411" s="1"/>
      <c r="O1411" s="1"/>
    </row>
    <row r="1412" spans="7:15" ht="12.75">
      <c r="G1412" s="1"/>
      <c r="H1412" s="1"/>
      <c r="I1412" s="1"/>
      <c r="M1412" s="1"/>
      <c r="O1412" s="1"/>
    </row>
    <row r="1413" spans="7:15" ht="12.75">
      <c r="G1413" s="1"/>
      <c r="H1413" s="1"/>
      <c r="I1413" s="1"/>
      <c r="M1413" s="1"/>
      <c r="O1413" s="1"/>
    </row>
    <row r="1414" spans="7:15" ht="12.75">
      <c r="G1414" s="1"/>
      <c r="H1414" s="1"/>
      <c r="I1414" s="1"/>
      <c r="M1414" s="1"/>
      <c r="O1414" s="1"/>
    </row>
    <row r="1415" spans="7:15" ht="12.75">
      <c r="G1415" s="1"/>
      <c r="H1415" s="1"/>
      <c r="I1415" s="1"/>
      <c r="M1415" s="1"/>
      <c r="O1415" s="1"/>
    </row>
    <row r="1416" spans="7:15" ht="12.75">
      <c r="G1416" s="1"/>
      <c r="H1416" s="1"/>
      <c r="I1416" s="1"/>
      <c r="M1416" s="1"/>
      <c r="O1416" s="1"/>
    </row>
    <row r="1417" spans="7:15" ht="12.75">
      <c r="G1417" s="1"/>
      <c r="H1417" s="1"/>
      <c r="I1417" s="1"/>
      <c r="M1417" s="1"/>
      <c r="O1417" s="1"/>
    </row>
    <row r="1418" spans="7:15" ht="12.75">
      <c r="G1418" s="1"/>
      <c r="H1418" s="1"/>
      <c r="I1418" s="1"/>
      <c r="M1418" s="1"/>
      <c r="O1418" s="1"/>
    </row>
    <row r="1419" spans="7:15" ht="12.75">
      <c r="G1419" s="1"/>
      <c r="H1419" s="1"/>
      <c r="I1419" s="1"/>
      <c r="M1419" s="1"/>
      <c r="O1419" s="1"/>
    </row>
    <row r="1420" spans="7:15" ht="12.75">
      <c r="G1420" s="1"/>
      <c r="H1420" s="1"/>
      <c r="I1420" s="1"/>
      <c r="M1420" s="1"/>
      <c r="O1420" s="1"/>
    </row>
    <row r="1421" spans="7:15" ht="12.75">
      <c r="G1421" s="1"/>
      <c r="H1421" s="1"/>
      <c r="I1421" s="1"/>
      <c r="M1421" s="1"/>
      <c r="O1421" s="1"/>
    </row>
    <row r="1422" spans="7:15" ht="12.75">
      <c r="G1422" s="1"/>
      <c r="H1422" s="1"/>
      <c r="I1422" s="1"/>
      <c r="M1422" s="1"/>
      <c r="O1422" s="1"/>
    </row>
    <row r="1423" spans="7:15" ht="12.75">
      <c r="G1423" s="1"/>
      <c r="H1423" s="1"/>
      <c r="I1423" s="1"/>
      <c r="M1423" s="1"/>
      <c r="O1423" s="1"/>
    </row>
    <row r="1424" spans="7:15" ht="12.75">
      <c r="G1424" s="1"/>
      <c r="H1424" s="1"/>
      <c r="I1424" s="1"/>
      <c r="M1424" s="1"/>
      <c r="O1424" s="1"/>
    </row>
    <row r="1425" spans="7:15" ht="12.75">
      <c r="G1425" s="1"/>
      <c r="H1425" s="1"/>
      <c r="I1425" s="1"/>
      <c r="M1425" s="1"/>
      <c r="O1425" s="1"/>
    </row>
    <row r="1426" spans="7:15" ht="12.75">
      <c r="G1426" s="1"/>
      <c r="H1426" s="1"/>
      <c r="I1426" s="1"/>
      <c r="M1426" s="1"/>
      <c r="O1426" s="1"/>
    </row>
    <row r="1427" spans="7:15" ht="12.75">
      <c r="G1427" s="1"/>
      <c r="H1427" s="1"/>
      <c r="I1427" s="1"/>
      <c r="M1427" s="1"/>
      <c r="O1427" s="1"/>
    </row>
    <row r="1428" spans="7:15" ht="12.75">
      <c r="G1428" s="1"/>
      <c r="H1428" s="1"/>
      <c r="I1428" s="1"/>
      <c r="M1428" s="1"/>
      <c r="O1428" s="1"/>
    </row>
    <row r="1429" spans="7:15" ht="12.75">
      <c r="G1429" s="1"/>
      <c r="H1429" s="1"/>
      <c r="I1429" s="1"/>
      <c r="M1429" s="1"/>
      <c r="O1429" s="1"/>
    </row>
    <row r="1430" spans="7:15" ht="12.75">
      <c r="G1430" s="1"/>
      <c r="H1430" s="1"/>
      <c r="I1430" s="1"/>
      <c r="M1430" s="1"/>
      <c r="O1430" s="1"/>
    </row>
    <row r="1431" spans="7:15" ht="12.75">
      <c r="G1431" s="1"/>
      <c r="H1431" s="1"/>
      <c r="I1431" s="1"/>
      <c r="M1431" s="1"/>
      <c r="O1431" s="1"/>
    </row>
    <row r="1432" spans="7:15" ht="12.75">
      <c r="G1432" s="1"/>
      <c r="H1432" s="1"/>
      <c r="I1432" s="1"/>
      <c r="M1432" s="1"/>
      <c r="O1432" s="1"/>
    </row>
    <row r="1433" spans="7:15" ht="12.75">
      <c r="G1433" s="1"/>
      <c r="H1433" s="1"/>
      <c r="I1433" s="1"/>
      <c r="M1433" s="1"/>
      <c r="O1433" s="1"/>
    </row>
    <row r="1434" spans="7:15" ht="12.75">
      <c r="G1434" s="1"/>
      <c r="H1434" s="1"/>
      <c r="I1434" s="1"/>
      <c r="M1434" s="1"/>
      <c r="O1434" s="1"/>
    </row>
    <row r="1435" spans="7:15" ht="12.75">
      <c r="G1435" s="1"/>
      <c r="H1435" s="1"/>
      <c r="I1435" s="1"/>
      <c r="M1435" s="1"/>
      <c r="O1435" s="1"/>
    </row>
    <row r="1436" spans="7:15" ht="12.75">
      <c r="G1436" s="1"/>
      <c r="H1436" s="1"/>
      <c r="I1436" s="1"/>
      <c r="M1436" s="1"/>
      <c r="O1436" s="1"/>
    </row>
    <row r="1437" spans="7:15" ht="12.75">
      <c r="G1437" s="1"/>
      <c r="H1437" s="1"/>
      <c r="I1437" s="1"/>
      <c r="M1437" s="1"/>
      <c r="O1437" s="1"/>
    </row>
    <row r="1438" spans="7:15" ht="12.75">
      <c r="G1438" s="1"/>
      <c r="H1438" s="1"/>
      <c r="I1438" s="1"/>
      <c r="M1438" s="1"/>
      <c r="O1438" s="1"/>
    </row>
    <row r="1439" spans="7:15" ht="12.75">
      <c r="G1439" s="1"/>
      <c r="H1439" s="1"/>
      <c r="I1439" s="1"/>
      <c r="M1439" s="1"/>
      <c r="O1439" s="1"/>
    </row>
    <row r="1440" spans="7:15" ht="12.75">
      <c r="G1440" s="1"/>
      <c r="H1440" s="1"/>
      <c r="I1440" s="1"/>
      <c r="M1440" s="1"/>
      <c r="O1440" s="1"/>
    </row>
    <row r="1441" spans="7:15" ht="12.75">
      <c r="G1441" s="1"/>
      <c r="H1441" s="1"/>
      <c r="I1441" s="1"/>
      <c r="M1441" s="1"/>
      <c r="O1441" s="1"/>
    </row>
    <row r="1442" spans="7:15" ht="12.75">
      <c r="G1442" s="1"/>
      <c r="H1442" s="1"/>
      <c r="I1442" s="1"/>
      <c r="M1442" s="1"/>
      <c r="O1442" s="1"/>
    </row>
    <row r="1443" spans="7:15" ht="12.75">
      <c r="G1443" s="1"/>
      <c r="H1443" s="1"/>
      <c r="I1443" s="1"/>
      <c r="M1443" s="1"/>
      <c r="O1443" s="1"/>
    </row>
    <row r="1444" spans="7:15" ht="12.75">
      <c r="G1444" s="1"/>
      <c r="H1444" s="1"/>
      <c r="I1444" s="1"/>
      <c r="M1444" s="1"/>
      <c r="O1444" s="1"/>
    </row>
    <row r="1445" spans="7:15" ht="12.75">
      <c r="G1445" s="1"/>
      <c r="H1445" s="1"/>
      <c r="I1445" s="1"/>
      <c r="M1445" s="1"/>
      <c r="O1445" s="1"/>
    </row>
    <row r="1446" spans="7:15" ht="12.75">
      <c r="G1446" s="1"/>
      <c r="H1446" s="1"/>
      <c r="I1446" s="1"/>
      <c r="M1446" s="1"/>
      <c r="O1446" s="1"/>
    </row>
    <row r="1447" spans="7:15" ht="12.75">
      <c r="G1447" s="1"/>
      <c r="H1447" s="1"/>
      <c r="I1447" s="1"/>
      <c r="M1447" s="1"/>
      <c r="O1447" s="1"/>
    </row>
    <row r="1448" spans="7:15" ht="12.75">
      <c r="G1448" s="1"/>
      <c r="H1448" s="1"/>
      <c r="I1448" s="1"/>
      <c r="M1448" s="1"/>
      <c r="O1448" s="1"/>
    </row>
    <row r="1449" spans="7:15" ht="12.75">
      <c r="G1449" s="1"/>
      <c r="H1449" s="1"/>
      <c r="I1449" s="1"/>
      <c r="M1449" s="1"/>
      <c r="O1449" s="1"/>
    </row>
    <row r="1450" spans="7:15" ht="12.75">
      <c r="G1450" s="1"/>
      <c r="H1450" s="1"/>
      <c r="I1450" s="1"/>
      <c r="M1450" s="1"/>
      <c r="O1450" s="1"/>
    </row>
    <row r="1451" spans="7:15" ht="12.75">
      <c r="G1451" s="1"/>
      <c r="H1451" s="1"/>
      <c r="I1451" s="1"/>
      <c r="M1451" s="1"/>
      <c r="O1451" s="1"/>
    </row>
    <row r="1452" spans="7:15" ht="12.75">
      <c r="G1452" s="1"/>
      <c r="H1452" s="1"/>
      <c r="I1452" s="1"/>
      <c r="M1452" s="1"/>
      <c r="O1452" s="1"/>
    </row>
    <row r="1453" spans="7:15" ht="12.75">
      <c r="G1453" s="1"/>
      <c r="H1453" s="1"/>
      <c r="I1453" s="1"/>
      <c r="M1453" s="1"/>
      <c r="O1453" s="1"/>
    </row>
    <row r="1454" spans="7:15" ht="12.75">
      <c r="G1454" s="1"/>
      <c r="H1454" s="1"/>
      <c r="I1454" s="1"/>
      <c r="M1454" s="1"/>
      <c r="O1454" s="1"/>
    </row>
    <row r="1455" spans="7:15" ht="12.75">
      <c r="G1455" s="1"/>
      <c r="H1455" s="1"/>
      <c r="I1455" s="1"/>
      <c r="M1455" s="1"/>
      <c r="O1455" s="1"/>
    </row>
    <row r="1456" spans="7:15" ht="12.75">
      <c r="G1456" s="1"/>
      <c r="H1456" s="1"/>
      <c r="I1456" s="1"/>
      <c r="M1456" s="1"/>
      <c r="O1456" s="1"/>
    </row>
    <row r="1457" spans="7:15" ht="12.75">
      <c r="G1457" s="1"/>
      <c r="H1457" s="1"/>
      <c r="I1457" s="1"/>
      <c r="M1457" s="1"/>
      <c r="O1457" s="1"/>
    </row>
    <row r="1458" spans="7:15" ht="12.75">
      <c r="G1458" s="1"/>
      <c r="H1458" s="1"/>
      <c r="I1458" s="1"/>
      <c r="M1458" s="1"/>
      <c r="O1458" s="1"/>
    </row>
    <row r="1459" spans="7:15" ht="12.75">
      <c r="G1459" s="1"/>
      <c r="H1459" s="1"/>
      <c r="I1459" s="1"/>
      <c r="M1459" s="1"/>
      <c r="O1459" s="1"/>
    </row>
    <row r="1460" spans="7:15" ht="12.75">
      <c r="G1460" s="1"/>
      <c r="H1460" s="1"/>
      <c r="I1460" s="1"/>
      <c r="M1460" s="1"/>
      <c r="O1460" s="1"/>
    </row>
    <row r="1461" spans="7:15" ht="12.75">
      <c r="G1461" s="1"/>
      <c r="H1461" s="1"/>
      <c r="I1461" s="1"/>
      <c r="M1461" s="1"/>
      <c r="O1461" s="1"/>
    </row>
    <row r="1462" spans="7:15" ht="12.75">
      <c r="G1462" s="1"/>
      <c r="H1462" s="1"/>
      <c r="I1462" s="1"/>
      <c r="M1462" s="1"/>
      <c r="O1462" s="1"/>
    </row>
    <row r="1463" spans="7:15" ht="12.75">
      <c r="G1463" s="1"/>
      <c r="H1463" s="1"/>
      <c r="I1463" s="1"/>
      <c r="M1463" s="1"/>
      <c r="O1463" s="1"/>
    </row>
    <row r="1464" spans="7:15" ht="12.75">
      <c r="G1464" s="1"/>
      <c r="H1464" s="1"/>
      <c r="I1464" s="1"/>
      <c r="M1464" s="1"/>
      <c r="O1464" s="1"/>
    </row>
    <row r="1465" spans="7:15" ht="12.75">
      <c r="G1465" s="1"/>
      <c r="H1465" s="1"/>
      <c r="I1465" s="1"/>
      <c r="M1465" s="1"/>
      <c r="O1465" s="1"/>
    </row>
    <row r="1466" spans="7:15" ht="12.75">
      <c r="G1466" s="1"/>
      <c r="H1466" s="1"/>
      <c r="I1466" s="1"/>
      <c r="M1466" s="1"/>
      <c r="O1466" s="1"/>
    </row>
    <row r="1467" spans="7:15" ht="12.75">
      <c r="G1467" s="1"/>
      <c r="H1467" s="1"/>
      <c r="I1467" s="1"/>
      <c r="M1467" s="1"/>
      <c r="O1467" s="1"/>
    </row>
    <row r="1468" spans="7:15" ht="12.75">
      <c r="G1468" s="1"/>
      <c r="H1468" s="1"/>
      <c r="I1468" s="1"/>
      <c r="M1468" s="1"/>
      <c r="O1468" s="1"/>
    </row>
    <row r="1469" spans="7:15" ht="12.75">
      <c r="G1469" s="1"/>
      <c r="H1469" s="1"/>
      <c r="I1469" s="1"/>
      <c r="M1469" s="1"/>
      <c r="O1469" s="1"/>
    </row>
    <row r="1470" spans="7:15" ht="12.75">
      <c r="G1470" s="1"/>
      <c r="H1470" s="1"/>
      <c r="I1470" s="1"/>
      <c r="M1470" s="1"/>
      <c r="O1470" s="1"/>
    </row>
    <row r="1471" spans="7:15" ht="12.75">
      <c r="G1471" s="1"/>
      <c r="H1471" s="1"/>
      <c r="I1471" s="1"/>
      <c r="M1471" s="1"/>
      <c r="O1471" s="1"/>
    </row>
    <row r="1472" spans="7:15" ht="12.75">
      <c r="G1472" s="1"/>
      <c r="H1472" s="1"/>
      <c r="I1472" s="1"/>
      <c r="M1472" s="1"/>
      <c r="O1472" s="1"/>
    </row>
    <row r="1473" spans="7:15" ht="12.75">
      <c r="G1473" s="1"/>
      <c r="H1473" s="1"/>
      <c r="I1473" s="1"/>
      <c r="M1473" s="1"/>
      <c r="O1473" s="1"/>
    </row>
    <row r="1474" spans="7:15" ht="12.75">
      <c r="G1474" s="1"/>
      <c r="H1474" s="1"/>
      <c r="I1474" s="1"/>
      <c r="M1474" s="1"/>
      <c r="O1474" s="1"/>
    </row>
    <row r="1475" spans="7:15" ht="12.75">
      <c r="G1475" s="1"/>
      <c r="H1475" s="1"/>
      <c r="I1475" s="1"/>
      <c r="M1475" s="1"/>
      <c r="O1475" s="1"/>
    </row>
    <row r="1476" spans="7:15" ht="12.75">
      <c r="G1476" s="1"/>
      <c r="H1476" s="1"/>
      <c r="I1476" s="1"/>
      <c r="M1476" s="1"/>
      <c r="O1476" s="1"/>
    </row>
    <row r="1477" spans="7:15" ht="12.75">
      <c r="G1477" s="1"/>
      <c r="H1477" s="1"/>
      <c r="I1477" s="1"/>
      <c r="M1477" s="1"/>
      <c r="O1477" s="1"/>
    </row>
    <row r="1478" spans="7:15" ht="12.75">
      <c r="G1478" s="1"/>
      <c r="H1478" s="1"/>
      <c r="I1478" s="1"/>
      <c r="M1478" s="1"/>
      <c r="O1478" s="1"/>
    </row>
    <row r="1479" spans="7:15" ht="12.75">
      <c r="G1479" s="1"/>
      <c r="H1479" s="1"/>
      <c r="I1479" s="1"/>
      <c r="M1479" s="1"/>
      <c r="O1479" s="1"/>
    </row>
    <row r="1480" spans="7:15" ht="12.75">
      <c r="G1480" s="1"/>
      <c r="H1480" s="1"/>
      <c r="I1480" s="1"/>
      <c r="M1480" s="1"/>
      <c r="O1480" s="1"/>
    </row>
    <row r="1481" spans="7:15" ht="12.75">
      <c r="G1481" s="1"/>
      <c r="H1481" s="1"/>
      <c r="I1481" s="1"/>
      <c r="M1481" s="1"/>
      <c r="O1481" s="1"/>
    </row>
    <row r="1482" spans="7:15" ht="12.75">
      <c r="G1482" s="1"/>
      <c r="H1482" s="1"/>
      <c r="I1482" s="1"/>
      <c r="M1482" s="1"/>
      <c r="O1482" s="1"/>
    </row>
    <row r="1483" spans="7:15" ht="12.75">
      <c r="G1483" s="1"/>
      <c r="H1483" s="1"/>
      <c r="I1483" s="1"/>
      <c r="M1483" s="1"/>
      <c r="O1483" s="1"/>
    </row>
    <row r="1484" spans="7:15" ht="12.75">
      <c r="G1484" s="1"/>
      <c r="H1484" s="1"/>
      <c r="I1484" s="1"/>
      <c r="M1484" s="1"/>
      <c r="O1484" s="1"/>
    </row>
    <row r="1485" spans="7:15" ht="12.75">
      <c r="G1485" s="1"/>
      <c r="H1485" s="1"/>
      <c r="I1485" s="1"/>
      <c r="M1485" s="1"/>
      <c r="O1485" s="1"/>
    </row>
    <row r="1486" spans="7:15" ht="12.75">
      <c r="G1486" s="1"/>
      <c r="H1486" s="1"/>
      <c r="I1486" s="1"/>
      <c r="M1486" s="1"/>
      <c r="O1486" s="1"/>
    </row>
    <row r="1487" spans="7:15" ht="12.75">
      <c r="G1487" s="1"/>
      <c r="H1487" s="1"/>
      <c r="I1487" s="1"/>
      <c r="M1487" s="1"/>
      <c r="O1487" s="1"/>
    </row>
    <row r="1488" spans="7:15" ht="12.75">
      <c r="G1488" s="1"/>
      <c r="H1488" s="1"/>
      <c r="I1488" s="1"/>
      <c r="M1488" s="1"/>
      <c r="O1488" s="1"/>
    </row>
    <row r="1489" spans="7:15" ht="12.75">
      <c r="G1489" s="1"/>
      <c r="H1489" s="1"/>
      <c r="I1489" s="1"/>
      <c r="M1489" s="1"/>
      <c r="O1489" s="1"/>
    </row>
    <row r="1490" spans="7:15" ht="12.75">
      <c r="G1490" s="1"/>
      <c r="H1490" s="1"/>
      <c r="I1490" s="1"/>
      <c r="M1490" s="1"/>
      <c r="O1490" s="1"/>
    </row>
    <row r="1491" spans="7:15" ht="12.75">
      <c r="G1491" s="1"/>
      <c r="H1491" s="1"/>
      <c r="I1491" s="1"/>
      <c r="M1491" s="1"/>
      <c r="O1491" s="1"/>
    </row>
    <row r="1492" spans="7:15" ht="12.75">
      <c r="G1492" s="1"/>
      <c r="H1492" s="1"/>
      <c r="I1492" s="1"/>
      <c r="M1492" s="1"/>
      <c r="O1492" s="1"/>
    </row>
    <row r="1493" spans="7:15" ht="12.75">
      <c r="G1493" s="1"/>
      <c r="H1493" s="1"/>
      <c r="I1493" s="1"/>
      <c r="M1493" s="1"/>
      <c r="O1493" s="1"/>
    </row>
    <row r="1494" spans="7:15" ht="12.75">
      <c r="G1494" s="1"/>
      <c r="H1494" s="1"/>
      <c r="I1494" s="1"/>
      <c r="M1494" s="1"/>
      <c r="O1494" s="1"/>
    </row>
    <row r="1495" spans="7:15" ht="12.75">
      <c r="G1495" s="1"/>
      <c r="H1495" s="1"/>
      <c r="I1495" s="1"/>
      <c r="M1495" s="1"/>
      <c r="O1495" s="1"/>
    </row>
    <row r="1496" spans="7:15" ht="12.75">
      <c r="G1496" s="1"/>
      <c r="H1496" s="1"/>
      <c r="I1496" s="1"/>
      <c r="M1496" s="1"/>
      <c r="O1496" s="1"/>
    </row>
    <row r="1497" spans="7:15" ht="12.75">
      <c r="G1497" s="1"/>
      <c r="H1497" s="1"/>
      <c r="I1497" s="1"/>
      <c r="M1497" s="1"/>
      <c r="O1497" s="1"/>
    </row>
    <row r="1498" spans="7:15" ht="12.75">
      <c r="G1498" s="1"/>
      <c r="H1498" s="1"/>
      <c r="I1498" s="1"/>
      <c r="M1498" s="1"/>
      <c r="O1498" s="1"/>
    </row>
    <row r="1499" spans="7:15" ht="12.75">
      <c r="G1499" s="1"/>
      <c r="H1499" s="1"/>
      <c r="I1499" s="1"/>
      <c r="M1499" s="1"/>
      <c r="O1499" s="1"/>
    </row>
    <row r="1500" spans="7:15" ht="12.75">
      <c r="G1500" s="1"/>
      <c r="H1500" s="1"/>
      <c r="I1500" s="1"/>
      <c r="M1500" s="1"/>
      <c r="O1500" s="1"/>
    </row>
    <row r="1501" spans="7:15" ht="12.75">
      <c r="G1501" s="1"/>
      <c r="H1501" s="1"/>
      <c r="I1501" s="1"/>
      <c r="M1501" s="1"/>
      <c r="O1501" s="1"/>
    </row>
    <row r="1502" spans="7:15" ht="12.75">
      <c r="G1502" s="1"/>
      <c r="H1502" s="1"/>
      <c r="I1502" s="1"/>
      <c r="M1502" s="1"/>
      <c r="O1502" s="1"/>
    </row>
    <row r="1503" spans="7:15" ht="12.75">
      <c r="G1503" s="1"/>
      <c r="H1503" s="1"/>
      <c r="I1503" s="1"/>
      <c r="M1503" s="1"/>
      <c r="O1503" s="1"/>
    </row>
    <row r="1504" spans="7:15" ht="12.75">
      <c r="G1504" s="1"/>
      <c r="H1504" s="1"/>
      <c r="I1504" s="1"/>
      <c r="M1504" s="1"/>
      <c r="O1504" s="1"/>
    </row>
    <row r="1505" spans="7:15" ht="12.75">
      <c r="G1505" s="1"/>
      <c r="H1505" s="1"/>
      <c r="I1505" s="1"/>
      <c r="M1505" s="1"/>
      <c r="O1505" s="1"/>
    </row>
    <row r="1506" spans="7:15" ht="12.75">
      <c r="G1506" s="1"/>
      <c r="H1506" s="1"/>
      <c r="I1506" s="1"/>
      <c r="M1506" s="1"/>
      <c r="O1506" s="1"/>
    </row>
    <row r="1507" spans="7:15" ht="12.75">
      <c r="G1507" s="1"/>
      <c r="H1507" s="1"/>
      <c r="I1507" s="1"/>
      <c r="M1507" s="1"/>
      <c r="O1507" s="1"/>
    </row>
    <row r="1508" spans="7:15" ht="12.75">
      <c r="G1508" s="1"/>
      <c r="H1508" s="1"/>
      <c r="I1508" s="1"/>
      <c r="M1508" s="1"/>
      <c r="O1508" s="1"/>
    </row>
    <row r="1509" spans="7:15" ht="12.75">
      <c r="G1509" s="1"/>
      <c r="H1509" s="1"/>
      <c r="I1509" s="1"/>
      <c r="M1509" s="1"/>
      <c r="O1509" s="1"/>
    </row>
    <row r="1510" spans="7:15" ht="12.75">
      <c r="G1510" s="1"/>
      <c r="H1510" s="1"/>
      <c r="I1510" s="1"/>
      <c r="M1510" s="1"/>
      <c r="O1510" s="1"/>
    </row>
    <row r="1511" spans="7:15" ht="12.75">
      <c r="G1511" s="1"/>
      <c r="H1511" s="1"/>
      <c r="I1511" s="1"/>
      <c r="M1511" s="1"/>
      <c r="O1511" s="1"/>
    </row>
    <row r="1512" spans="7:15" ht="12.75">
      <c r="G1512" s="1"/>
      <c r="H1512" s="1"/>
      <c r="I1512" s="1"/>
      <c r="M1512" s="1"/>
      <c r="O1512" s="1"/>
    </row>
    <row r="1513" spans="7:15" ht="12.75">
      <c r="G1513" s="1"/>
      <c r="H1513" s="1"/>
      <c r="I1513" s="1"/>
      <c r="M1513" s="1"/>
      <c r="O1513" s="1"/>
    </row>
    <row r="1514" spans="7:15" ht="12.75">
      <c r="G1514" s="1"/>
      <c r="H1514" s="1"/>
      <c r="I1514" s="1"/>
      <c r="M1514" s="1"/>
      <c r="O1514" s="1"/>
    </row>
    <row r="1515" spans="7:15" ht="12.75">
      <c r="G1515" s="1"/>
      <c r="H1515" s="1"/>
      <c r="I1515" s="1"/>
      <c r="M1515" s="1"/>
      <c r="O1515" s="1"/>
    </row>
    <row r="1516" spans="7:15" ht="12.75">
      <c r="G1516" s="1"/>
      <c r="H1516" s="1"/>
      <c r="I1516" s="1"/>
      <c r="M1516" s="1"/>
      <c r="O1516" s="1"/>
    </row>
    <row r="1517" spans="7:15" ht="12.75">
      <c r="G1517" s="1"/>
      <c r="H1517" s="1"/>
      <c r="I1517" s="1"/>
      <c r="M1517" s="1"/>
      <c r="O1517" s="1"/>
    </row>
    <row r="1518" spans="7:15" ht="12.75">
      <c r="G1518" s="1"/>
      <c r="H1518" s="1"/>
      <c r="I1518" s="1"/>
      <c r="M1518" s="1"/>
      <c r="O1518" s="1"/>
    </row>
    <row r="1519" spans="7:15" ht="12.75">
      <c r="G1519" s="1"/>
      <c r="H1519" s="1"/>
      <c r="I1519" s="1"/>
      <c r="M1519" s="1"/>
      <c r="O1519" s="1"/>
    </row>
    <row r="1520" spans="7:15" ht="12.75">
      <c r="G1520" s="1"/>
      <c r="H1520" s="1"/>
      <c r="I1520" s="1"/>
      <c r="M1520" s="1"/>
      <c r="O1520" s="1"/>
    </row>
    <row r="1521" spans="7:15" ht="12.75">
      <c r="G1521" s="1"/>
      <c r="H1521" s="1"/>
      <c r="I1521" s="1"/>
      <c r="M1521" s="1"/>
      <c r="O1521" s="1"/>
    </row>
    <row r="1522" spans="7:15" ht="12.75">
      <c r="G1522" s="1"/>
      <c r="H1522" s="1"/>
      <c r="I1522" s="1"/>
      <c r="M1522" s="1"/>
      <c r="O1522" s="1"/>
    </row>
    <row r="1523" spans="7:15" ht="12.75">
      <c r="G1523" s="1"/>
      <c r="H1523" s="1"/>
      <c r="I1523" s="1"/>
      <c r="M1523" s="1"/>
      <c r="O1523" s="1"/>
    </row>
    <row r="1524" spans="7:15" ht="12.75">
      <c r="G1524" s="1"/>
      <c r="H1524" s="1"/>
      <c r="I1524" s="1"/>
      <c r="M1524" s="1"/>
      <c r="O1524" s="1"/>
    </row>
    <row r="1525" spans="7:15" ht="12.75">
      <c r="G1525" s="1"/>
      <c r="H1525" s="1"/>
      <c r="I1525" s="1"/>
      <c r="M1525" s="1"/>
      <c r="O1525" s="1"/>
    </row>
    <row r="1526" spans="7:15" ht="12.75">
      <c r="G1526" s="1"/>
      <c r="H1526" s="1"/>
      <c r="I1526" s="1"/>
      <c r="M1526" s="1"/>
      <c r="O1526" s="1"/>
    </row>
    <row r="1527" spans="7:15" ht="12.75">
      <c r="G1527" s="1"/>
      <c r="H1527" s="1"/>
      <c r="I1527" s="1"/>
      <c r="M1527" s="1"/>
      <c r="O1527" s="1"/>
    </row>
    <row r="1528" spans="7:15" ht="12.75">
      <c r="G1528" s="1"/>
      <c r="H1528" s="1"/>
      <c r="I1528" s="1"/>
      <c r="M1528" s="1"/>
      <c r="O1528" s="1"/>
    </row>
    <row r="1529" spans="7:15" ht="12.75">
      <c r="G1529" s="1"/>
      <c r="H1529" s="1"/>
      <c r="I1529" s="1"/>
      <c r="M1529" s="1"/>
      <c r="O1529" s="1"/>
    </row>
    <row r="1530" spans="7:15" ht="12.75">
      <c r="G1530" s="1"/>
      <c r="H1530" s="1"/>
      <c r="I1530" s="1"/>
      <c r="M1530" s="1"/>
      <c r="O1530" s="1"/>
    </row>
    <row r="1531" spans="7:15" ht="12.75">
      <c r="G1531" s="1"/>
      <c r="H1531" s="1"/>
      <c r="I1531" s="1"/>
      <c r="M1531" s="1"/>
      <c r="O1531" s="1"/>
    </row>
    <row r="1532" spans="7:15" ht="12.75">
      <c r="G1532" s="1"/>
      <c r="H1532" s="1"/>
      <c r="I1532" s="1"/>
      <c r="M1532" s="1"/>
      <c r="O1532" s="1"/>
    </row>
    <row r="1533" spans="7:15" ht="12.75">
      <c r="G1533" s="1"/>
      <c r="H1533" s="1"/>
      <c r="I1533" s="1"/>
      <c r="M1533" s="1"/>
      <c r="O1533" s="1"/>
    </row>
    <row r="1534" spans="7:15" ht="12.75">
      <c r="G1534" s="1"/>
      <c r="H1534" s="1"/>
      <c r="I1534" s="1"/>
      <c r="M1534" s="1"/>
      <c r="O1534" s="1"/>
    </row>
    <row r="1535" spans="7:15" ht="12.75">
      <c r="G1535" s="1"/>
      <c r="H1535" s="1"/>
      <c r="I1535" s="1"/>
      <c r="M1535" s="1"/>
      <c r="O1535" s="1"/>
    </row>
    <row r="1536" spans="7:15" ht="12.75">
      <c r="G1536" s="1"/>
      <c r="H1536" s="1"/>
      <c r="I1536" s="1"/>
      <c r="M1536" s="1"/>
      <c r="O1536" s="1"/>
    </row>
    <row r="1537" spans="7:15" ht="12.75">
      <c r="G1537" s="1"/>
      <c r="H1537" s="1"/>
      <c r="I1537" s="1"/>
      <c r="M1537" s="1"/>
      <c r="O1537" s="1"/>
    </row>
    <row r="1538" spans="7:15" ht="12.75">
      <c r="G1538" s="1"/>
      <c r="H1538" s="1"/>
      <c r="I1538" s="1"/>
      <c r="M1538" s="1"/>
      <c r="O1538" s="1"/>
    </row>
    <row r="1539" spans="7:15" ht="12.75">
      <c r="G1539" s="1"/>
      <c r="H1539" s="1"/>
      <c r="I1539" s="1"/>
      <c r="M1539" s="1"/>
      <c r="O1539" s="1"/>
    </row>
    <row r="1540" spans="7:15" ht="12.75">
      <c r="G1540" s="1"/>
      <c r="H1540" s="1"/>
      <c r="I1540" s="1"/>
      <c r="M1540" s="1"/>
      <c r="O1540" s="1"/>
    </row>
    <row r="1541" spans="7:15" ht="12.75">
      <c r="G1541" s="1"/>
      <c r="H1541" s="1"/>
      <c r="I1541" s="1"/>
      <c r="M1541" s="1"/>
      <c r="O1541" s="1"/>
    </row>
    <row r="1542" spans="7:15" ht="12.75">
      <c r="G1542" s="1"/>
      <c r="H1542" s="1"/>
      <c r="I1542" s="1"/>
      <c r="M1542" s="1"/>
      <c r="O1542" s="1"/>
    </row>
    <row r="1543" spans="7:15" ht="12.75">
      <c r="G1543" s="1"/>
      <c r="H1543" s="1"/>
      <c r="I1543" s="1"/>
      <c r="M1543" s="1"/>
      <c r="O1543" s="1"/>
    </row>
    <row r="1544" spans="7:15" ht="12.75">
      <c r="G1544" s="1"/>
      <c r="H1544" s="1"/>
      <c r="I1544" s="1"/>
      <c r="M1544" s="1"/>
      <c r="O1544" s="1"/>
    </row>
    <row r="1545" spans="7:15" ht="12.75">
      <c r="G1545" s="1"/>
      <c r="H1545" s="1"/>
      <c r="I1545" s="1"/>
      <c r="M1545" s="1"/>
      <c r="O1545" s="1"/>
    </row>
    <row r="1546" spans="7:15" ht="12.75">
      <c r="G1546" s="1"/>
      <c r="H1546" s="1"/>
      <c r="I1546" s="1"/>
      <c r="M1546" s="1"/>
      <c r="O1546" s="1"/>
    </row>
    <row r="1547" spans="7:15" ht="12.75">
      <c r="G1547" s="1"/>
      <c r="H1547" s="1"/>
      <c r="I1547" s="1"/>
      <c r="M1547" s="1"/>
      <c r="O1547" s="1"/>
    </row>
    <row r="1548" spans="7:15" ht="12.75">
      <c r="G1548" s="1"/>
      <c r="H1548" s="1"/>
      <c r="I1548" s="1"/>
      <c r="M1548" s="1"/>
      <c r="O1548" s="1"/>
    </row>
    <row r="1549" spans="7:15" ht="12.75">
      <c r="G1549" s="1"/>
      <c r="H1549" s="1"/>
      <c r="I1549" s="1"/>
      <c r="M1549" s="1"/>
      <c r="O1549" s="1"/>
    </row>
    <row r="1550" spans="7:15" ht="12.75">
      <c r="G1550" s="1"/>
      <c r="H1550" s="1"/>
      <c r="I1550" s="1"/>
      <c r="M1550" s="1"/>
      <c r="O1550" s="1"/>
    </row>
    <row r="1551" spans="7:15" ht="12.75">
      <c r="G1551" s="1"/>
      <c r="H1551" s="1"/>
      <c r="I1551" s="1"/>
      <c r="M1551" s="1"/>
      <c r="O1551" s="1"/>
    </row>
    <row r="1552" spans="7:15" ht="12.75">
      <c r="G1552" s="1"/>
      <c r="H1552" s="1"/>
      <c r="I1552" s="1"/>
      <c r="M1552" s="1"/>
      <c r="O1552" s="1"/>
    </row>
    <row r="1553" spans="7:15" ht="12.75">
      <c r="G1553" s="1"/>
      <c r="H1553" s="1"/>
      <c r="I1553" s="1"/>
      <c r="M1553" s="1"/>
      <c r="O1553" s="1"/>
    </row>
    <row r="1554" spans="7:15" ht="12.75">
      <c r="G1554" s="1"/>
      <c r="H1554" s="1"/>
      <c r="I1554" s="1"/>
      <c r="M1554" s="1"/>
      <c r="O1554" s="1"/>
    </row>
    <row r="1555" spans="7:15" ht="12.75">
      <c r="G1555" s="1"/>
      <c r="H1555" s="1"/>
      <c r="I1555" s="1"/>
      <c r="M1555" s="1"/>
      <c r="O1555" s="1"/>
    </row>
    <row r="1556" spans="7:15" ht="12.75">
      <c r="G1556" s="1"/>
      <c r="H1556" s="1"/>
      <c r="I1556" s="1"/>
      <c r="M1556" s="1"/>
      <c r="O1556" s="1"/>
    </row>
    <row r="1557" spans="7:15" ht="12.75">
      <c r="G1557" s="1"/>
      <c r="H1557" s="1"/>
      <c r="I1557" s="1"/>
      <c r="M1557" s="1"/>
      <c r="O1557" s="1"/>
    </row>
    <row r="1558" spans="7:15" ht="12.75">
      <c r="G1558" s="1"/>
      <c r="H1558" s="1"/>
      <c r="I1558" s="1"/>
      <c r="M1558" s="1"/>
      <c r="O1558" s="1"/>
    </row>
    <row r="1559" spans="7:15" ht="12.75">
      <c r="G1559" s="1"/>
      <c r="H1559" s="1"/>
      <c r="I1559" s="1"/>
      <c r="M1559" s="1"/>
      <c r="O1559" s="1"/>
    </row>
    <row r="1560" spans="7:15" ht="12.75">
      <c r="G1560" s="1"/>
      <c r="H1560" s="1"/>
      <c r="I1560" s="1"/>
      <c r="M1560" s="1"/>
      <c r="O1560" s="1"/>
    </row>
    <row r="1561" spans="7:15" ht="12.75">
      <c r="G1561" s="1"/>
      <c r="H1561" s="1"/>
      <c r="I1561" s="1"/>
      <c r="M1561" s="1"/>
      <c r="O1561" s="1"/>
    </row>
    <row r="1562" spans="7:15" ht="12.75">
      <c r="G1562" s="1"/>
      <c r="H1562" s="1"/>
      <c r="I1562" s="1"/>
      <c r="M1562" s="1"/>
      <c r="O1562" s="1"/>
    </row>
    <row r="1563" spans="7:15" ht="12.75">
      <c r="G1563" s="1"/>
      <c r="H1563" s="1"/>
      <c r="I1563" s="1"/>
      <c r="M1563" s="1"/>
      <c r="O1563" s="1"/>
    </row>
    <row r="1564" spans="7:15" ht="12.75">
      <c r="G1564" s="1"/>
      <c r="H1564" s="1"/>
      <c r="I1564" s="1"/>
      <c r="M1564" s="1"/>
      <c r="O1564" s="1"/>
    </row>
    <row r="1565" spans="7:15" ht="12.75">
      <c r="G1565" s="1"/>
      <c r="H1565" s="1"/>
      <c r="I1565" s="1"/>
      <c r="M1565" s="1"/>
      <c r="O1565" s="1"/>
    </row>
    <row r="1566" spans="7:15" ht="12.75">
      <c r="G1566" s="1"/>
      <c r="H1566" s="1"/>
      <c r="I1566" s="1"/>
      <c r="M1566" s="1"/>
      <c r="O1566" s="1"/>
    </row>
    <row r="1567" spans="7:15" ht="12.75">
      <c r="G1567" s="1"/>
      <c r="H1567" s="1"/>
      <c r="I1567" s="1"/>
      <c r="M1567" s="1"/>
      <c r="O1567" s="1"/>
    </row>
    <row r="1568" spans="7:15" ht="12.75">
      <c r="G1568" s="1"/>
      <c r="H1568" s="1"/>
      <c r="I1568" s="1"/>
      <c r="M1568" s="1"/>
      <c r="O1568" s="1"/>
    </row>
    <row r="1569" spans="7:15" ht="12.75">
      <c r="G1569" s="1"/>
      <c r="H1569" s="1"/>
      <c r="I1569" s="1"/>
      <c r="M1569" s="1"/>
      <c r="O1569" s="1"/>
    </row>
    <row r="1570" spans="7:15" ht="12.75">
      <c r="G1570" s="1"/>
      <c r="H1570" s="1"/>
      <c r="I1570" s="1"/>
      <c r="M1570" s="1"/>
      <c r="O1570" s="1"/>
    </row>
    <row r="1571" spans="7:15" ht="12.75">
      <c r="G1571" s="1"/>
      <c r="H1571" s="1"/>
      <c r="I1571" s="1"/>
      <c r="M1571" s="1"/>
      <c r="O1571" s="1"/>
    </row>
    <row r="1572" spans="7:15" ht="12.75">
      <c r="G1572" s="1"/>
      <c r="H1572" s="1"/>
      <c r="I1572" s="1"/>
      <c r="M1572" s="1"/>
      <c r="O1572" s="1"/>
    </row>
    <row r="1573" spans="7:15" ht="12.75">
      <c r="G1573" s="1"/>
      <c r="H1573" s="1"/>
      <c r="I1573" s="1"/>
      <c r="M1573" s="1"/>
      <c r="O1573" s="1"/>
    </row>
    <row r="1574" spans="7:15" ht="12.75">
      <c r="G1574" s="1"/>
      <c r="H1574" s="1"/>
      <c r="I1574" s="1"/>
      <c r="M1574" s="1"/>
      <c r="O1574" s="1"/>
    </row>
    <row r="1575" spans="7:15" ht="12.75">
      <c r="G1575" s="1"/>
      <c r="H1575" s="1"/>
      <c r="I1575" s="1"/>
      <c r="M1575" s="1"/>
      <c r="O1575" s="1"/>
    </row>
    <row r="1576" spans="7:15" ht="12.75">
      <c r="G1576" s="1"/>
      <c r="H1576" s="1"/>
      <c r="I1576" s="1"/>
      <c r="M1576" s="1"/>
      <c r="O1576" s="1"/>
    </row>
    <row r="1577" spans="7:15" ht="12.75">
      <c r="G1577" s="1"/>
      <c r="H1577" s="1"/>
      <c r="I1577" s="1"/>
      <c r="M1577" s="1"/>
      <c r="O1577" s="1"/>
    </row>
    <row r="1578" spans="7:15" ht="12.75">
      <c r="G1578" s="1"/>
      <c r="H1578" s="1"/>
      <c r="I1578" s="1"/>
      <c r="M1578" s="1"/>
      <c r="O1578" s="1"/>
    </row>
    <row r="1579" spans="7:15" ht="12.75">
      <c r="G1579" s="1"/>
      <c r="H1579" s="1"/>
      <c r="I1579" s="1"/>
      <c r="M1579" s="1"/>
      <c r="O1579" s="1"/>
    </row>
    <row r="1580" spans="7:15" ht="12.75">
      <c r="G1580" s="1"/>
      <c r="H1580" s="1"/>
      <c r="I1580" s="1"/>
      <c r="M1580" s="1"/>
      <c r="O1580" s="1"/>
    </row>
    <row r="1581" spans="7:15" ht="12.75">
      <c r="G1581" s="1"/>
      <c r="H1581" s="1"/>
      <c r="I1581" s="1"/>
      <c r="M1581" s="1"/>
      <c r="O1581" s="1"/>
    </row>
    <row r="1582" spans="7:15" ht="12.75">
      <c r="G1582" s="1"/>
      <c r="H1582" s="1"/>
      <c r="I1582" s="1"/>
      <c r="M1582" s="1"/>
      <c r="O1582" s="1"/>
    </row>
    <row r="1583" spans="7:15" ht="12.75">
      <c r="G1583" s="1"/>
      <c r="H1583" s="1"/>
      <c r="I1583" s="1"/>
      <c r="M1583" s="1"/>
      <c r="O1583" s="1"/>
    </row>
    <row r="1584" spans="7:15" ht="12.75">
      <c r="G1584" s="1"/>
      <c r="H1584" s="1"/>
      <c r="I1584" s="1"/>
      <c r="M1584" s="1"/>
      <c r="O1584" s="1"/>
    </row>
    <row r="1585" spans="7:15" ht="12.75">
      <c r="G1585" s="1"/>
      <c r="H1585" s="1"/>
      <c r="I1585" s="1"/>
      <c r="M1585" s="1"/>
      <c r="O1585" s="1"/>
    </row>
    <row r="1586" spans="7:15" ht="12.75">
      <c r="G1586" s="1"/>
      <c r="H1586" s="1"/>
      <c r="I1586" s="1"/>
      <c r="M1586" s="1"/>
      <c r="O1586" s="1"/>
    </row>
    <row r="1587" spans="7:15" ht="12.75">
      <c r="G1587" s="1"/>
      <c r="H1587" s="1"/>
      <c r="I1587" s="1"/>
      <c r="M1587" s="1"/>
      <c r="O1587" s="1"/>
    </row>
    <row r="1588" spans="7:15" ht="12.75">
      <c r="G1588" s="1"/>
      <c r="H1588" s="1"/>
      <c r="I1588" s="1"/>
      <c r="M1588" s="1"/>
      <c r="O1588" s="1"/>
    </row>
    <row r="1589" spans="7:15" ht="12.75">
      <c r="G1589" s="1"/>
      <c r="H1589" s="1"/>
      <c r="I1589" s="1"/>
      <c r="M1589" s="1"/>
      <c r="O1589" s="1"/>
    </row>
    <row r="1590" spans="7:15" ht="12.75">
      <c r="G1590" s="1"/>
      <c r="H1590" s="1"/>
      <c r="I1590" s="1"/>
      <c r="M1590" s="1"/>
      <c r="O1590" s="1"/>
    </row>
    <row r="1591" spans="7:15" ht="12.75">
      <c r="G1591" s="1"/>
      <c r="H1591" s="1"/>
      <c r="I1591" s="1"/>
      <c r="M1591" s="1"/>
      <c r="O1591" s="1"/>
    </row>
    <row r="1592" spans="7:15" ht="12.75">
      <c r="G1592" s="1"/>
      <c r="H1592" s="1"/>
      <c r="I1592" s="1"/>
      <c r="M1592" s="1"/>
      <c r="O1592" s="1"/>
    </row>
    <row r="1593" spans="7:15" ht="12.75">
      <c r="G1593" s="1"/>
      <c r="H1593" s="1"/>
      <c r="I1593" s="1"/>
      <c r="M1593" s="1"/>
      <c r="O1593" s="1"/>
    </row>
    <row r="1594" spans="7:15" ht="12.75">
      <c r="G1594" s="1"/>
      <c r="H1594" s="1"/>
      <c r="I1594" s="1"/>
      <c r="M1594" s="1"/>
      <c r="O1594" s="1"/>
    </row>
    <row r="1595" spans="7:15" ht="12.75">
      <c r="G1595" s="1"/>
      <c r="H1595" s="1"/>
      <c r="I1595" s="1"/>
      <c r="M1595" s="1"/>
      <c r="O1595" s="1"/>
    </row>
    <row r="1596" spans="7:15" ht="12.75">
      <c r="G1596" s="1"/>
      <c r="H1596" s="1"/>
      <c r="I1596" s="1"/>
      <c r="M1596" s="1"/>
      <c r="O1596" s="1"/>
    </row>
    <row r="1597" spans="7:15" ht="12.75">
      <c r="G1597" s="1"/>
      <c r="H1597" s="1"/>
      <c r="I1597" s="1"/>
      <c r="M1597" s="1"/>
      <c r="O1597" s="1"/>
    </row>
    <row r="1598" spans="7:15" ht="12.75">
      <c r="G1598" s="1"/>
      <c r="H1598" s="1"/>
      <c r="I1598" s="1"/>
      <c r="M1598" s="1"/>
      <c r="O1598" s="1"/>
    </row>
    <row r="1599" spans="7:15" ht="12.75">
      <c r="G1599" s="1"/>
      <c r="H1599" s="1"/>
      <c r="I1599" s="1"/>
      <c r="M1599" s="1"/>
      <c r="O1599" s="1"/>
    </row>
    <row r="1600" spans="7:15" ht="12.75">
      <c r="G1600" s="1"/>
      <c r="H1600" s="1"/>
      <c r="I1600" s="1"/>
      <c r="M1600" s="1"/>
      <c r="O1600" s="1"/>
    </row>
    <row r="1601" spans="7:15" ht="12.75">
      <c r="G1601" s="1"/>
      <c r="H1601" s="1"/>
      <c r="I1601" s="1"/>
      <c r="M1601" s="1"/>
      <c r="O1601" s="1"/>
    </row>
    <row r="1602" spans="7:15" ht="12.75">
      <c r="G1602" s="1"/>
      <c r="H1602" s="1"/>
      <c r="I1602" s="1"/>
      <c r="M1602" s="1"/>
      <c r="O1602" s="1"/>
    </row>
    <row r="1603" spans="7:15" ht="12.75">
      <c r="G1603" s="1"/>
      <c r="H1603" s="1"/>
      <c r="I1603" s="1"/>
      <c r="M1603" s="1"/>
      <c r="O1603" s="1"/>
    </row>
    <row r="1604" spans="7:15" ht="12.75">
      <c r="G1604" s="1"/>
      <c r="H1604" s="1"/>
      <c r="I1604" s="1"/>
      <c r="M1604" s="1"/>
      <c r="O1604" s="1"/>
    </row>
    <row r="1605" spans="7:15" ht="12.75">
      <c r="G1605" s="1"/>
      <c r="H1605" s="1"/>
      <c r="I1605" s="1"/>
      <c r="M1605" s="1"/>
      <c r="O1605" s="1"/>
    </row>
    <row r="1606" spans="7:15" ht="12.75">
      <c r="G1606" s="1"/>
      <c r="H1606" s="1"/>
      <c r="I1606" s="1"/>
      <c r="M1606" s="1"/>
      <c r="O1606" s="1"/>
    </row>
    <row r="1607" spans="7:15" ht="12.75">
      <c r="G1607" s="1"/>
      <c r="H1607" s="1"/>
      <c r="I1607" s="1"/>
      <c r="M1607" s="1"/>
      <c r="O1607" s="1"/>
    </row>
    <row r="1608" spans="7:15" ht="12.75">
      <c r="G1608" s="1"/>
      <c r="H1608" s="1"/>
      <c r="I1608" s="1"/>
      <c r="M1608" s="1"/>
      <c r="O1608" s="1"/>
    </row>
    <row r="1609" spans="7:15" ht="12.75">
      <c r="G1609" s="1"/>
      <c r="H1609" s="1"/>
      <c r="I1609" s="1"/>
      <c r="M1609" s="1"/>
      <c r="O1609" s="1"/>
    </row>
    <row r="1610" spans="7:15" ht="12.75">
      <c r="G1610" s="1"/>
      <c r="H1610" s="1"/>
      <c r="I1610" s="1"/>
      <c r="M1610" s="1"/>
      <c r="O1610" s="1"/>
    </row>
    <row r="1611" spans="7:15" ht="12.75">
      <c r="G1611" s="1"/>
      <c r="H1611" s="1"/>
      <c r="I1611" s="1"/>
      <c r="M1611" s="1"/>
      <c r="O1611" s="1"/>
    </row>
    <row r="1612" spans="7:15" ht="12.75">
      <c r="G1612" s="1"/>
      <c r="H1612" s="1"/>
      <c r="I1612" s="1"/>
      <c r="M1612" s="1"/>
      <c r="O1612" s="1"/>
    </row>
    <row r="1613" spans="7:15" ht="12.75">
      <c r="G1613" s="1"/>
      <c r="H1613" s="1"/>
      <c r="I1613" s="1"/>
      <c r="M1613" s="1"/>
      <c r="O1613" s="1"/>
    </row>
    <row r="1614" spans="7:15" ht="12.75">
      <c r="G1614" s="1"/>
      <c r="H1614" s="1"/>
      <c r="I1614" s="1"/>
      <c r="M1614" s="1"/>
      <c r="O1614" s="1"/>
    </row>
    <row r="1615" spans="7:15" ht="12.75">
      <c r="G1615" s="1"/>
      <c r="H1615" s="1"/>
      <c r="I1615" s="1"/>
      <c r="M1615" s="1"/>
      <c r="O1615" s="1"/>
    </row>
    <row r="1616" spans="7:15" ht="12.75">
      <c r="G1616" s="1"/>
      <c r="H1616" s="1"/>
      <c r="I1616" s="1"/>
      <c r="M1616" s="1"/>
      <c r="O1616" s="1"/>
    </row>
    <row r="1617" spans="7:15" ht="12.75">
      <c r="G1617" s="1"/>
      <c r="H1617" s="1"/>
      <c r="I1617" s="1"/>
      <c r="M1617" s="1"/>
      <c r="O1617" s="1"/>
    </row>
    <row r="1618" spans="7:15" ht="12.75">
      <c r="G1618" s="1"/>
      <c r="H1618" s="1"/>
      <c r="I1618" s="1"/>
      <c r="M1618" s="1"/>
      <c r="O1618" s="1"/>
    </row>
    <row r="1619" spans="7:15" ht="12.75">
      <c r="G1619" s="1"/>
      <c r="H1619" s="1"/>
      <c r="I1619" s="1"/>
      <c r="M1619" s="1"/>
      <c r="O1619" s="1"/>
    </row>
    <row r="1620" spans="7:15" ht="12.75">
      <c r="G1620" s="1"/>
      <c r="H1620" s="1"/>
      <c r="I1620" s="1"/>
      <c r="M1620" s="1"/>
      <c r="O1620" s="1"/>
    </row>
    <row r="1621" spans="7:15" ht="12.75">
      <c r="G1621" s="1"/>
      <c r="H1621" s="1"/>
      <c r="I1621" s="1"/>
      <c r="M1621" s="1"/>
      <c r="O1621" s="1"/>
    </row>
    <row r="1622" spans="7:15" ht="12.75">
      <c r="G1622" s="1"/>
      <c r="H1622" s="1"/>
      <c r="I1622" s="1"/>
      <c r="M1622" s="1"/>
      <c r="O1622" s="1"/>
    </row>
    <row r="1623" spans="7:15" ht="12.75">
      <c r="G1623" s="1"/>
      <c r="H1623" s="1"/>
      <c r="I1623" s="1"/>
      <c r="M1623" s="1"/>
      <c r="O1623" s="1"/>
    </row>
    <row r="1624" spans="7:15" ht="12.75">
      <c r="G1624" s="1"/>
      <c r="H1624" s="1"/>
      <c r="I1624" s="1"/>
      <c r="M1624" s="1"/>
      <c r="O1624" s="1"/>
    </row>
    <row r="1625" spans="7:15" ht="12.75">
      <c r="G1625" s="1"/>
      <c r="H1625" s="1"/>
      <c r="I1625" s="1"/>
      <c r="M1625" s="1"/>
      <c r="O1625" s="1"/>
    </row>
    <row r="1626" spans="7:15" ht="12.75">
      <c r="G1626" s="1"/>
      <c r="H1626" s="1"/>
      <c r="I1626" s="1"/>
      <c r="M1626" s="1"/>
      <c r="O1626" s="1"/>
    </row>
    <row r="1627" spans="7:15" ht="12.75">
      <c r="G1627" s="1"/>
      <c r="H1627" s="1"/>
      <c r="I1627" s="1"/>
      <c r="M1627" s="1"/>
      <c r="O1627" s="1"/>
    </row>
    <row r="1628" spans="7:15" ht="12.75">
      <c r="G1628" s="1"/>
      <c r="H1628" s="1"/>
      <c r="I1628" s="1"/>
      <c r="M1628" s="1"/>
      <c r="O1628" s="1"/>
    </row>
    <row r="1629" spans="7:15" ht="12.75">
      <c r="G1629" s="1"/>
      <c r="H1629" s="1"/>
      <c r="I1629" s="1"/>
      <c r="M1629" s="1"/>
      <c r="O1629" s="1"/>
    </row>
    <row r="1630" spans="7:15" ht="12.75">
      <c r="G1630" s="1"/>
      <c r="H1630" s="1"/>
      <c r="I1630" s="1"/>
      <c r="M1630" s="1"/>
      <c r="O1630" s="1"/>
    </row>
    <row r="1631" spans="7:15" ht="12.75">
      <c r="G1631" s="1"/>
      <c r="H1631" s="1"/>
      <c r="I1631" s="1"/>
      <c r="M1631" s="1"/>
      <c r="O1631" s="1"/>
    </row>
    <row r="1632" spans="7:15" ht="12.75">
      <c r="G1632" s="1"/>
      <c r="H1632" s="1"/>
      <c r="I1632" s="1"/>
      <c r="M1632" s="1"/>
      <c r="O1632" s="1"/>
    </row>
    <row r="1633" spans="7:15" ht="12.75">
      <c r="G1633" s="1"/>
      <c r="H1633" s="1"/>
      <c r="I1633" s="1"/>
      <c r="M1633" s="1"/>
      <c r="O1633" s="1"/>
    </row>
    <row r="1634" spans="7:15" ht="12.75">
      <c r="G1634" s="1"/>
      <c r="H1634" s="1"/>
      <c r="I1634" s="1"/>
      <c r="M1634" s="1"/>
      <c r="O1634" s="1"/>
    </row>
    <row r="1635" spans="7:15" ht="12.75">
      <c r="G1635" s="1"/>
      <c r="H1635" s="1"/>
      <c r="I1635" s="1"/>
      <c r="M1635" s="1"/>
      <c r="O1635" s="1"/>
    </row>
    <row r="1636" spans="7:15" ht="12.75">
      <c r="G1636" s="1"/>
      <c r="H1636" s="1"/>
      <c r="I1636" s="1"/>
      <c r="M1636" s="1"/>
      <c r="O1636" s="1"/>
    </row>
    <row r="1637" spans="7:15" ht="12.75">
      <c r="G1637" s="1"/>
      <c r="H1637" s="1"/>
      <c r="I1637" s="1"/>
      <c r="M1637" s="1"/>
      <c r="O1637" s="1"/>
    </row>
    <row r="1638" spans="7:15" ht="12.75">
      <c r="G1638" s="1"/>
      <c r="H1638" s="1"/>
      <c r="I1638" s="1"/>
      <c r="M1638" s="1"/>
      <c r="O1638" s="1"/>
    </row>
    <row r="1639" spans="7:15" ht="12.75">
      <c r="G1639" s="1"/>
      <c r="H1639" s="1"/>
      <c r="I1639" s="1"/>
      <c r="M1639" s="1"/>
      <c r="O1639" s="1"/>
    </row>
    <row r="1640" spans="7:15" ht="12.75">
      <c r="G1640" s="1"/>
      <c r="H1640" s="1"/>
      <c r="I1640" s="1"/>
      <c r="M1640" s="1"/>
      <c r="O1640" s="1"/>
    </row>
    <row r="1641" spans="7:15" ht="12.75">
      <c r="G1641" s="1"/>
      <c r="H1641" s="1"/>
      <c r="I1641" s="1"/>
      <c r="M1641" s="1"/>
      <c r="O1641" s="1"/>
    </row>
    <row r="1642" spans="7:15" ht="12.75">
      <c r="G1642" s="1"/>
      <c r="H1642" s="1"/>
      <c r="I1642" s="1"/>
      <c r="M1642" s="1"/>
      <c r="O1642" s="1"/>
    </row>
    <row r="1643" spans="7:15" ht="12.75">
      <c r="G1643" s="1"/>
      <c r="H1643" s="1"/>
      <c r="I1643" s="1"/>
      <c r="M1643" s="1"/>
      <c r="O1643" s="1"/>
    </row>
    <row r="1644" spans="7:15" ht="12.75">
      <c r="G1644" s="1"/>
      <c r="H1644" s="1"/>
      <c r="I1644" s="1"/>
      <c r="M1644" s="1"/>
      <c r="O1644" s="1"/>
    </row>
    <row r="1645" spans="7:15" ht="12.75">
      <c r="G1645" s="1"/>
      <c r="H1645" s="1"/>
      <c r="I1645" s="1"/>
      <c r="M1645" s="1"/>
      <c r="O1645" s="1"/>
    </row>
    <row r="1646" spans="7:15" ht="12.75">
      <c r="G1646" s="1"/>
      <c r="H1646" s="1"/>
      <c r="I1646" s="1"/>
      <c r="M1646" s="1"/>
      <c r="O1646" s="1"/>
    </row>
    <row r="1647" spans="7:15" ht="12.75">
      <c r="G1647" s="1"/>
      <c r="H1647" s="1"/>
      <c r="I1647" s="1"/>
      <c r="M1647" s="1"/>
      <c r="O1647" s="1"/>
    </row>
    <row r="1648" spans="7:15" ht="12.75">
      <c r="G1648" s="1"/>
      <c r="H1648" s="1"/>
      <c r="I1648" s="1"/>
      <c r="M1648" s="1"/>
      <c r="O1648" s="1"/>
    </row>
    <row r="1649" spans="7:15" ht="12.75">
      <c r="G1649" s="1"/>
      <c r="H1649" s="1"/>
      <c r="I1649" s="1"/>
      <c r="M1649" s="1"/>
      <c r="O1649" s="1"/>
    </row>
    <row r="1650" spans="7:15" ht="12.75">
      <c r="G1650" s="1"/>
      <c r="H1650" s="1"/>
      <c r="I1650" s="1"/>
      <c r="M1650" s="1"/>
      <c r="O1650" s="1"/>
    </row>
    <row r="1651" spans="7:15" ht="12.75">
      <c r="G1651" s="1"/>
      <c r="H1651" s="1"/>
      <c r="I1651" s="1"/>
      <c r="M1651" s="1"/>
      <c r="O1651" s="1"/>
    </row>
    <row r="1652" spans="7:15" ht="12.75">
      <c r="G1652" s="1"/>
      <c r="H1652" s="1"/>
      <c r="I1652" s="1"/>
      <c r="M1652" s="1"/>
      <c r="O1652" s="1"/>
    </row>
    <row r="1653" spans="7:15" ht="12.75">
      <c r="G1653" s="1"/>
      <c r="H1653" s="1"/>
      <c r="I1653" s="1"/>
      <c r="M1653" s="1"/>
      <c r="O1653" s="1"/>
    </row>
    <row r="1654" spans="7:15" ht="12.75">
      <c r="G1654" s="1"/>
      <c r="H1654" s="1"/>
      <c r="I1654" s="1"/>
      <c r="M1654" s="1"/>
      <c r="O1654" s="1"/>
    </row>
    <row r="1655" spans="7:15" ht="12.75">
      <c r="G1655" s="1"/>
      <c r="H1655" s="1"/>
      <c r="I1655" s="1"/>
      <c r="M1655" s="1"/>
      <c r="O1655" s="1"/>
    </row>
    <row r="1656" spans="7:15" ht="12.75">
      <c r="G1656" s="1"/>
      <c r="H1656" s="1"/>
      <c r="I1656" s="1"/>
      <c r="M1656" s="1"/>
      <c r="O1656" s="1"/>
    </row>
    <row r="1657" spans="7:15" ht="12.75">
      <c r="G1657" s="1"/>
      <c r="H1657" s="1"/>
      <c r="I1657" s="1"/>
      <c r="M1657" s="1"/>
      <c r="O1657" s="1"/>
    </row>
    <row r="1658" spans="7:15" ht="12.75">
      <c r="G1658" s="1"/>
      <c r="H1658" s="1"/>
      <c r="I1658" s="1"/>
      <c r="M1658" s="1"/>
      <c r="O1658" s="1"/>
    </row>
    <row r="1659" spans="7:15" ht="12.75">
      <c r="G1659" s="1"/>
      <c r="H1659" s="1"/>
      <c r="I1659" s="1"/>
      <c r="M1659" s="1"/>
      <c r="O1659" s="1"/>
    </row>
    <row r="1660" spans="7:15" ht="12.75">
      <c r="G1660" s="1"/>
      <c r="H1660" s="1"/>
      <c r="I1660" s="1"/>
      <c r="M1660" s="1"/>
      <c r="O1660" s="1"/>
    </row>
    <row r="1661" spans="7:15" ht="12.75">
      <c r="G1661" s="1"/>
      <c r="H1661" s="1"/>
      <c r="I1661" s="1"/>
      <c r="M1661" s="1"/>
      <c r="O1661" s="1"/>
    </row>
    <row r="1662" spans="7:15" ht="12.75">
      <c r="G1662" s="1"/>
      <c r="H1662" s="1"/>
      <c r="I1662" s="1"/>
      <c r="M1662" s="1"/>
      <c r="O1662" s="1"/>
    </row>
    <row r="1663" spans="7:15" ht="12.75">
      <c r="G1663" s="1"/>
      <c r="H1663" s="1"/>
      <c r="I1663" s="1"/>
      <c r="M1663" s="1"/>
      <c r="O1663" s="1"/>
    </row>
    <row r="1664" spans="7:15" ht="12.75">
      <c r="G1664" s="1"/>
      <c r="H1664" s="1"/>
      <c r="I1664" s="1"/>
      <c r="M1664" s="1"/>
      <c r="O1664" s="1"/>
    </row>
    <row r="1665" spans="7:15" ht="12.75">
      <c r="G1665" s="1"/>
      <c r="H1665" s="1"/>
      <c r="I1665" s="1"/>
      <c r="M1665" s="1"/>
      <c r="O1665" s="1"/>
    </row>
    <row r="1666" spans="7:15" ht="12.75">
      <c r="G1666" s="1"/>
      <c r="H1666" s="1"/>
      <c r="I1666" s="1"/>
      <c r="M1666" s="1"/>
      <c r="O1666" s="1"/>
    </row>
    <row r="1667" spans="7:15" ht="12.75">
      <c r="G1667" s="1"/>
      <c r="H1667" s="1"/>
      <c r="I1667" s="1"/>
      <c r="M1667" s="1"/>
      <c r="O1667" s="1"/>
    </row>
    <row r="1668" spans="7:15" ht="12.75">
      <c r="G1668" s="1"/>
      <c r="H1668" s="1"/>
      <c r="I1668" s="1"/>
      <c r="M1668" s="1"/>
      <c r="O1668" s="1"/>
    </row>
    <row r="1669" spans="7:15" ht="12.75">
      <c r="G1669" s="1"/>
      <c r="H1669" s="1"/>
      <c r="I1669" s="1"/>
      <c r="M1669" s="1"/>
      <c r="O1669" s="1"/>
    </row>
    <row r="1670" spans="7:15" ht="12.75">
      <c r="G1670" s="1"/>
      <c r="H1670" s="1"/>
      <c r="I1670" s="1"/>
      <c r="M1670" s="1"/>
      <c r="O1670" s="1"/>
    </row>
    <row r="1671" spans="7:15" ht="12.75">
      <c r="G1671" s="1"/>
      <c r="H1671" s="1"/>
      <c r="I1671" s="1"/>
      <c r="M1671" s="1"/>
      <c r="O1671" s="1"/>
    </row>
    <row r="1672" spans="7:15" ht="12.75">
      <c r="G1672" s="1"/>
      <c r="H1672" s="1"/>
      <c r="I1672" s="1"/>
      <c r="M1672" s="1"/>
      <c r="O1672" s="1"/>
    </row>
    <row r="1673" spans="7:15" ht="12.75">
      <c r="G1673" s="1"/>
      <c r="H1673" s="1"/>
      <c r="I1673" s="1"/>
      <c r="M1673" s="1"/>
      <c r="O1673" s="1"/>
    </row>
    <row r="1674" spans="7:15" ht="12.75">
      <c r="G1674" s="1"/>
      <c r="H1674" s="1"/>
      <c r="I1674" s="1"/>
      <c r="M1674" s="1"/>
      <c r="O1674" s="1"/>
    </row>
    <row r="1675" spans="7:15" ht="12.75">
      <c r="G1675" s="1"/>
      <c r="H1675" s="1"/>
      <c r="I1675" s="1"/>
      <c r="M1675" s="1"/>
      <c r="O1675" s="1"/>
    </row>
    <row r="1676" spans="7:15" ht="12.75">
      <c r="G1676" s="1"/>
      <c r="H1676" s="1"/>
      <c r="I1676" s="1"/>
      <c r="M1676" s="1"/>
      <c r="O1676" s="1"/>
    </row>
    <row r="1677" spans="7:15" ht="12.75">
      <c r="G1677" s="1"/>
      <c r="H1677" s="1"/>
      <c r="I1677" s="1"/>
      <c r="M1677" s="1"/>
      <c r="O1677" s="1"/>
    </row>
    <row r="1678" spans="7:15" ht="12.75">
      <c r="G1678" s="1"/>
      <c r="H1678" s="1"/>
      <c r="I1678" s="1"/>
      <c r="M1678" s="1"/>
      <c r="O1678" s="1"/>
    </row>
    <row r="1679" spans="7:15" ht="12.75">
      <c r="G1679" s="1"/>
      <c r="H1679" s="1"/>
      <c r="I1679" s="1"/>
      <c r="M1679" s="1"/>
      <c r="O1679" s="1"/>
    </row>
    <row r="1680" spans="7:15" ht="12.75">
      <c r="G1680" s="1"/>
      <c r="H1680" s="1"/>
      <c r="I1680" s="1"/>
      <c r="M1680" s="1"/>
      <c r="O1680" s="1"/>
    </row>
    <row r="1681" spans="7:15" ht="12.75">
      <c r="G1681" s="1"/>
      <c r="H1681" s="1"/>
      <c r="I1681" s="1"/>
      <c r="M1681" s="1"/>
      <c r="O1681" s="1"/>
    </row>
    <row r="1682" spans="7:15" ht="12.75">
      <c r="G1682" s="1"/>
      <c r="H1682" s="1"/>
      <c r="I1682" s="1"/>
      <c r="M1682" s="1"/>
      <c r="O1682" s="1"/>
    </row>
    <row r="1683" spans="7:15" ht="12.75">
      <c r="G1683" s="1"/>
      <c r="H1683" s="1"/>
      <c r="I1683" s="1"/>
      <c r="M1683" s="1"/>
      <c r="O1683" s="1"/>
    </row>
    <row r="1684" spans="7:15" ht="12.75">
      <c r="G1684" s="1"/>
      <c r="H1684" s="1"/>
      <c r="I1684" s="1"/>
      <c r="M1684" s="1"/>
      <c r="O1684" s="1"/>
    </row>
    <row r="1685" spans="7:15" ht="12.75">
      <c r="G1685" s="1"/>
      <c r="H1685" s="1"/>
      <c r="I1685" s="1"/>
      <c r="M1685" s="1"/>
      <c r="O1685" s="1"/>
    </row>
    <row r="1686" spans="7:15" ht="12.75">
      <c r="G1686" s="1"/>
      <c r="H1686" s="1"/>
      <c r="I1686" s="1"/>
      <c r="M1686" s="1"/>
      <c r="O1686" s="1"/>
    </row>
    <row r="1687" spans="7:15" ht="12.75">
      <c r="G1687" s="1"/>
      <c r="H1687" s="1"/>
      <c r="I1687" s="1"/>
      <c r="M1687" s="1"/>
      <c r="O1687" s="1"/>
    </row>
    <row r="1688" spans="7:15" ht="12.75">
      <c r="G1688" s="1"/>
      <c r="H1688" s="1"/>
      <c r="I1688" s="1"/>
      <c r="M1688" s="1"/>
      <c r="O1688" s="1"/>
    </row>
    <row r="1689" spans="7:15" ht="12.75">
      <c r="G1689" s="1"/>
      <c r="H1689" s="1"/>
      <c r="I1689" s="1"/>
      <c r="M1689" s="1"/>
      <c r="O1689" s="1"/>
    </row>
    <row r="1690" spans="7:15" ht="12.75">
      <c r="G1690" s="1"/>
      <c r="H1690" s="1"/>
      <c r="I1690" s="1"/>
      <c r="M1690" s="1"/>
      <c r="O1690" s="1"/>
    </row>
    <row r="1691" spans="7:15" ht="12.75">
      <c r="G1691" s="1"/>
      <c r="H1691" s="1"/>
      <c r="I1691" s="1"/>
      <c r="M1691" s="1"/>
      <c r="O1691" s="1"/>
    </row>
    <row r="1692" spans="7:15" ht="12.75">
      <c r="G1692" s="1"/>
      <c r="H1692" s="1"/>
      <c r="I1692" s="1"/>
      <c r="M1692" s="1"/>
      <c r="O1692" s="1"/>
    </row>
    <row r="1693" spans="7:15" ht="12.75">
      <c r="G1693" s="1"/>
      <c r="H1693" s="1"/>
      <c r="I1693" s="1"/>
      <c r="M1693" s="1"/>
      <c r="O1693" s="1"/>
    </row>
    <row r="1694" spans="7:15" ht="12.75">
      <c r="G1694" s="1"/>
      <c r="H1694" s="1"/>
      <c r="I1694" s="1"/>
      <c r="M1694" s="1"/>
      <c r="O1694" s="1"/>
    </row>
    <row r="1695" spans="7:15" ht="12.75">
      <c r="G1695" s="1"/>
      <c r="H1695" s="1"/>
      <c r="I1695" s="1"/>
      <c r="M1695" s="1"/>
      <c r="O1695" s="1"/>
    </row>
    <row r="1696" spans="7:15" ht="12.75">
      <c r="G1696" s="1"/>
      <c r="H1696" s="1"/>
      <c r="I1696" s="1"/>
      <c r="M1696" s="1"/>
      <c r="O1696" s="1"/>
    </row>
    <row r="1697" spans="7:15" ht="12.75">
      <c r="G1697" s="1"/>
      <c r="H1697" s="1"/>
      <c r="I1697" s="1"/>
      <c r="M1697" s="1"/>
      <c r="O1697" s="1"/>
    </row>
    <row r="1698" spans="7:15" ht="12.75">
      <c r="G1698" s="1"/>
      <c r="H1698" s="1"/>
      <c r="I1698" s="1"/>
      <c r="M1698" s="1"/>
      <c r="O1698" s="1"/>
    </row>
    <row r="1699" spans="7:15" ht="12.75">
      <c r="G1699" s="1"/>
      <c r="H1699" s="1"/>
      <c r="I1699" s="1"/>
      <c r="M1699" s="1"/>
      <c r="O1699" s="1"/>
    </row>
    <row r="1700" spans="7:15" ht="12.75">
      <c r="G1700" s="1"/>
      <c r="H1700" s="1"/>
      <c r="I1700" s="1"/>
      <c r="M1700" s="1"/>
      <c r="O1700" s="1"/>
    </row>
    <row r="1701" spans="7:15" ht="12.75">
      <c r="G1701" s="1"/>
      <c r="H1701" s="1"/>
      <c r="I1701" s="1"/>
      <c r="M1701" s="1"/>
      <c r="O1701" s="1"/>
    </row>
    <row r="1702" spans="7:15" ht="12.75">
      <c r="G1702" s="1"/>
      <c r="H1702" s="1"/>
      <c r="I1702" s="1"/>
      <c r="M1702" s="1"/>
      <c r="O1702" s="1"/>
    </row>
    <row r="1703" spans="7:15" ht="12.75">
      <c r="G1703" s="1"/>
      <c r="H1703" s="1"/>
      <c r="I1703" s="1"/>
      <c r="M1703" s="1"/>
      <c r="O1703" s="1"/>
    </row>
    <row r="1704" spans="7:15" ht="12.75">
      <c r="G1704" s="1"/>
      <c r="H1704" s="1"/>
      <c r="I1704" s="1"/>
      <c r="M1704" s="1"/>
      <c r="O1704" s="1"/>
    </row>
    <row r="1705" spans="7:15" ht="12.75">
      <c r="G1705" s="1"/>
      <c r="H1705" s="1"/>
      <c r="I1705" s="1"/>
      <c r="M1705" s="1"/>
      <c r="O1705" s="1"/>
    </row>
    <row r="1706" spans="7:15" ht="12.75">
      <c r="G1706" s="1"/>
      <c r="H1706" s="1"/>
      <c r="I1706" s="1"/>
      <c r="M1706" s="1"/>
      <c r="O1706" s="1"/>
    </row>
    <row r="1707" spans="7:15" ht="12.75">
      <c r="G1707" s="1"/>
      <c r="H1707" s="1"/>
      <c r="I1707" s="1"/>
      <c r="M1707" s="1"/>
      <c r="O1707" s="1"/>
    </row>
    <row r="1708" spans="7:15" ht="12.75">
      <c r="G1708" s="1"/>
      <c r="H1708" s="1"/>
      <c r="I1708" s="1"/>
      <c r="M1708" s="1"/>
      <c r="O1708" s="1"/>
    </row>
    <row r="1709" spans="7:15" ht="12.75">
      <c r="G1709" s="1"/>
      <c r="H1709" s="1"/>
      <c r="I1709" s="1"/>
      <c r="M1709" s="1"/>
      <c r="O1709" s="1"/>
    </row>
    <row r="1710" spans="7:15" ht="12.75">
      <c r="G1710" s="1"/>
      <c r="H1710" s="1"/>
      <c r="I1710" s="1"/>
      <c r="M1710" s="1"/>
      <c r="O1710" s="1"/>
    </row>
    <row r="1711" spans="7:15" ht="12.75">
      <c r="G1711" s="1"/>
      <c r="H1711" s="1"/>
      <c r="I1711" s="1"/>
      <c r="M1711" s="1"/>
      <c r="O1711" s="1"/>
    </row>
    <row r="1712" spans="7:15" ht="12.75">
      <c r="G1712" s="1"/>
      <c r="H1712" s="1"/>
      <c r="I1712" s="1"/>
      <c r="M1712" s="1"/>
      <c r="O1712" s="1"/>
    </row>
    <row r="1713" spans="7:15" ht="12.75">
      <c r="G1713" s="1"/>
      <c r="H1713" s="1"/>
      <c r="I1713" s="1"/>
      <c r="M1713" s="1"/>
      <c r="O1713" s="1"/>
    </row>
    <row r="1714" spans="7:15" ht="12.75">
      <c r="G1714" s="1"/>
      <c r="H1714" s="1"/>
      <c r="I1714" s="1"/>
      <c r="M1714" s="1"/>
      <c r="O1714" s="1"/>
    </row>
    <row r="1715" spans="7:15" ht="12.75">
      <c r="G1715" s="1"/>
      <c r="H1715" s="1"/>
      <c r="I1715" s="1"/>
      <c r="M1715" s="1"/>
      <c r="O1715" s="1"/>
    </row>
    <row r="1716" spans="7:15" ht="12.75">
      <c r="G1716" s="1"/>
      <c r="H1716" s="1"/>
      <c r="I1716" s="1"/>
      <c r="M1716" s="1"/>
      <c r="O1716" s="1"/>
    </row>
    <row r="1717" spans="7:15" ht="12.75">
      <c r="G1717" s="1"/>
      <c r="H1717" s="1"/>
      <c r="I1717" s="1"/>
      <c r="M1717" s="1"/>
      <c r="O1717" s="1"/>
    </row>
    <row r="1718" spans="7:15" ht="12.75">
      <c r="G1718" s="1"/>
      <c r="H1718" s="1"/>
      <c r="I1718" s="1"/>
      <c r="M1718" s="1"/>
      <c r="O1718" s="1"/>
    </row>
    <row r="1719" spans="7:15" ht="12.75">
      <c r="G1719" s="1"/>
      <c r="H1719" s="1"/>
      <c r="I1719" s="1"/>
      <c r="M1719" s="1"/>
      <c r="O1719" s="1"/>
    </row>
    <row r="1720" spans="7:15" ht="12.75">
      <c r="G1720" s="1"/>
      <c r="H1720" s="1"/>
      <c r="I1720" s="1"/>
      <c r="M1720" s="1"/>
      <c r="O1720" s="1"/>
    </row>
    <row r="1721" spans="7:15" ht="12.75">
      <c r="G1721" s="1"/>
      <c r="H1721" s="1"/>
      <c r="I1721" s="1"/>
      <c r="M1721" s="1"/>
      <c r="O1721" s="1"/>
    </row>
    <row r="1722" spans="7:15" ht="12.75">
      <c r="G1722" s="1"/>
      <c r="H1722" s="1"/>
      <c r="I1722" s="1"/>
      <c r="M1722" s="1"/>
      <c r="O1722" s="1"/>
    </row>
    <row r="1723" spans="7:15" ht="12.75">
      <c r="G1723" s="1"/>
      <c r="H1723" s="1"/>
      <c r="I1723" s="1"/>
      <c r="M1723" s="1"/>
      <c r="O1723" s="1"/>
    </row>
    <row r="1724" spans="7:15" ht="12.75">
      <c r="G1724" s="1"/>
      <c r="H1724" s="1"/>
      <c r="I1724" s="1"/>
      <c r="M1724" s="1"/>
      <c r="O1724" s="1"/>
    </row>
    <row r="1725" spans="7:15" ht="12.75">
      <c r="G1725" s="1"/>
      <c r="H1725" s="1"/>
      <c r="I1725" s="1"/>
      <c r="M1725" s="1"/>
      <c r="O1725" s="1"/>
    </row>
    <row r="1726" spans="7:15" ht="12.75">
      <c r="G1726" s="1"/>
      <c r="H1726" s="1"/>
      <c r="I1726" s="1"/>
      <c r="M1726" s="1"/>
      <c r="O1726" s="1"/>
    </row>
    <row r="1727" spans="7:15" ht="12.75">
      <c r="G1727" s="1"/>
      <c r="H1727" s="1"/>
      <c r="I1727" s="1"/>
      <c r="M1727" s="1"/>
      <c r="O1727" s="1"/>
    </row>
    <row r="1728" spans="7:15" ht="12.75">
      <c r="G1728" s="1"/>
      <c r="H1728" s="1"/>
      <c r="I1728" s="1"/>
      <c r="M1728" s="1"/>
      <c r="O1728" s="1"/>
    </row>
    <row r="1729" spans="7:15" ht="12.75">
      <c r="G1729" s="1"/>
      <c r="H1729" s="1"/>
      <c r="I1729" s="1"/>
      <c r="M1729" s="1"/>
      <c r="O1729" s="1"/>
    </row>
    <row r="1730" spans="7:15" ht="12.75">
      <c r="G1730" s="1"/>
      <c r="H1730" s="1"/>
      <c r="I1730" s="1"/>
      <c r="M1730" s="1"/>
      <c r="O1730" s="1"/>
    </row>
    <row r="1731" spans="7:15" ht="12.75">
      <c r="G1731" s="1"/>
      <c r="H1731" s="1"/>
      <c r="I1731" s="1"/>
      <c r="M1731" s="1"/>
      <c r="O1731" s="1"/>
    </row>
    <row r="1732" spans="7:15" ht="12.75">
      <c r="G1732" s="1"/>
      <c r="H1732" s="1"/>
      <c r="I1732" s="1"/>
      <c r="M1732" s="1"/>
      <c r="O1732" s="1"/>
    </row>
    <row r="1733" spans="7:15" ht="12.75">
      <c r="G1733" s="1"/>
      <c r="H1733" s="1"/>
      <c r="I1733" s="1"/>
      <c r="M1733" s="1"/>
      <c r="O1733" s="1"/>
    </row>
    <row r="1734" spans="7:15" ht="12.75">
      <c r="G1734" s="1"/>
      <c r="H1734" s="1"/>
      <c r="I1734" s="1"/>
      <c r="M1734" s="1"/>
      <c r="O1734" s="1"/>
    </row>
    <row r="1735" spans="7:15" ht="12.75">
      <c r="G1735" s="1"/>
      <c r="H1735" s="1"/>
      <c r="I1735" s="1"/>
      <c r="M1735" s="1"/>
      <c r="O1735" s="1"/>
    </row>
    <row r="1736" spans="7:15" ht="12.75">
      <c r="G1736" s="1"/>
      <c r="H1736" s="1"/>
      <c r="I1736" s="1"/>
      <c r="M1736" s="1"/>
      <c r="O1736" s="1"/>
    </row>
    <row r="1737" spans="7:15" ht="12.75">
      <c r="G1737" s="1"/>
      <c r="H1737" s="1"/>
      <c r="I1737" s="1"/>
      <c r="M1737" s="1"/>
      <c r="O1737" s="1"/>
    </row>
    <row r="1738" spans="7:15" ht="12.75">
      <c r="G1738" s="1"/>
      <c r="H1738" s="1"/>
      <c r="I1738" s="1"/>
      <c r="M1738" s="1"/>
      <c r="O1738" s="1"/>
    </row>
    <row r="1739" spans="7:15" ht="12.75">
      <c r="G1739" s="1"/>
      <c r="H1739" s="1"/>
      <c r="I1739" s="1"/>
      <c r="M1739" s="1"/>
      <c r="O1739" s="1"/>
    </row>
    <row r="1740" spans="7:15" ht="12.75">
      <c r="G1740" s="1"/>
      <c r="H1740" s="1"/>
      <c r="I1740" s="1"/>
      <c r="M1740" s="1"/>
      <c r="O1740" s="1"/>
    </row>
    <row r="1741" spans="7:15" ht="12.75">
      <c r="G1741" s="1"/>
      <c r="H1741" s="1"/>
      <c r="I1741" s="1"/>
      <c r="M1741" s="1"/>
      <c r="O1741" s="1"/>
    </row>
    <row r="1742" spans="7:15" ht="12.75">
      <c r="G1742" s="1"/>
      <c r="H1742" s="1"/>
      <c r="I1742" s="1"/>
      <c r="M1742" s="1"/>
      <c r="O1742" s="1"/>
    </row>
    <row r="1743" spans="7:15" ht="12.75">
      <c r="G1743" s="1"/>
      <c r="H1743" s="1"/>
      <c r="I1743" s="1"/>
      <c r="M1743" s="1"/>
      <c r="O1743" s="1"/>
    </row>
    <row r="1744" spans="7:15" ht="12.75">
      <c r="G1744" s="1"/>
      <c r="H1744" s="1"/>
      <c r="I1744" s="1"/>
      <c r="M1744" s="1"/>
      <c r="O1744" s="1"/>
    </row>
    <row r="1745" spans="7:15" ht="12.75">
      <c r="G1745" s="1"/>
      <c r="H1745" s="1"/>
      <c r="I1745" s="1"/>
      <c r="M1745" s="1"/>
      <c r="O1745" s="1"/>
    </row>
    <row r="1746" spans="7:15" ht="12.75">
      <c r="G1746" s="1"/>
      <c r="H1746" s="1"/>
      <c r="I1746" s="1"/>
      <c r="M1746" s="1"/>
      <c r="O1746" s="1"/>
    </row>
    <row r="1747" spans="7:15" ht="12.75">
      <c r="G1747" s="1"/>
      <c r="H1747" s="1"/>
      <c r="I1747" s="1"/>
      <c r="M1747" s="1"/>
      <c r="O1747" s="1"/>
    </row>
    <row r="1748" spans="7:15" ht="12.75">
      <c r="G1748" s="1"/>
      <c r="H1748" s="1"/>
      <c r="I1748" s="1"/>
      <c r="M1748" s="1"/>
      <c r="O1748" s="1"/>
    </row>
    <row r="1749" spans="7:15" ht="12.75">
      <c r="G1749" s="1"/>
      <c r="H1749" s="1"/>
      <c r="I1749" s="1"/>
      <c r="M1749" s="1"/>
      <c r="O1749" s="1"/>
    </row>
    <row r="1750" spans="7:15" ht="12.75">
      <c r="G1750" s="1"/>
      <c r="H1750" s="1"/>
      <c r="I1750" s="1"/>
      <c r="M1750" s="1"/>
      <c r="O1750" s="1"/>
    </row>
    <row r="1751" spans="7:15" ht="12.75">
      <c r="G1751" s="1"/>
      <c r="H1751" s="1"/>
      <c r="I1751" s="1"/>
      <c r="M1751" s="1"/>
      <c r="O1751" s="1"/>
    </row>
    <row r="1752" spans="7:15" ht="12.75">
      <c r="G1752" s="1"/>
      <c r="H1752" s="1"/>
      <c r="I1752" s="1"/>
      <c r="M1752" s="1"/>
      <c r="O1752" s="1"/>
    </row>
    <row r="1753" spans="7:15" ht="12.75">
      <c r="G1753" s="1"/>
      <c r="H1753" s="1"/>
      <c r="I1753" s="1"/>
      <c r="M1753" s="1"/>
      <c r="O1753" s="1"/>
    </row>
    <row r="1754" spans="7:15" ht="12.75">
      <c r="G1754" s="1"/>
      <c r="H1754" s="1"/>
      <c r="I1754" s="1"/>
      <c r="M1754" s="1"/>
      <c r="O1754" s="1"/>
    </row>
    <row r="1755" spans="7:15" ht="12.75">
      <c r="G1755" s="1"/>
      <c r="H1755" s="1"/>
      <c r="I1755" s="1"/>
      <c r="M1755" s="1"/>
      <c r="O1755" s="1"/>
    </row>
    <row r="1756" spans="7:15" ht="12.75">
      <c r="G1756" s="1"/>
      <c r="H1756" s="1"/>
      <c r="I1756" s="1"/>
      <c r="M1756" s="1"/>
      <c r="O1756" s="1"/>
    </row>
    <row r="1757" spans="7:15" ht="12.75">
      <c r="G1757" s="1"/>
      <c r="H1757" s="1"/>
      <c r="I1757" s="1"/>
      <c r="M1757" s="1"/>
      <c r="O1757" s="1"/>
    </row>
    <row r="1758" spans="7:15" ht="12.75">
      <c r="G1758" s="1"/>
      <c r="H1758" s="1"/>
      <c r="I1758" s="1"/>
      <c r="M1758" s="1"/>
      <c r="O1758" s="1"/>
    </row>
    <row r="1759" spans="7:15" ht="12.75">
      <c r="G1759" s="1"/>
      <c r="H1759" s="1"/>
      <c r="I1759" s="1"/>
      <c r="M1759" s="1"/>
      <c r="O1759" s="1"/>
    </row>
    <row r="1760" spans="7:15" ht="12.75">
      <c r="G1760" s="1"/>
      <c r="H1760" s="1"/>
      <c r="I1760" s="1"/>
      <c r="M1760" s="1"/>
      <c r="O1760" s="1"/>
    </row>
    <row r="1761" spans="7:15" ht="12.75">
      <c r="G1761" s="1"/>
      <c r="H1761" s="1"/>
      <c r="I1761" s="1"/>
      <c r="M1761" s="1"/>
      <c r="O1761" s="1"/>
    </row>
    <row r="1762" spans="7:15" ht="12.75">
      <c r="G1762" s="1"/>
      <c r="H1762" s="1"/>
      <c r="I1762" s="1"/>
      <c r="M1762" s="1"/>
      <c r="O1762" s="1"/>
    </row>
    <row r="1763" spans="7:15" ht="12.75">
      <c r="G1763" s="1"/>
      <c r="H1763" s="1"/>
      <c r="I1763" s="1"/>
      <c r="M1763" s="1"/>
      <c r="O1763" s="1"/>
    </row>
    <row r="1764" spans="7:15" ht="12.75">
      <c r="G1764" s="1"/>
      <c r="H1764" s="1"/>
      <c r="I1764" s="1"/>
      <c r="M1764" s="1"/>
      <c r="O1764" s="1"/>
    </row>
    <row r="1765" spans="7:15" ht="12.75">
      <c r="G1765" s="1"/>
      <c r="H1765" s="1"/>
      <c r="I1765" s="1"/>
      <c r="M1765" s="1"/>
      <c r="O1765" s="1"/>
    </row>
    <row r="1766" spans="7:15" ht="12.75">
      <c r="G1766" s="1"/>
      <c r="H1766" s="1"/>
      <c r="I1766" s="1"/>
      <c r="M1766" s="1"/>
      <c r="O1766" s="1"/>
    </row>
    <row r="1767" spans="7:15" ht="12.75">
      <c r="G1767" s="1"/>
      <c r="H1767" s="1"/>
      <c r="I1767" s="1"/>
      <c r="M1767" s="1"/>
      <c r="O1767" s="1"/>
    </row>
    <row r="1768" spans="7:15" ht="12.75">
      <c r="G1768" s="1"/>
      <c r="H1768" s="1"/>
      <c r="I1768" s="1"/>
      <c r="M1768" s="1"/>
      <c r="O1768" s="1"/>
    </row>
    <row r="1769" spans="7:15" ht="12.75">
      <c r="G1769" s="1"/>
      <c r="H1769" s="1"/>
      <c r="I1769" s="1"/>
      <c r="M1769" s="1"/>
      <c r="O1769" s="1"/>
    </row>
    <row r="1770" spans="7:15" ht="12.75">
      <c r="G1770" s="1"/>
      <c r="H1770" s="1"/>
      <c r="I1770" s="1"/>
      <c r="M1770" s="1"/>
      <c r="O1770" s="1"/>
    </row>
    <row r="1771" spans="7:15" ht="12.75">
      <c r="G1771" s="1"/>
      <c r="H1771" s="1"/>
      <c r="I1771" s="1"/>
      <c r="M1771" s="1"/>
      <c r="O1771" s="1"/>
    </row>
    <row r="1772" spans="7:15" ht="12.75">
      <c r="G1772" s="1"/>
      <c r="H1772" s="1"/>
      <c r="I1772" s="1"/>
      <c r="M1772" s="1"/>
      <c r="O1772" s="1"/>
    </row>
    <row r="1773" spans="7:15" ht="12.75">
      <c r="G1773" s="1"/>
      <c r="H1773" s="1"/>
      <c r="I1773" s="1"/>
      <c r="M1773" s="1"/>
      <c r="O1773" s="1"/>
    </row>
    <row r="1774" spans="7:15" ht="12.75">
      <c r="G1774" s="1"/>
      <c r="H1774" s="1"/>
      <c r="I1774" s="1"/>
      <c r="M1774" s="1"/>
      <c r="O1774" s="1"/>
    </row>
    <row r="1775" spans="7:15" ht="12.75">
      <c r="G1775" s="1"/>
      <c r="H1775" s="1"/>
      <c r="I1775" s="1"/>
      <c r="M1775" s="1"/>
      <c r="O1775" s="1"/>
    </row>
    <row r="1776" spans="7:15" ht="12.75">
      <c r="G1776" s="1"/>
      <c r="H1776" s="1"/>
      <c r="I1776" s="1"/>
      <c r="M1776" s="1"/>
      <c r="O1776" s="1"/>
    </row>
    <row r="1777" spans="7:15" ht="12.75">
      <c r="G1777" s="1"/>
      <c r="H1777" s="1"/>
      <c r="I1777" s="1"/>
      <c r="M1777" s="1"/>
      <c r="O1777" s="1"/>
    </row>
    <row r="1778" spans="7:15" ht="12.75">
      <c r="G1778" s="1"/>
      <c r="H1778" s="1"/>
      <c r="I1778" s="1"/>
      <c r="M1778" s="1"/>
      <c r="O1778" s="1"/>
    </row>
    <row r="1779" spans="7:15" ht="12.75">
      <c r="G1779" s="1"/>
      <c r="H1779" s="1"/>
      <c r="I1779" s="1"/>
      <c r="M1779" s="1"/>
      <c r="O1779" s="1"/>
    </row>
    <row r="1780" spans="7:15" ht="12.75">
      <c r="G1780" s="1"/>
      <c r="H1780" s="1"/>
      <c r="I1780" s="1"/>
      <c r="M1780" s="1"/>
      <c r="O1780" s="1"/>
    </row>
    <row r="1781" spans="7:15" ht="12.75">
      <c r="G1781" s="1"/>
      <c r="H1781" s="1"/>
      <c r="I1781" s="1"/>
      <c r="M1781" s="1"/>
      <c r="O1781" s="1"/>
    </row>
    <row r="1782" spans="7:15" ht="12.75">
      <c r="G1782" s="1"/>
      <c r="H1782" s="1"/>
      <c r="I1782" s="1"/>
      <c r="M1782" s="1"/>
      <c r="O1782" s="1"/>
    </row>
    <row r="1783" spans="7:15" ht="12.75">
      <c r="G1783" s="1"/>
      <c r="H1783" s="1"/>
      <c r="I1783" s="1"/>
      <c r="M1783" s="1"/>
      <c r="O1783" s="1"/>
    </row>
    <row r="1784" spans="7:15" ht="12.75">
      <c r="G1784" s="1"/>
      <c r="H1784" s="1"/>
      <c r="I1784" s="1"/>
      <c r="M1784" s="1"/>
      <c r="O1784" s="1"/>
    </row>
    <row r="1785" spans="7:15" ht="12.75">
      <c r="G1785" s="1"/>
      <c r="H1785" s="1"/>
      <c r="I1785" s="1"/>
      <c r="M1785" s="1"/>
      <c r="O1785" s="1"/>
    </row>
    <row r="1786" spans="7:15" ht="12.75">
      <c r="G1786" s="1"/>
      <c r="H1786" s="1"/>
      <c r="I1786" s="1"/>
      <c r="M1786" s="1"/>
      <c r="O1786" s="1"/>
    </row>
    <row r="1787" spans="7:15" ht="12.75">
      <c r="G1787" s="1"/>
      <c r="H1787" s="1"/>
      <c r="I1787" s="1"/>
      <c r="M1787" s="1"/>
      <c r="O1787" s="1"/>
    </row>
    <row r="1788" spans="7:15" ht="12.75">
      <c r="G1788" s="1"/>
      <c r="H1788" s="1"/>
      <c r="I1788" s="1"/>
      <c r="M1788" s="1"/>
      <c r="O1788" s="1"/>
    </row>
    <row r="1789" spans="7:15" ht="12.75">
      <c r="G1789" s="1"/>
      <c r="H1789" s="1"/>
      <c r="I1789" s="1"/>
      <c r="M1789" s="1"/>
      <c r="O1789" s="1"/>
    </row>
    <row r="1790" spans="7:15" ht="12.75">
      <c r="G1790" s="1"/>
      <c r="H1790" s="1"/>
      <c r="I1790" s="1"/>
      <c r="M1790" s="1"/>
      <c r="O1790" s="1"/>
    </row>
    <row r="1791" spans="7:15" ht="12.75">
      <c r="G1791" s="1"/>
      <c r="H1791" s="1"/>
      <c r="I1791" s="1"/>
      <c r="M1791" s="1"/>
      <c r="O1791" s="1"/>
    </row>
    <row r="1792" spans="7:15" ht="12.75">
      <c r="G1792" s="1"/>
      <c r="H1792" s="1"/>
      <c r="I1792" s="1"/>
      <c r="M1792" s="1"/>
      <c r="O1792" s="1"/>
    </row>
    <row r="1793" spans="7:15" ht="12.75">
      <c r="G1793" s="1"/>
      <c r="H1793" s="1"/>
      <c r="I1793" s="1"/>
      <c r="M1793" s="1"/>
      <c r="O1793" s="1"/>
    </row>
    <row r="1794" spans="7:15" ht="12.75">
      <c r="G1794" s="1"/>
      <c r="H1794" s="1"/>
      <c r="I1794" s="1"/>
      <c r="M1794" s="1"/>
      <c r="O1794" s="1"/>
    </row>
    <row r="1795" spans="7:15" ht="12.75">
      <c r="G1795" s="1"/>
      <c r="H1795" s="1"/>
      <c r="I1795" s="1"/>
      <c r="M1795" s="1"/>
      <c r="O1795" s="1"/>
    </row>
    <row r="1796" spans="7:15" ht="12.75">
      <c r="G1796" s="1"/>
      <c r="H1796" s="1"/>
      <c r="I1796" s="1"/>
      <c r="M1796" s="1"/>
      <c r="O1796" s="1"/>
    </row>
    <row r="1797" spans="7:15" ht="12.75">
      <c r="G1797" s="1"/>
      <c r="H1797" s="1"/>
      <c r="I1797" s="1"/>
      <c r="M1797" s="1"/>
      <c r="O1797" s="1"/>
    </row>
    <row r="1798" spans="7:15" ht="12.75">
      <c r="G1798" s="1"/>
      <c r="H1798" s="1"/>
      <c r="I1798" s="1"/>
      <c r="M1798" s="1"/>
      <c r="O1798" s="1"/>
    </row>
    <row r="1799" spans="7:15" ht="12.75">
      <c r="G1799" s="1"/>
      <c r="H1799" s="1"/>
      <c r="I1799" s="1"/>
      <c r="M1799" s="1"/>
      <c r="O1799" s="1"/>
    </row>
    <row r="1800" spans="7:15" ht="12.75">
      <c r="G1800" s="1"/>
      <c r="H1800" s="1"/>
      <c r="I1800" s="1"/>
      <c r="M1800" s="1"/>
      <c r="O1800" s="1"/>
    </row>
    <row r="1801" spans="7:15" ht="12.75">
      <c r="G1801" s="1"/>
      <c r="H1801" s="1"/>
      <c r="I1801" s="1"/>
      <c r="M1801" s="1"/>
      <c r="O1801" s="1"/>
    </row>
    <row r="1802" spans="7:15" ht="12.75">
      <c r="G1802" s="1"/>
      <c r="H1802" s="1"/>
      <c r="I1802" s="1"/>
      <c r="M1802" s="1"/>
      <c r="O1802" s="1"/>
    </row>
    <row r="1803" spans="7:15" ht="12.75">
      <c r="G1803" s="1"/>
      <c r="H1803" s="1"/>
      <c r="I1803" s="1"/>
      <c r="M1803" s="1"/>
      <c r="O1803" s="1"/>
    </row>
    <row r="1804" spans="7:15" ht="12.75">
      <c r="G1804" s="1"/>
      <c r="H1804" s="1"/>
      <c r="I1804" s="1"/>
      <c r="M1804" s="1"/>
      <c r="O1804" s="1"/>
    </row>
    <row r="1805" spans="7:15" ht="12.75">
      <c r="G1805" s="1"/>
      <c r="H1805" s="1"/>
      <c r="I1805" s="1"/>
      <c r="M1805" s="1"/>
      <c r="O1805" s="1"/>
    </row>
    <row r="1806" spans="7:15" ht="12.75">
      <c r="G1806" s="1"/>
      <c r="H1806" s="1"/>
      <c r="I1806" s="1"/>
      <c r="M1806" s="1"/>
      <c r="O1806" s="1"/>
    </row>
    <row r="1807" spans="7:15" ht="12.75">
      <c r="G1807" s="1"/>
      <c r="H1807" s="1"/>
      <c r="I1807" s="1"/>
      <c r="M1807" s="1"/>
      <c r="O1807" s="1"/>
    </row>
    <row r="1808" spans="7:15" ht="12.75">
      <c r="G1808" s="1"/>
      <c r="H1808" s="1"/>
      <c r="I1808" s="1"/>
      <c r="M1808" s="1"/>
      <c r="O1808" s="1"/>
    </row>
    <row r="1809" spans="7:15" ht="12.75">
      <c r="G1809" s="1"/>
      <c r="H1809" s="1"/>
      <c r="I1809" s="1"/>
      <c r="M1809" s="1"/>
      <c r="O1809" s="1"/>
    </row>
    <row r="1810" spans="7:15" ht="12.75">
      <c r="G1810" s="1"/>
      <c r="H1810" s="1"/>
      <c r="I1810" s="1"/>
      <c r="M1810" s="1"/>
      <c r="O1810" s="1"/>
    </row>
    <row r="1811" spans="7:15" ht="12.75">
      <c r="G1811" s="1"/>
      <c r="H1811" s="1"/>
      <c r="I1811" s="1"/>
      <c r="M1811" s="1"/>
      <c r="O1811" s="1"/>
    </row>
    <row r="1812" spans="7:15" ht="12.75">
      <c r="G1812" s="1"/>
      <c r="H1812" s="1"/>
      <c r="I1812" s="1"/>
      <c r="M1812" s="1"/>
      <c r="O1812" s="1"/>
    </row>
    <row r="1813" spans="7:15" ht="12.75">
      <c r="G1813" s="1"/>
      <c r="H1813" s="1"/>
      <c r="I1813" s="1"/>
      <c r="M1813" s="1"/>
      <c r="O1813" s="1"/>
    </row>
    <row r="1814" spans="7:15" ht="12.75">
      <c r="G1814" s="1"/>
      <c r="H1814" s="1"/>
      <c r="I1814" s="1"/>
      <c r="M1814" s="1"/>
      <c r="O1814" s="1"/>
    </row>
    <row r="1815" spans="7:15" ht="12.75">
      <c r="G1815" s="1"/>
      <c r="H1815" s="1"/>
      <c r="I1815" s="1"/>
      <c r="M1815" s="1"/>
      <c r="O1815" s="1"/>
    </row>
    <row r="1816" spans="7:15" ht="12.75">
      <c r="G1816" s="1"/>
      <c r="H1816" s="1"/>
      <c r="I1816" s="1"/>
      <c r="M1816" s="1"/>
      <c r="O1816" s="1"/>
    </row>
    <row r="1817" spans="7:15" ht="12.75">
      <c r="G1817" s="1"/>
      <c r="H1817" s="1"/>
      <c r="I1817" s="1"/>
      <c r="M1817" s="1"/>
      <c r="O1817" s="1"/>
    </row>
    <row r="1818" spans="7:15" ht="12.75">
      <c r="G1818" s="1"/>
      <c r="H1818" s="1"/>
      <c r="I1818" s="1"/>
      <c r="M1818" s="1"/>
      <c r="O1818" s="1"/>
    </row>
    <row r="1819" spans="7:15" ht="12.75">
      <c r="G1819" s="1"/>
      <c r="H1819" s="1"/>
      <c r="I1819" s="1"/>
      <c r="M1819" s="1"/>
      <c r="O1819" s="1"/>
    </row>
    <row r="1820" spans="7:15" ht="12.75">
      <c r="G1820" s="1"/>
      <c r="H1820" s="1"/>
      <c r="I1820" s="1"/>
      <c r="M1820" s="1"/>
      <c r="O1820" s="1"/>
    </row>
    <row r="1821" spans="7:15" ht="12.75">
      <c r="G1821" s="1"/>
      <c r="H1821" s="1"/>
      <c r="I1821" s="1"/>
      <c r="M1821" s="1"/>
      <c r="O1821" s="1"/>
    </row>
    <row r="1822" spans="7:15" ht="12.75">
      <c r="G1822" s="1"/>
      <c r="H1822" s="1"/>
      <c r="I1822" s="1"/>
      <c r="M1822" s="1"/>
      <c r="O1822" s="1"/>
    </row>
    <row r="1823" spans="7:15" ht="12.75">
      <c r="G1823" s="1"/>
      <c r="H1823" s="1"/>
      <c r="I1823" s="1"/>
      <c r="M1823" s="1"/>
      <c r="O1823" s="1"/>
    </row>
    <row r="1824" spans="7:15" ht="12.75">
      <c r="G1824" s="1"/>
      <c r="H1824" s="1"/>
      <c r="I1824" s="1"/>
      <c r="M1824" s="1"/>
      <c r="O1824" s="1"/>
    </row>
    <row r="1825" spans="7:15" ht="12.75">
      <c r="G1825" s="1"/>
      <c r="H1825" s="1"/>
      <c r="I1825" s="1"/>
      <c r="M1825" s="1"/>
      <c r="O1825" s="1"/>
    </row>
    <row r="1826" spans="7:15" ht="12.75">
      <c r="G1826" s="1"/>
      <c r="H1826" s="1"/>
      <c r="I1826" s="1"/>
      <c r="M1826" s="1"/>
      <c r="O1826" s="1"/>
    </row>
    <row r="1827" spans="7:15" ht="12.75">
      <c r="G1827" s="1"/>
      <c r="H1827" s="1"/>
      <c r="I1827" s="1"/>
      <c r="M1827" s="1"/>
      <c r="O1827" s="1"/>
    </row>
    <row r="1828" spans="7:15" ht="12.75">
      <c r="G1828" s="1"/>
      <c r="H1828" s="1"/>
      <c r="I1828" s="1"/>
      <c r="M1828" s="1"/>
      <c r="O1828" s="1"/>
    </row>
    <row r="1829" spans="7:15" ht="12.75">
      <c r="G1829" s="1"/>
      <c r="H1829" s="1"/>
      <c r="I1829" s="1"/>
      <c r="M1829" s="1"/>
      <c r="O1829" s="1"/>
    </row>
    <row r="1830" spans="7:15" ht="12.75">
      <c r="G1830" s="1"/>
      <c r="H1830" s="1"/>
      <c r="I1830" s="1"/>
      <c r="M1830" s="1"/>
      <c r="O1830" s="1"/>
    </row>
    <row r="1831" spans="7:15" ht="12.75">
      <c r="G1831" s="1"/>
      <c r="H1831" s="1"/>
      <c r="I1831" s="1"/>
      <c r="M1831" s="1"/>
      <c r="O1831" s="1"/>
    </row>
    <row r="1832" spans="7:15" ht="12.75">
      <c r="G1832" s="1"/>
      <c r="H1832" s="1"/>
      <c r="I1832" s="1"/>
      <c r="M1832" s="1"/>
      <c r="O1832" s="1"/>
    </row>
    <row r="1833" spans="7:15" ht="12.75">
      <c r="G1833" s="1"/>
      <c r="H1833" s="1"/>
      <c r="I1833" s="1"/>
      <c r="M1833" s="1"/>
      <c r="O1833" s="1"/>
    </row>
    <row r="1834" spans="7:15" ht="12.75">
      <c r="G1834" s="1"/>
      <c r="H1834" s="1"/>
      <c r="I1834" s="1"/>
      <c r="M1834" s="1"/>
      <c r="O1834" s="1"/>
    </row>
    <row r="1835" spans="7:15" ht="12.75">
      <c r="G1835" s="1"/>
      <c r="H1835" s="1"/>
      <c r="I1835" s="1"/>
      <c r="M1835" s="1"/>
      <c r="O1835" s="1"/>
    </row>
    <row r="1836" spans="7:15" ht="12.75">
      <c r="G1836" s="1"/>
      <c r="H1836" s="1"/>
      <c r="I1836" s="1"/>
      <c r="M1836" s="1"/>
      <c r="O1836" s="1"/>
    </row>
    <row r="1837" spans="7:15" ht="12.75">
      <c r="G1837" s="1"/>
      <c r="H1837" s="1"/>
      <c r="I1837" s="1"/>
      <c r="M1837" s="1"/>
      <c r="O1837" s="1"/>
    </row>
    <row r="1838" spans="7:15" ht="12.75">
      <c r="G1838" s="1"/>
      <c r="H1838" s="1"/>
      <c r="I1838" s="1"/>
      <c r="M1838" s="1"/>
      <c r="O1838" s="1"/>
    </row>
    <row r="1839" spans="7:15" ht="12.75">
      <c r="G1839" s="1"/>
      <c r="H1839" s="1"/>
      <c r="I1839" s="1"/>
      <c r="M1839" s="1"/>
      <c r="O1839" s="1"/>
    </row>
    <row r="1840" spans="7:15" ht="12.75">
      <c r="G1840" s="1"/>
      <c r="H1840" s="1"/>
      <c r="I1840" s="1"/>
      <c r="M1840" s="1"/>
      <c r="O1840" s="1"/>
    </row>
    <row r="1841" spans="7:15" ht="12.75">
      <c r="G1841" s="1"/>
      <c r="H1841" s="1"/>
      <c r="I1841" s="1"/>
      <c r="M1841" s="1"/>
      <c r="O1841" s="1"/>
    </row>
    <row r="1842" spans="7:15" ht="12.75">
      <c r="G1842" s="1"/>
      <c r="H1842" s="1"/>
      <c r="I1842" s="1"/>
      <c r="M1842" s="1"/>
      <c r="O1842" s="1"/>
    </row>
    <row r="1843" spans="7:15" ht="12.75">
      <c r="G1843" s="1"/>
      <c r="H1843" s="1"/>
      <c r="I1843" s="1"/>
      <c r="M1843" s="1"/>
      <c r="O1843" s="1"/>
    </row>
    <row r="1844" spans="7:15" ht="12.75">
      <c r="G1844" s="1"/>
      <c r="H1844" s="1"/>
      <c r="I1844" s="1"/>
      <c r="M1844" s="1"/>
      <c r="O1844" s="1"/>
    </row>
    <row r="1845" spans="7:15" ht="12.75">
      <c r="G1845" s="1"/>
      <c r="H1845" s="1"/>
      <c r="I1845" s="1"/>
      <c r="M1845" s="1"/>
      <c r="O1845" s="1"/>
    </row>
    <row r="1846" spans="7:15" ht="12.75">
      <c r="G1846" s="1"/>
      <c r="H1846" s="1"/>
      <c r="I1846" s="1"/>
      <c r="M1846" s="1"/>
      <c r="O1846" s="1"/>
    </row>
    <row r="1847" spans="7:15" ht="12.75">
      <c r="G1847" s="1"/>
      <c r="H1847" s="1"/>
      <c r="I1847" s="1"/>
      <c r="M1847" s="1"/>
      <c r="O1847" s="1"/>
    </row>
    <row r="1848" spans="7:15" ht="12.75">
      <c r="G1848" s="1"/>
      <c r="H1848" s="1"/>
      <c r="I1848" s="1"/>
      <c r="M1848" s="1"/>
      <c r="O1848" s="1"/>
    </row>
    <row r="1849" spans="7:15" ht="12.75">
      <c r="G1849" s="1"/>
      <c r="H1849" s="1"/>
      <c r="I1849" s="1"/>
      <c r="M1849" s="1"/>
      <c r="O1849" s="1"/>
    </row>
    <row r="1850" spans="7:15" ht="12.75">
      <c r="G1850" s="1"/>
      <c r="H1850" s="1"/>
      <c r="I1850" s="1"/>
      <c r="M1850" s="1"/>
      <c r="O1850" s="1"/>
    </row>
    <row r="1851" spans="7:15" ht="12.75">
      <c r="G1851" s="1"/>
      <c r="H1851" s="1"/>
      <c r="I1851" s="1"/>
      <c r="M1851" s="1"/>
      <c r="O1851" s="1"/>
    </row>
    <row r="1852" spans="7:15" ht="12.75">
      <c r="G1852" s="1"/>
      <c r="H1852" s="1"/>
      <c r="I1852" s="1"/>
      <c r="M1852" s="1"/>
      <c r="O1852" s="1"/>
    </row>
    <row r="1853" spans="7:15" ht="12.75">
      <c r="G1853" s="1"/>
      <c r="H1853" s="1"/>
      <c r="I1853" s="1"/>
      <c r="M1853" s="1"/>
      <c r="O1853" s="1"/>
    </row>
    <row r="1854" spans="7:15" ht="12.75">
      <c r="G1854" s="1"/>
      <c r="H1854" s="1"/>
      <c r="I1854" s="1"/>
      <c r="M1854" s="1"/>
      <c r="O1854" s="1"/>
    </row>
    <row r="1855" spans="7:15" ht="12.75">
      <c r="G1855" s="1"/>
      <c r="H1855" s="1"/>
      <c r="I1855" s="1"/>
      <c r="M1855" s="1"/>
      <c r="O1855" s="1"/>
    </row>
    <row r="1856" spans="7:15" ht="12.75">
      <c r="G1856" s="1"/>
      <c r="H1856" s="1"/>
      <c r="I1856" s="1"/>
      <c r="M1856" s="1"/>
      <c r="O1856" s="1"/>
    </row>
    <row r="1857" spans="7:15" ht="12.75">
      <c r="G1857" s="1"/>
      <c r="H1857" s="1"/>
      <c r="I1857" s="1"/>
      <c r="M1857" s="1"/>
      <c r="O1857" s="1"/>
    </row>
    <row r="1858" spans="7:15" ht="12.75">
      <c r="G1858" s="1"/>
      <c r="H1858" s="1"/>
      <c r="I1858" s="1"/>
      <c r="M1858" s="1"/>
      <c r="O1858" s="1"/>
    </row>
    <row r="1859" spans="7:15" ht="12.75">
      <c r="G1859" s="1"/>
      <c r="H1859" s="1"/>
      <c r="I1859" s="1"/>
      <c r="M1859" s="1"/>
      <c r="O1859" s="1"/>
    </row>
    <row r="1860" spans="7:15" ht="12.75">
      <c r="G1860" s="1"/>
      <c r="H1860" s="1"/>
      <c r="I1860" s="1"/>
      <c r="M1860" s="1"/>
      <c r="O1860" s="1"/>
    </row>
    <row r="1861" spans="7:15" ht="12.75">
      <c r="G1861" s="1"/>
      <c r="H1861" s="1"/>
      <c r="I1861" s="1"/>
      <c r="M1861" s="1"/>
      <c r="O1861" s="1"/>
    </row>
    <row r="1862" spans="7:15" ht="12.75">
      <c r="G1862" s="1"/>
      <c r="H1862" s="1"/>
      <c r="I1862" s="1"/>
      <c r="M1862" s="1"/>
      <c r="O1862" s="1"/>
    </row>
    <row r="1863" spans="7:15" ht="12.75">
      <c r="G1863" s="1"/>
      <c r="H1863" s="1"/>
      <c r="I1863" s="1"/>
      <c r="M1863" s="1"/>
      <c r="O1863" s="1"/>
    </row>
    <row r="1864" spans="7:15" ht="12.75">
      <c r="G1864" s="1"/>
      <c r="H1864" s="1"/>
      <c r="I1864" s="1"/>
      <c r="M1864" s="1"/>
      <c r="O1864" s="1"/>
    </row>
    <row r="1865" spans="7:15" ht="12.75">
      <c r="G1865" s="1"/>
      <c r="H1865" s="1"/>
      <c r="I1865" s="1"/>
      <c r="M1865" s="1"/>
      <c r="O1865" s="1"/>
    </row>
    <row r="1866" spans="7:15" ht="12.75">
      <c r="G1866" s="1"/>
      <c r="H1866" s="1"/>
      <c r="I1866" s="1"/>
      <c r="M1866" s="1"/>
      <c r="O1866" s="1"/>
    </row>
    <row r="1867" spans="7:15" ht="12.75">
      <c r="G1867" s="1"/>
      <c r="H1867" s="1"/>
      <c r="I1867" s="1"/>
      <c r="M1867" s="1"/>
      <c r="O1867" s="1"/>
    </row>
    <row r="1868" spans="7:15" ht="12.75">
      <c r="G1868" s="1"/>
      <c r="H1868" s="1"/>
      <c r="I1868" s="1"/>
      <c r="M1868" s="1"/>
      <c r="O1868" s="1"/>
    </row>
    <row r="1869" spans="7:15" ht="12.75">
      <c r="G1869" s="1"/>
      <c r="H1869" s="1"/>
      <c r="I1869" s="1"/>
      <c r="M1869" s="1"/>
      <c r="O1869" s="1"/>
    </row>
    <row r="1870" spans="7:15" ht="12.75">
      <c r="G1870" s="1"/>
      <c r="H1870" s="1"/>
      <c r="I1870" s="1"/>
      <c r="M1870" s="1"/>
      <c r="O1870" s="1"/>
    </row>
    <row r="1871" spans="7:15" ht="12.75">
      <c r="G1871" s="1"/>
      <c r="H1871" s="1"/>
      <c r="I1871" s="1"/>
      <c r="M1871" s="1"/>
      <c r="O1871" s="1"/>
    </row>
    <row r="1872" spans="7:15" ht="12.75">
      <c r="G1872" s="1"/>
      <c r="H1872" s="1"/>
      <c r="I1872" s="1"/>
      <c r="M1872" s="1"/>
      <c r="O1872" s="1"/>
    </row>
    <row r="1873" spans="7:15" ht="12.75">
      <c r="G1873" s="1"/>
      <c r="H1873" s="1"/>
      <c r="I1873" s="1"/>
      <c r="M1873" s="1"/>
      <c r="O1873" s="1"/>
    </row>
    <row r="1874" spans="7:15" ht="12.75">
      <c r="G1874" s="1"/>
      <c r="H1874" s="1"/>
      <c r="I1874" s="1"/>
      <c r="M1874" s="1"/>
      <c r="O1874" s="1"/>
    </row>
    <row r="1875" spans="7:15" ht="12.75">
      <c r="G1875" s="1"/>
      <c r="H1875" s="1"/>
      <c r="I1875" s="1"/>
      <c r="M1875" s="1"/>
      <c r="O1875" s="1"/>
    </row>
    <row r="1876" spans="7:15" ht="12.75">
      <c r="G1876" s="1"/>
      <c r="H1876" s="1"/>
      <c r="I1876" s="1"/>
      <c r="M1876" s="1"/>
      <c r="O1876" s="1"/>
    </row>
    <row r="1877" spans="7:15" ht="12.75">
      <c r="G1877" s="1"/>
      <c r="H1877" s="1"/>
      <c r="I1877" s="1"/>
      <c r="M1877" s="1"/>
      <c r="O1877" s="1"/>
    </row>
    <row r="1878" spans="7:15" ht="12.75">
      <c r="G1878" s="1"/>
      <c r="H1878" s="1"/>
      <c r="I1878" s="1"/>
      <c r="M1878" s="1"/>
      <c r="O1878" s="1"/>
    </row>
    <row r="1879" spans="7:15" ht="12.75">
      <c r="G1879" s="1"/>
      <c r="H1879" s="1"/>
      <c r="I1879" s="1"/>
      <c r="M1879" s="1"/>
      <c r="O1879" s="1"/>
    </row>
    <row r="1880" spans="7:15" ht="12.75">
      <c r="G1880" s="1"/>
      <c r="H1880" s="1"/>
      <c r="I1880" s="1"/>
      <c r="M1880" s="1"/>
      <c r="O1880" s="1"/>
    </row>
    <row r="1881" spans="7:15" ht="12.75">
      <c r="G1881" s="1"/>
      <c r="H1881" s="1"/>
      <c r="I1881" s="1"/>
      <c r="M1881" s="1"/>
      <c r="O1881" s="1"/>
    </row>
    <row r="1882" spans="7:15" ht="12.75">
      <c r="G1882" s="1"/>
      <c r="H1882" s="1"/>
      <c r="I1882" s="1"/>
      <c r="M1882" s="1"/>
      <c r="O1882" s="1"/>
    </row>
    <row r="1883" spans="7:15" ht="12.75">
      <c r="G1883" s="1"/>
      <c r="H1883" s="1"/>
      <c r="I1883" s="1"/>
      <c r="M1883" s="1"/>
      <c r="O1883" s="1"/>
    </row>
    <row r="1884" spans="7:15" ht="12.75">
      <c r="G1884" s="1"/>
      <c r="H1884" s="1"/>
      <c r="I1884" s="1"/>
      <c r="M1884" s="1"/>
      <c r="O1884" s="1"/>
    </row>
    <row r="1885" spans="7:15" ht="12.75">
      <c r="G1885" s="1"/>
      <c r="H1885" s="1"/>
      <c r="I1885" s="1"/>
      <c r="M1885" s="1"/>
      <c r="O1885" s="1"/>
    </row>
    <row r="1886" spans="7:15" ht="12.75">
      <c r="G1886" s="1"/>
      <c r="H1886" s="1"/>
      <c r="I1886" s="1"/>
      <c r="M1886" s="1"/>
      <c r="O1886" s="1"/>
    </row>
    <row r="1887" spans="7:15" ht="12.75">
      <c r="G1887" s="1"/>
      <c r="H1887" s="1"/>
      <c r="I1887" s="1"/>
      <c r="M1887" s="1"/>
      <c r="O1887" s="1"/>
    </row>
    <row r="1888" spans="7:15" ht="12.75">
      <c r="G1888" s="1"/>
      <c r="H1888" s="1"/>
      <c r="I1888" s="1"/>
      <c r="M1888" s="1"/>
      <c r="O1888" s="1"/>
    </row>
    <row r="1889" spans="7:15" ht="12.75">
      <c r="G1889" s="1"/>
      <c r="H1889" s="1"/>
      <c r="I1889" s="1"/>
      <c r="M1889" s="1"/>
      <c r="O1889" s="1"/>
    </row>
    <row r="1890" spans="7:15" ht="12.75">
      <c r="G1890" s="1"/>
      <c r="H1890" s="1"/>
      <c r="I1890" s="1"/>
      <c r="M1890" s="1"/>
      <c r="O1890" s="1"/>
    </row>
    <row r="1891" spans="7:15" ht="12.75">
      <c r="G1891" s="1"/>
      <c r="H1891" s="1"/>
      <c r="I1891" s="1"/>
      <c r="M1891" s="1"/>
      <c r="O1891" s="1"/>
    </row>
    <row r="1892" spans="7:15" ht="12.75">
      <c r="G1892" s="1"/>
      <c r="H1892" s="1"/>
      <c r="I1892" s="1"/>
      <c r="M1892" s="1"/>
      <c r="O1892" s="1"/>
    </row>
    <row r="1893" spans="7:15" ht="12.75">
      <c r="G1893" s="1"/>
      <c r="H1893" s="1"/>
      <c r="I1893" s="1"/>
      <c r="M1893" s="1"/>
      <c r="O1893" s="1"/>
    </row>
    <row r="1894" spans="7:15" ht="12.75">
      <c r="G1894" s="1"/>
      <c r="H1894" s="1"/>
      <c r="I1894" s="1"/>
      <c r="M1894" s="1"/>
      <c r="O1894" s="1"/>
    </row>
    <row r="1895" spans="7:15" ht="12.75">
      <c r="G1895" s="1"/>
      <c r="H1895" s="1"/>
      <c r="I1895" s="1"/>
      <c r="M1895" s="1"/>
      <c r="O1895" s="1"/>
    </row>
    <row r="1896" spans="7:15" ht="12.75">
      <c r="G1896" s="1"/>
      <c r="H1896" s="1"/>
      <c r="I1896" s="1"/>
      <c r="M1896" s="1"/>
      <c r="O1896" s="1"/>
    </row>
    <row r="1897" spans="7:15" ht="12.75">
      <c r="G1897" s="1"/>
      <c r="H1897" s="1"/>
      <c r="I1897" s="1"/>
      <c r="M1897" s="1"/>
      <c r="O1897" s="1"/>
    </row>
    <row r="1898" spans="7:15" ht="12.75">
      <c r="G1898" s="1"/>
      <c r="H1898" s="1"/>
      <c r="I1898" s="1"/>
      <c r="M1898" s="1"/>
      <c r="O1898" s="1"/>
    </row>
    <row r="1899" spans="7:15" ht="12.75">
      <c r="G1899" s="1"/>
      <c r="H1899" s="1"/>
      <c r="I1899" s="1"/>
      <c r="M1899" s="1"/>
      <c r="O1899" s="1"/>
    </row>
    <row r="1900" spans="7:15" ht="12.75">
      <c r="G1900" s="1"/>
      <c r="H1900" s="1"/>
      <c r="I1900" s="1"/>
      <c r="M1900" s="1"/>
      <c r="O1900" s="1"/>
    </row>
    <row r="1901" spans="7:15" ht="12.75">
      <c r="G1901" s="1"/>
      <c r="H1901" s="1"/>
      <c r="I1901" s="1"/>
      <c r="M1901" s="1"/>
      <c r="O1901" s="1"/>
    </row>
    <row r="1902" spans="7:15" ht="12.75">
      <c r="G1902" s="1"/>
      <c r="H1902" s="1"/>
      <c r="I1902" s="1"/>
      <c r="M1902" s="1"/>
      <c r="O1902" s="1"/>
    </row>
    <row r="1903" spans="7:15" ht="12.75">
      <c r="G1903" s="1"/>
      <c r="H1903" s="1"/>
      <c r="I1903" s="1"/>
      <c r="M1903" s="1"/>
      <c r="O1903" s="1"/>
    </row>
    <row r="1904" spans="7:15" ht="12.75">
      <c r="G1904" s="1"/>
      <c r="H1904" s="1"/>
      <c r="I1904" s="1"/>
      <c r="M1904" s="1"/>
      <c r="O1904" s="1"/>
    </row>
    <row r="1905" spans="7:15" ht="12.75">
      <c r="G1905" s="1"/>
      <c r="H1905" s="1"/>
      <c r="I1905" s="1"/>
      <c r="M1905" s="1"/>
      <c r="O1905" s="1"/>
    </row>
    <row r="1906" spans="7:15" ht="12.75">
      <c r="G1906" s="1"/>
      <c r="H1906" s="1"/>
      <c r="I1906" s="1"/>
      <c r="M1906" s="1"/>
      <c r="O1906" s="1"/>
    </row>
    <row r="1907" spans="7:15" ht="12.75">
      <c r="G1907" s="1"/>
      <c r="H1907" s="1"/>
      <c r="I1907" s="1"/>
      <c r="M1907" s="1"/>
      <c r="O1907" s="1"/>
    </row>
    <row r="1908" spans="7:15" ht="12.75">
      <c r="G1908" s="1"/>
      <c r="H1908" s="1"/>
      <c r="I1908" s="1"/>
      <c r="M1908" s="1"/>
      <c r="O1908" s="1"/>
    </row>
    <row r="1909" spans="7:15" ht="12.75">
      <c r="G1909" s="1"/>
      <c r="H1909" s="1"/>
      <c r="I1909" s="1"/>
      <c r="M1909" s="1"/>
      <c r="O1909" s="1"/>
    </row>
    <row r="1910" spans="7:15" ht="12.75">
      <c r="G1910" s="1"/>
      <c r="H1910" s="1"/>
      <c r="I1910" s="1"/>
      <c r="M1910" s="1"/>
      <c r="O1910" s="1"/>
    </row>
    <row r="1911" spans="7:15" ht="12.75">
      <c r="G1911" s="1"/>
      <c r="H1911" s="1"/>
      <c r="I1911" s="1"/>
      <c r="M1911" s="1"/>
      <c r="O1911" s="1"/>
    </row>
    <row r="1912" spans="7:15" ht="12.75">
      <c r="G1912" s="1"/>
      <c r="H1912" s="1"/>
      <c r="I1912" s="1"/>
      <c r="M1912" s="1"/>
      <c r="O1912" s="1"/>
    </row>
    <row r="1913" spans="7:15" ht="12.75">
      <c r="G1913" s="1"/>
      <c r="H1913" s="1"/>
      <c r="I1913" s="1"/>
      <c r="M1913" s="1"/>
      <c r="O1913" s="1"/>
    </row>
    <row r="1914" spans="7:15" ht="12.75">
      <c r="G1914" s="1"/>
      <c r="H1914" s="1"/>
      <c r="I1914" s="1"/>
      <c r="M1914" s="1"/>
      <c r="O1914" s="1"/>
    </row>
    <row r="1915" spans="7:15" ht="12.75">
      <c r="G1915" s="1"/>
      <c r="H1915" s="1"/>
      <c r="I1915" s="1"/>
      <c r="M1915" s="1"/>
      <c r="O1915" s="1"/>
    </row>
    <row r="1916" spans="7:15" ht="12.75">
      <c r="G1916" s="1"/>
      <c r="H1916" s="1"/>
      <c r="I1916" s="1"/>
      <c r="M1916" s="1"/>
      <c r="O1916" s="1"/>
    </row>
    <row r="1917" spans="7:15" ht="12.75">
      <c r="G1917" s="1"/>
      <c r="H1917" s="1"/>
      <c r="I1917" s="1"/>
      <c r="M1917" s="1"/>
      <c r="O1917" s="1"/>
    </row>
    <row r="1918" spans="7:15" ht="12.75">
      <c r="G1918" s="1"/>
      <c r="H1918" s="1"/>
      <c r="I1918" s="1"/>
      <c r="M1918" s="1"/>
      <c r="O1918" s="1"/>
    </row>
    <row r="1919" spans="7:15" ht="12.75">
      <c r="G1919" s="1"/>
      <c r="H1919" s="1"/>
      <c r="I1919" s="1"/>
      <c r="M1919" s="1"/>
      <c r="O1919" s="1"/>
    </row>
    <row r="1920" spans="7:15" ht="12.75">
      <c r="G1920" s="1"/>
      <c r="H1920" s="1"/>
      <c r="I1920" s="1"/>
      <c r="M1920" s="1"/>
      <c r="O1920" s="1"/>
    </row>
    <row r="1921" spans="7:15" ht="12.75">
      <c r="G1921" s="1"/>
      <c r="H1921" s="1"/>
      <c r="I1921" s="1"/>
      <c r="M1921" s="1"/>
      <c r="O1921" s="1"/>
    </row>
    <row r="1922" spans="7:15" ht="12.75">
      <c r="G1922" s="1"/>
      <c r="H1922" s="1"/>
      <c r="I1922" s="1"/>
      <c r="M1922" s="1"/>
      <c r="O1922" s="1"/>
    </row>
    <row r="1923" spans="7:15" ht="12.75">
      <c r="G1923" s="1"/>
      <c r="H1923" s="1"/>
      <c r="I1923" s="1"/>
      <c r="M1923" s="1"/>
      <c r="O1923" s="1"/>
    </row>
    <row r="1924" spans="7:15" ht="12.75">
      <c r="G1924" s="1"/>
      <c r="H1924" s="1"/>
      <c r="I1924" s="1"/>
      <c r="M1924" s="1"/>
      <c r="O1924" s="1"/>
    </row>
    <row r="1925" spans="7:15" ht="12.75">
      <c r="G1925" s="1"/>
      <c r="H1925" s="1"/>
      <c r="I1925" s="1"/>
      <c r="M1925" s="1"/>
      <c r="O1925" s="1"/>
    </row>
    <row r="1926" spans="7:15" ht="12.75">
      <c r="G1926" s="1"/>
      <c r="H1926" s="1"/>
      <c r="I1926" s="1"/>
      <c r="M1926" s="1"/>
      <c r="O1926" s="1"/>
    </row>
    <row r="1927" spans="7:15" ht="12.75">
      <c r="G1927" s="1"/>
      <c r="H1927" s="1"/>
      <c r="I1927" s="1"/>
      <c r="M1927" s="1"/>
      <c r="O1927" s="1"/>
    </row>
    <row r="1928" spans="7:15" ht="12.75">
      <c r="G1928" s="1"/>
      <c r="H1928" s="1"/>
      <c r="I1928" s="1"/>
      <c r="M1928" s="1"/>
      <c r="O1928" s="1"/>
    </row>
    <row r="1929" spans="7:15" ht="12.75">
      <c r="G1929" s="1"/>
      <c r="H1929" s="1"/>
      <c r="I1929" s="1"/>
      <c r="M1929" s="1"/>
      <c r="O1929" s="1"/>
    </row>
    <row r="1930" spans="7:15" ht="12.75">
      <c r="G1930" s="1"/>
      <c r="H1930" s="1"/>
      <c r="I1930" s="1"/>
      <c r="M1930" s="1"/>
      <c r="O1930" s="1"/>
    </row>
    <row r="1931" spans="7:15" ht="12.75">
      <c r="G1931" s="1"/>
      <c r="H1931" s="1"/>
      <c r="I1931" s="1"/>
      <c r="M1931" s="1"/>
      <c r="O1931" s="1"/>
    </row>
    <row r="1932" spans="7:15" ht="12.75">
      <c r="G1932" s="1"/>
      <c r="H1932" s="1"/>
      <c r="I1932" s="1"/>
      <c r="M1932" s="1"/>
      <c r="O1932" s="1"/>
    </row>
    <row r="1933" spans="7:15" ht="12.75">
      <c r="G1933" s="1"/>
      <c r="H1933" s="1"/>
      <c r="I1933" s="1"/>
      <c r="M1933" s="1"/>
      <c r="O1933" s="1"/>
    </row>
    <row r="1934" spans="7:15" ht="12.75">
      <c r="G1934" s="1"/>
      <c r="H1934" s="1"/>
      <c r="I1934" s="1"/>
      <c r="M1934" s="1"/>
      <c r="O1934" s="1"/>
    </row>
    <row r="1935" spans="7:15" ht="12.75">
      <c r="G1935" s="1"/>
      <c r="H1935" s="1"/>
      <c r="I1935" s="1"/>
      <c r="M1935" s="1"/>
      <c r="O1935" s="1"/>
    </row>
    <row r="1936" spans="7:15" ht="12.75">
      <c r="G1936" s="1"/>
      <c r="H1936" s="1"/>
      <c r="I1936" s="1"/>
      <c r="M1936" s="1"/>
      <c r="O1936" s="1"/>
    </row>
    <row r="1937" spans="7:15" ht="12.75">
      <c r="G1937" s="1"/>
      <c r="H1937" s="1"/>
      <c r="I1937" s="1"/>
      <c r="M1937" s="1"/>
      <c r="O1937" s="1"/>
    </row>
    <row r="1938" spans="7:15" ht="12.75">
      <c r="G1938" s="1"/>
      <c r="H1938" s="1"/>
      <c r="I1938" s="1"/>
      <c r="M1938" s="1"/>
      <c r="O1938" s="1"/>
    </row>
    <row r="1939" spans="7:15" ht="12.75">
      <c r="G1939" s="1"/>
      <c r="H1939" s="1"/>
      <c r="I1939" s="1"/>
      <c r="M1939" s="1"/>
      <c r="O1939" s="1"/>
    </row>
    <row r="1940" spans="7:15" ht="12.75">
      <c r="G1940" s="1"/>
      <c r="H1940" s="1"/>
      <c r="I1940" s="1"/>
      <c r="M1940" s="1"/>
      <c r="O1940" s="1"/>
    </row>
    <row r="1941" spans="7:15" ht="12.75">
      <c r="G1941" s="1"/>
      <c r="H1941" s="1"/>
      <c r="I1941" s="1"/>
      <c r="M1941" s="1"/>
      <c r="O1941" s="1"/>
    </row>
    <row r="1942" spans="7:15" ht="12.75">
      <c r="G1942" s="1"/>
      <c r="H1942" s="1"/>
      <c r="I1942" s="1"/>
      <c r="M1942" s="1"/>
      <c r="O1942" s="1"/>
    </row>
    <row r="1943" spans="7:15" ht="12.75">
      <c r="G1943" s="1"/>
      <c r="H1943" s="1"/>
      <c r="I1943" s="1"/>
      <c r="M1943" s="1"/>
      <c r="O1943" s="1"/>
    </row>
    <row r="1944" spans="7:15" ht="12.75">
      <c r="G1944" s="1"/>
      <c r="H1944" s="1"/>
      <c r="I1944" s="1"/>
      <c r="M1944" s="1"/>
      <c r="O1944" s="1"/>
    </row>
    <row r="1945" spans="7:15" ht="12.75">
      <c r="G1945" s="1"/>
      <c r="H1945" s="1"/>
      <c r="I1945" s="1"/>
      <c r="M1945" s="1"/>
      <c r="O1945" s="1"/>
    </row>
    <row r="1946" spans="7:15" ht="12.75">
      <c r="G1946" s="1"/>
      <c r="H1946" s="1"/>
      <c r="I1946" s="1"/>
      <c r="M1946" s="1"/>
      <c r="O1946" s="1"/>
    </row>
    <row r="1947" spans="7:15" ht="12.75">
      <c r="G1947" s="1"/>
      <c r="H1947" s="1"/>
      <c r="I1947" s="1"/>
      <c r="M1947" s="1"/>
      <c r="O1947" s="1"/>
    </row>
    <row r="1948" spans="7:15" ht="12.75">
      <c r="G1948" s="1"/>
      <c r="H1948" s="1"/>
      <c r="I1948" s="1"/>
      <c r="M1948" s="1"/>
      <c r="O1948" s="1"/>
    </row>
    <row r="1949" spans="7:15" ht="12.75">
      <c r="G1949" s="1"/>
      <c r="H1949" s="1"/>
      <c r="I1949" s="1"/>
      <c r="M1949" s="1"/>
      <c r="O1949" s="1"/>
    </row>
    <row r="1950" spans="7:15" ht="12.75">
      <c r="G1950" s="1"/>
      <c r="H1950" s="1"/>
      <c r="I1950" s="1"/>
      <c r="M1950" s="1"/>
      <c r="O1950" s="1"/>
    </row>
    <row r="1951" spans="7:15" ht="12.75">
      <c r="G1951" s="1"/>
      <c r="H1951" s="1"/>
      <c r="I1951" s="1"/>
      <c r="M1951" s="1"/>
      <c r="O1951" s="1"/>
    </row>
    <row r="1952" spans="7:15" ht="12.75">
      <c r="G1952" s="1"/>
      <c r="H1952" s="1"/>
      <c r="I1952" s="1"/>
      <c r="M1952" s="1"/>
      <c r="O1952" s="1"/>
    </row>
    <row r="1953" spans="7:15" ht="12.75">
      <c r="G1953" s="1"/>
      <c r="H1953" s="1"/>
      <c r="I1953" s="1"/>
      <c r="M1953" s="1"/>
      <c r="O1953" s="1"/>
    </row>
    <row r="1954" spans="7:15" ht="12.75">
      <c r="G1954" s="1"/>
      <c r="H1954" s="1"/>
      <c r="I1954" s="1"/>
      <c r="M1954" s="1"/>
      <c r="O1954" s="1"/>
    </row>
    <row r="1955" spans="7:15" ht="12.75">
      <c r="G1955" s="1"/>
      <c r="H1955" s="1"/>
      <c r="I1955" s="1"/>
      <c r="M1955" s="1"/>
      <c r="O1955" s="1"/>
    </row>
    <row r="1956" spans="7:15" ht="12.75">
      <c r="G1956" s="1"/>
      <c r="H1956" s="1"/>
      <c r="I1956" s="1"/>
      <c r="M1956" s="1"/>
      <c r="O1956" s="1"/>
    </row>
    <row r="1957" spans="7:15" ht="12.75">
      <c r="G1957" s="1"/>
      <c r="H1957" s="1"/>
      <c r="I1957" s="1"/>
      <c r="M1957" s="1"/>
      <c r="O1957" s="1"/>
    </row>
    <row r="1958" spans="7:15" ht="12.75">
      <c r="G1958" s="1"/>
      <c r="H1958" s="1"/>
      <c r="I1958" s="1"/>
      <c r="M1958" s="1"/>
      <c r="O1958" s="1"/>
    </row>
    <row r="1959" spans="7:15" ht="12.75">
      <c r="G1959" s="1"/>
      <c r="H1959" s="1"/>
      <c r="I1959" s="1"/>
      <c r="M1959" s="1"/>
      <c r="O1959" s="1"/>
    </row>
    <row r="1960" spans="7:15" ht="12.75">
      <c r="G1960" s="1"/>
      <c r="H1960" s="1"/>
      <c r="I1960" s="1"/>
      <c r="M1960" s="1"/>
      <c r="O1960" s="1"/>
    </row>
    <row r="1961" spans="7:15" ht="12.75">
      <c r="G1961" s="1"/>
      <c r="H1961" s="1"/>
      <c r="I1961" s="1"/>
      <c r="M1961" s="1"/>
      <c r="O1961" s="1"/>
    </row>
    <row r="1962" spans="7:15" ht="12.75">
      <c r="G1962" s="1"/>
      <c r="H1962" s="1"/>
      <c r="I1962" s="1"/>
      <c r="M1962" s="1"/>
      <c r="O1962" s="1"/>
    </row>
    <row r="1963" spans="7:15" ht="12.75">
      <c r="G1963" s="1"/>
      <c r="H1963" s="1"/>
      <c r="I1963" s="1"/>
      <c r="M1963" s="1"/>
      <c r="O1963" s="1"/>
    </row>
    <row r="1964" spans="7:15" ht="12.75">
      <c r="G1964" s="1"/>
      <c r="H1964" s="1"/>
      <c r="I1964" s="1"/>
      <c r="M1964" s="1"/>
      <c r="O1964" s="1"/>
    </row>
    <row r="1965" spans="7:15" ht="12.75">
      <c r="G1965" s="1"/>
      <c r="H1965" s="1"/>
      <c r="I1965" s="1"/>
      <c r="M1965" s="1"/>
      <c r="O1965" s="1"/>
    </row>
    <row r="1966" spans="7:15" ht="12.75">
      <c r="G1966" s="1"/>
      <c r="H1966" s="1"/>
      <c r="I1966" s="1"/>
      <c r="M1966" s="1"/>
      <c r="O1966" s="1"/>
    </row>
    <row r="1967" spans="7:15" ht="12.75">
      <c r="G1967" s="1"/>
      <c r="H1967" s="1"/>
      <c r="I1967" s="1"/>
      <c r="M1967" s="1"/>
      <c r="O1967" s="1"/>
    </row>
    <row r="1968" spans="7:15" ht="12.75">
      <c r="G1968" s="1"/>
      <c r="H1968" s="1"/>
      <c r="I1968" s="1"/>
      <c r="M1968" s="1"/>
      <c r="O1968" s="1"/>
    </row>
    <row r="1969" spans="7:15" ht="12.75">
      <c r="G1969" s="1"/>
      <c r="H1969" s="1"/>
      <c r="I1969" s="1"/>
      <c r="M1969" s="1"/>
      <c r="O1969" s="1"/>
    </row>
    <row r="1970" spans="7:15" ht="12.75">
      <c r="G1970" s="1"/>
      <c r="H1970" s="1"/>
      <c r="I1970" s="1"/>
      <c r="M1970" s="1"/>
      <c r="O1970" s="1"/>
    </row>
    <row r="1971" spans="7:15" ht="12.75">
      <c r="G1971" s="1"/>
      <c r="H1971" s="1"/>
      <c r="I1971" s="1"/>
      <c r="M1971" s="1"/>
      <c r="O1971" s="1"/>
    </row>
    <row r="1972" spans="7:15" ht="12.75">
      <c r="G1972" s="1"/>
      <c r="H1972" s="1"/>
      <c r="I1972" s="1"/>
      <c r="M1972" s="1"/>
      <c r="O1972" s="1"/>
    </row>
    <row r="1973" spans="7:15" ht="12.75">
      <c r="G1973" s="1"/>
      <c r="H1973" s="1"/>
      <c r="I1973" s="1"/>
      <c r="M1973" s="1"/>
      <c r="O1973" s="1"/>
    </row>
    <row r="1974" spans="7:15" ht="12.75">
      <c r="G1974" s="1"/>
      <c r="H1974" s="1"/>
      <c r="I1974" s="1"/>
      <c r="M1974" s="1"/>
      <c r="O1974" s="1"/>
    </row>
    <row r="1975" spans="7:15" ht="12.75">
      <c r="G1975" s="1"/>
      <c r="H1975" s="1"/>
      <c r="I1975" s="1"/>
      <c r="M1975" s="1"/>
      <c r="O1975" s="1"/>
    </row>
    <row r="1976" spans="7:15" ht="12.75">
      <c r="G1976" s="1"/>
      <c r="H1976" s="1"/>
      <c r="I1976" s="1"/>
      <c r="M1976" s="1"/>
      <c r="O1976" s="1"/>
    </row>
    <row r="1977" spans="7:15" ht="12.75">
      <c r="G1977" s="1"/>
      <c r="H1977" s="1"/>
      <c r="I1977" s="1"/>
      <c r="M1977" s="1"/>
      <c r="O1977" s="1"/>
    </row>
    <row r="1978" spans="7:15" ht="12.75">
      <c r="G1978" s="1"/>
      <c r="H1978" s="1"/>
      <c r="I1978" s="1"/>
      <c r="M1978" s="1"/>
      <c r="O1978" s="1"/>
    </row>
    <row r="1979" spans="7:15" ht="12.75">
      <c r="G1979" s="1"/>
      <c r="H1979" s="1"/>
      <c r="I1979" s="1"/>
      <c r="M1979" s="1"/>
      <c r="O1979" s="1"/>
    </row>
    <row r="1980" spans="7:15" ht="12.75">
      <c r="G1980" s="1"/>
      <c r="H1980" s="1"/>
      <c r="I1980" s="1"/>
      <c r="M1980" s="1"/>
      <c r="O1980" s="1"/>
    </row>
    <row r="1981" spans="7:15" ht="12.75">
      <c r="G1981" s="1"/>
      <c r="H1981" s="1"/>
      <c r="I1981" s="1"/>
      <c r="M1981" s="1"/>
      <c r="O1981" s="1"/>
    </row>
    <row r="1982" spans="7:15" ht="12.75">
      <c r="G1982" s="1"/>
      <c r="H1982" s="1"/>
      <c r="I1982" s="1"/>
      <c r="M1982" s="1"/>
      <c r="O1982" s="1"/>
    </row>
    <row r="1983" spans="7:15" ht="12.75">
      <c r="G1983" s="1"/>
      <c r="H1983" s="1"/>
      <c r="I1983" s="1"/>
      <c r="M1983" s="1"/>
      <c r="O1983" s="1"/>
    </row>
    <row r="1984" spans="7:15" ht="12.75">
      <c r="G1984" s="1"/>
      <c r="H1984" s="1"/>
      <c r="I1984" s="1"/>
      <c r="M1984" s="1"/>
      <c r="O1984" s="1"/>
    </row>
    <row r="1985" spans="7:15" ht="12.75">
      <c r="G1985" s="1"/>
      <c r="H1985" s="1"/>
      <c r="I1985" s="1"/>
      <c r="M1985" s="1"/>
      <c r="O1985" s="1"/>
    </row>
    <row r="1986" spans="7:15" ht="12.75">
      <c r="G1986" s="1"/>
      <c r="H1986" s="1"/>
      <c r="I1986" s="1"/>
      <c r="M1986" s="1"/>
      <c r="O1986" s="1"/>
    </row>
    <row r="1987" spans="7:15" ht="12.75">
      <c r="G1987" s="1"/>
      <c r="H1987" s="1"/>
      <c r="I1987" s="1"/>
      <c r="M1987" s="1"/>
      <c r="O1987" s="1"/>
    </row>
    <row r="1988" spans="7:15" ht="12.75">
      <c r="G1988" s="1"/>
      <c r="H1988" s="1"/>
      <c r="I1988" s="1"/>
      <c r="M1988" s="1"/>
      <c r="O1988" s="1"/>
    </row>
    <row r="1989" spans="7:15" ht="12.75">
      <c r="G1989" s="1"/>
      <c r="H1989" s="1"/>
      <c r="I1989" s="1"/>
      <c r="M1989" s="1"/>
      <c r="O1989" s="1"/>
    </row>
    <row r="1990" spans="7:15" ht="12.75">
      <c r="G1990" s="1"/>
      <c r="H1990" s="1"/>
      <c r="I1990" s="1"/>
      <c r="M1990" s="1"/>
      <c r="O1990" s="1"/>
    </row>
    <row r="1991" spans="7:15" ht="12.75">
      <c r="G1991" s="1"/>
      <c r="H1991" s="1"/>
      <c r="I1991" s="1"/>
      <c r="M1991" s="1"/>
      <c r="O1991" s="1"/>
    </row>
    <row r="1992" spans="7:15" ht="12.75">
      <c r="G1992" s="1"/>
      <c r="H1992" s="1"/>
      <c r="I1992" s="1"/>
      <c r="M1992" s="1"/>
      <c r="O1992" s="1"/>
    </row>
    <row r="1993" spans="7:15" ht="12.75">
      <c r="G1993" s="1"/>
      <c r="H1993" s="1"/>
      <c r="I1993" s="1"/>
      <c r="M1993" s="1"/>
      <c r="O1993" s="1"/>
    </row>
    <row r="1994" spans="7:15" ht="12.75">
      <c r="G1994" s="1"/>
      <c r="H1994" s="1"/>
      <c r="I1994" s="1"/>
      <c r="M1994" s="1"/>
      <c r="O1994" s="1"/>
    </row>
    <row r="1995" spans="7:15" ht="12.75">
      <c r="G1995" s="1"/>
      <c r="H1995" s="1"/>
      <c r="I1995" s="1"/>
      <c r="M1995" s="1"/>
      <c r="O1995" s="1"/>
    </row>
    <row r="1996" spans="7:15" ht="12.75">
      <c r="G1996" s="1"/>
      <c r="H1996" s="1"/>
      <c r="I1996" s="1"/>
      <c r="M1996" s="1"/>
      <c r="O1996" s="1"/>
    </row>
    <row r="1997" spans="7:15" ht="12.75">
      <c r="G1997" s="1"/>
      <c r="H1997" s="1"/>
      <c r="I1997" s="1"/>
      <c r="M1997" s="1"/>
      <c r="O1997" s="1"/>
    </row>
    <row r="1998" spans="7:15" ht="12.75">
      <c r="G1998" s="1"/>
      <c r="H1998" s="1"/>
      <c r="I1998" s="1"/>
      <c r="M1998" s="1"/>
      <c r="O1998" s="1"/>
    </row>
    <row r="1999" spans="7:15" ht="12.75">
      <c r="G1999" s="1"/>
      <c r="H1999" s="1"/>
      <c r="I1999" s="1"/>
      <c r="M1999" s="1"/>
      <c r="O1999" s="1"/>
    </row>
    <row r="2000" spans="7:15" ht="12.75">
      <c r="G2000" s="1"/>
      <c r="H2000" s="1"/>
      <c r="I2000" s="1"/>
      <c r="M2000" s="1"/>
      <c r="O2000" s="1"/>
    </row>
    <row r="2001" spans="7:15" ht="12.75">
      <c r="G2001" s="1"/>
      <c r="H2001" s="1"/>
      <c r="I2001" s="1"/>
      <c r="M2001" s="1"/>
      <c r="O2001" s="1"/>
    </row>
    <row r="2002" spans="7:15" ht="12.75">
      <c r="G2002" s="1"/>
      <c r="H2002" s="1"/>
      <c r="I2002" s="1"/>
      <c r="M2002" s="1"/>
      <c r="O2002" s="1"/>
    </row>
    <row r="2003" spans="7:15" ht="12.75">
      <c r="G2003" s="1"/>
      <c r="H2003" s="1"/>
      <c r="I2003" s="1"/>
      <c r="M2003" s="1"/>
      <c r="O2003" s="1"/>
    </row>
    <row r="2004" spans="7:15" ht="12.75">
      <c r="G2004" s="1"/>
      <c r="H2004" s="1"/>
      <c r="I2004" s="1"/>
      <c r="M2004" s="1"/>
      <c r="O2004" s="1"/>
    </row>
    <row r="2005" spans="7:15" ht="12.75">
      <c r="G2005" s="1"/>
      <c r="H2005" s="1"/>
      <c r="I2005" s="1"/>
      <c r="M2005" s="1"/>
      <c r="O2005" s="1"/>
    </row>
    <row r="2006" spans="7:15" ht="12.75">
      <c r="G2006" s="1"/>
      <c r="H2006" s="1"/>
      <c r="I2006" s="1"/>
      <c r="M2006" s="1"/>
      <c r="O2006" s="1"/>
    </row>
    <row r="2007" spans="7:15" ht="12.75">
      <c r="G2007" s="1"/>
      <c r="H2007" s="1"/>
      <c r="I2007" s="1"/>
      <c r="M2007" s="1"/>
      <c r="O2007" s="1"/>
    </row>
    <row r="2008" spans="7:15" ht="12.75">
      <c r="G2008" s="1"/>
      <c r="H2008" s="1"/>
      <c r="I2008" s="1"/>
      <c r="M2008" s="1"/>
      <c r="O2008" s="1"/>
    </row>
    <row r="2009" spans="7:15" ht="12.75">
      <c r="G2009" s="1"/>
      <c r="H2009" s="1"/>
      <c r="I2009" s="1"/>
      <c r="M2009" s="1"/>
      <c r="O2009" s="1"/>
    </row>
    <row r="2010" spans="7:15" ht="12.75">
      <c r="G2010" s="1"/>
      <c r="H2010" s="1"/>
      <c r="I2010" s="1"/>
      <c r="M2010" s="1"/>
      <c r="O2010" s="1"/>
    </row>
    <row r="2011" spans="7:15" ht="12.75">
      <c r="G2011" s="1"/>
      <c r="H2011" s="1"/>
      <c r="I2011" s="1"/>
      <c r="M2011" s="1"/>
      <c r="O2011" s="1"/>
    </row>
    <row r="2012" spans="7:15" ht="12.75">
      <c r="G2012" s="1"/>
      <c r="H2012" s="1"/>
      <c r="I2012" s="1"/>
      <c r="M2012" s="1"/>
      <c r="O2012" s="1"/>
    </row>
    <row r="2013" spans="7:15" ht="12.75">
      <c r="G2013" s="1"/>
      <c r="H2013" s="1"/>
      <c r="I2013" s="1"/>
      <c r="M2013" s="1"/>
      <c r="O2013" s="1"/>
    </row>
    <row r="2014" spans="7:15" ht="12.75">
      <c r="G2014" s="1"/>
      <c r="H2014" s="1"/>
      <c r="I2014" s="1"/>
      <c r="M2014" s="1"/>
      <c r="O2014" s="1"/>
    </row>
    <row r="2015" spans="7:15" ht="12.75">
      <c r="G2015" s="1"/>
      <c r="H2015" s="1"/>
      <c r="I2015" s="1"/>
      <c r="M2015" s="1"/>
      <c r="O2015" s="1"/>
    </row>
    <row r="2016" spans="7:15" ht="12.75">
      <c r="G2016" s="1"/>
      <c r="H2016" s="1"/>
      <c r="I2016" s="1"/>
      <c r="M2016" s="1"/>
      <c r="O2016" s="1"/>
    </row>
    <row r="2017" spans="7:15" ht="12.75">
      <c r="G2017" s="1"/>
      <c r="H2017" s="1"/>
      <c r="I2017" s="1"/>
      <c r="M2017" s="1"/>
      <c r="O2017" s="1"/>
    </row>
    <row r="2018" spans="7:15" ht="12.75">
      <c r="G2018" s="1"/>
      <c r="H2018" s="1"/>
      <c r="I2018" s="1"/>
      <c r="M2018" s="1"/>
      <c r="O2018" s="1"/>
    </row>
    <row r="2019" spans="7:15" ht="12.75">
      <c r="G2019" s="1"/>
      <c r="H2019" s="1"/>
      <c r="I2019" s="1"/>
      <c r="M2019" s="1"/>
      <c r="O2019" s="1"/>
    </row>
    <row r="2020" spans="7:15" ht="12.75">
      <c r="G2020" s="1"/>
      <c r="H2020" s="1"/>
      <c r="I2020" s="1"/>
      <c r="M2020" s="1"/>
      <c r="O2020" s="1"/>
    </row>
    <row r="2021" spans="7:15" ht="12.75">
      <c r="G2021" s="1"/>
      <c r="H2021" s="1"/>
      <c r="I2021" s="1"/>
      <c r="M2021" s="1"/>
      <c r="O2021" s="1"/>
    </row>
    <row r="2022" spans="7:15" ht="12.75">
      <c r="G2022" s="1"/>
      <c r="H2022" s="1"/>
      <c r="I2022" s="1"/>
      <c r="M2022" s="1"/>
      <c r="O2022" s="1"/>
    </row>
    <row r="2023" spans="7:15" ht="12.75">
      <c r="G2023" s="1"/>
      <c r="H2023" s="1"/>
      <c r="I2023" s="1"/>
      <c r="M2023" s="1"/>
      <c r="O2023" s="1"/>
    </row>
    <row r="2024" spans="7:15" ht="12.75">
      <c r="G2024" s="1"/>
      <c r="H2024" s="1"/>
      <c r="I2024" s="1"/>
      <c r="M2024" s="1"/>
      <c r="O2024" s="1"/>
    </row>
    <row r="2025" spans="7:15" ht="12.75">
      <c r="G2025" s="1"/>
      <c r="H2025" s="1"/>
      <c r="I2025" s="1"/>
      <c r="M2025" s="1"/>
      <c r="O2025" s="1"/>
    </row>
    <row r="2026" spans="7:15" ht="12.75">
      <c r="G2026" s="1"/>
      <c r="H2026" s="1"/>
      <c r="I2026" s="1"/>
      <c r="M2026" s="1"/>
      <c r="O2026" s="1"/>
    </row>
    <row r="2027" spans="7:15" ht="12.75">
      <c r="G2027" s="1"/>
      <c r="H2027" s="1"/>
      <c r="I2027" s="1"/>
      <c r="M2027" s="1"/>
      <c r="O2027" s="1"/>
    </row>
    <row r="2028" spans="7:15" ht="12.75">
      <c r="G2028" s="1"/>
      <c r="H2028" s="1"/>
      <c r="I2028" s="1"/>
      <c r="M2028" s="1"/>
      <c r="O2028" s="1"/>
    </row>
    <row r="2029" spans="7:15" ht="12.75">
      <c r="G2029" s="1"/>
      <c r="H2029" s="1"/>
      <c r="I2029" s="1"/>
      <c r="M2029" s="1"/>
      <c r="O2029" s="1"/>
    </row>
    <row r="2030" spans="7:15" ht="12.75">
      <c r="G2030" s="1"/>
      <c r="H2030" s="1"/>
      <c r="I2030" s="1"/>
      <c r="M2030" s="1"/>
      <c r="O2030" s="1"/>
    </row>
    <row r="2031" spans="7:15" ht="12.75">
      <c r="G2031" s="1"/>
      <c r="H2031" s="1"/>
      <c r="I2031" s="1"/>
      <c r="M2031" s="1"/>
      <c r="O2031" s="1"/>
    </row>
    <row r="2032" spans="7:15" ht="12.75">
      <c r="G2032" s="1"/>
      <c r="H2032" s="1"/>
      <c r="I2032" s="1"/>
      <c r="M2032" s="1"/>
      <c r="O2032" s="1"/>
    </row>
    <row r="2033" spans="7:15" ht="12.75">
      <c r="G2033" s="1"/>
      <c r="H2033" s="1"/>
      <c r="I2033" s="1"/>
      <c r="M2033" s="1"/>
      <c r="O2033" s="1"/>
    </row>
    <row r="2034" spans="7:15" ht="12.75">
      <c r="G2034" s="1"/>
      <c r="H2034" s="1"/>
      <c r="I2034" s="1"/>
      <c r="M2034" s="1"/>
      <c r="O2034" s="1"/>
    </row>
    <row r="2035" spans="7:15" ht="12.75">
      <c r="G2035" s="1"/>
      <c r="H2035" s="1"/>
      <c r="I2035" s="1"/>
      <c r="M2035" s="1"/>
      <c r="O2035" s="1"/>
    </row>
    <row r="2036" spans="7:15" ht="12.75">
      <c r="G2036" s="1"/>
      <c r="H2036" s="1"/>
      <c r="I2036" s="1"/>
      <c r="M2036" s="1"/>
      <c r="O2036" s="1"/>
    </row>
    <row r="2037" spans="7:15" ht="12.75">
      <c r="G2037" s="1"/>
      <c r="H2037" s="1"/>
      <c r="I2037" s="1"/>
      <c r="M2037" s="1"/>
      <c r="O2037" s="1"/>
    </row>
    <row r="2038" spans="7:15" ht="12.75">
      <c r="G2038" s="1"/>
      <c r="H2038" s="1"/>
      <c r="I2038" s="1"/>
      <c r="M2038" s="1"/>
      <c r="O2038" s="1"/>
    </row>
    <row r="2039" spans="7:15" ht="12.75">
      <c r="G2039" s="1"/>
      <c r="H2039" s="1"/>
      <c r="I2039" s="1"/>
      <c r="M2039" s="1"/>
      <c r="O2039" s="1"/>
    </row>
    <row r="2040" spans="7:15" ht="12.75">
      <c r="G2040" s="1"/>
      <c r="H2040" s="1"/>
      <c r="I2040" s="1"/>
      <c r="M2040" s="1"/>
      <c r="O2040" s="1"/>
    </row>
    <row r="2041" spans="7:15" ht="12.75">
      <c r="G2041" s="1"/>
      <c r="H2041" s="1"/>
      <c r="I2041" s="1"/>
      <c r="M2041" s="1"/>
      <c r="O2041" s="1"/>
    </row>
    <row r="2042" spans="7:15" ht="12.75">
      <c r="G2042" s="1"/>
      <c r="H2042" s="1"/>
      <c r="I2042" s="1"/>
      <c r="M2042" s="1"/>
      <c r="O2042" s="1"/>
    </row>
    <row r="2043" spans="7:15" ht="12.75">
      <c r="G2043" s="1"/>
      <c r="H2043" s="1"/>
      <c r="I2043" s="1"/>
      <c r="M2043" s="1"/>
      <c r="O2043" s="1"/>
    </row>
    <row r="2044" spans="7:15" ht="12.75">
      <c r="G2044" s="1"/>
      <c r="H2044" s="1"/>
      <c r="I2044" s="1"/>
      <c r="M2044" s="1"/>
      <c r="O2044" s="1"/>
    </row>
    <row r="2045" spans="7:15" ht="12.75">
      <c r="G2045" s="1"/>
      <c r="H2045" s="1"/>
      <c r="I2045" s="1"/>
      <c r="M2045" s="1"/>
      <c r="O2045" s="1"/>
    </row>
    <row r="2046" spans="7:15" ht="12.75">
      <c r="G2046" s="1"/>
      <c r="H2046" s="1"/>
      <c r="I2046" s="1"/>
      <c r="M2046" s="1"/>
      <c r="O2046" s="1"/>
    </row>
    <row r="2047" spans="7:15" ht="12.75">
      <c r="G2047" s="1"/>
      <c r="H2047" s="1"/>
      <c r="I2047" s="1"/>
      <c r="M2047" s="1"/>
      <c r="O2047" s="1"/>
    </row>
    <row r="2048" spans="7:15" ht="12.75">
      <c r="G2048" s="1"/>
      <c r="H2048" s="1"/>
      <c r="I2048" s="1"/>
      <c r="M2048" s="1"/>
      <c r="O2048" s="1"/>
    </row>
    <row r="2049" spans="7:15" ht="12.75">
      <c r="G2049" s="1"/>
      <c r="H2049" s="1"/>
      <c r="I2049" s="1"/>
      <c r="M2049" s="1"/>
      <c r="O2049" s="1"/>
    </row>
    <row r="2050" spans="7:15" ht="12.75">
      <c r="G2050" s="1"/>
      <c r="H2050" s="1"/>
      <c r="I2050" s="1"/>
      <c r="M2050" s="1"/>
      <c r="O2050" s="1"/>
    </row>
    <row r="2051" spans="7:15" ht="12.75">
      <c r="G2051" s="1"/>
      <c r="H2051" s="1"/>
      <c r="I2051" s="1"/>
      <c r="M2051" s="1"/>
      <c r="O2051" s="1"/>
    </row>
    <row r="2052" spans="7:15" ht="12.75">
      <c r="G2052" s="1"/>
      <c r="H2052" s="1"/>
      <c r="I2052" s="1"/>
      <c r="M2052" s="1"/>
      <c r="O2052" s="1"/>
    </row>
    <row r="2053" spans="7:15" ht="12.75">
      <c r="G2053" s="1"/>
      <c r="H2053" s="1"/>
      <c r="I2053" s="1"/>
      <c r="M2053" s="1"/>
      <c r="O2053" s="1"/>
    </row>
    <row r="2054" spans="7:15" ht="12.75">
      <c r="G2054" s="1"/>
      <c r="H2054" s="1"/>
      <c r="I2054" s="1"/>
      <c r="M2054" s="1"/>
      <c r="O2054" s="1"/>
    </row>
    <row r="2055" spans="7:15" ht="12.75">
      <c r="G2055" s="1"/>
      <c r="H2055" s="1"/>
      <c r="I2055" s="1"/>
      <c r="M2055" s="1"/>
      <c r="O2055" s="1"/>
    </row>
    <row r="2056" spans="7:15" ht="12.75">
      <c r="G2056" s="1"/>
      <c r="H2056" s="1"/>
      <c r="I2056" s="1"/>
      <c r="M2056" s="1"/>
      <c r="O2056" s="1"/>
    </row>
    <row r="2057" spans="7:15" ht="12.75">
      <c r="G2057" s="1"/>
      <c r="H2057" s="1"/>
      <c r="I2057" s="1"/>
      <c r="M2057" s="1"/>
      <c r="O2057" s="1"/>
    </row>
    <row r="2058" spans="7:15" ht="12.75">
      <c r="G2058" s="1"/>
      <c r="H2058" s="1"/>
      <c r="I2058" s="1"/>
      <c r="M2058" s="1"/>
      <c r="O2058" s="1"/>
    </row>
    <row r="2059" spans="7:15" ht="12.75">
      <c r="G2059" s="1"/>
      <c r="H2059" s="1"/>
      <c r="I2059" s="1"/>
      <c r="M2059" s="1"/>
      <c r="O2059" s="1"/>
    </row>
    <row r="2060" spans="7:15" ht="12.75">
      <c r="G2060" s="1"/>
      <c r="H2060" s="1"/>
      <c r="I2060" s="1"/>
      <c r="M2060" s="1"/>
      <c r="O2060" s="1"/>
    </row>
    <row r="2061" spans="7:15" ht="12.75">
      <c r="G2061" s="1"/>
      <c r="H2061" s="1"/>
      <c r="I2061" s="1"/>
      <c r="M2061" s="1"/>
      <c r="O2061" s="1"/>
    </row>
    <row r="2062" spans="7:15" ht="12.75">
      <c r="G2062" s="1"/>
      <c r="H2062" s="1"/>
      <c r="I2062" s="1"/>
      <c r="M2062" s="1"/>
      <c r="O2062" s="1"/>
    </row>
    <row r="2063" spans="7:15" ht="12.75">
      <c r="G2063" s="1"/>
      <c r="H2063" s="1"/>
      <c r="I2063" s="1"/>
      <c r="M2063" s="1"/>
      <c r="O2063" s="1"/>
    </row>
    <row r="2064" spans="7:15" ht="12.75">
      <c r="G2064" s="1"/>
      <c r="H2064" s="1"/>
      <c r="I2064" s="1"/>
      <c r="M2064" s="1"/>
      <c r="O2064" s="1"/>
    </row>
    <row r="2065" spans="7:15" ht="12.75">
      <c r="G2065" s="1"/>
      <c r="H2065" s="1"/>
      <c r="I2065" s="1"/>
      <c r="M2065" s="1"/>
      <c r="O2065" s="1"/>
    </row>
    <row r="2066" spans="7:15" ht="12.75">
      <c r="G2066" s="1"/>
      <c r="H2066" s="1"/>
      <c r="I2066" s="1"/>
      <c r="M2066" s="1"/>
      <c r="O2066" s="1"/>
    </row>
    <row r="2067" spans="7:15" ht="12.75">
      <c r="G2067" s="1"/>
      <c r="H2067" s="1"/>
      <c r="I2067" s="1"/>
      <c r="M2067" s="1"/>
      <c r="O2067" s="1"/>
    </row>
    <row r="2068" spans="7:15" ht="12.75">
      <c r="G2068" s="1"/>
      <c r="H2068" s="1"/>
      <c r="I2068" s="1"/>
      <c r="M2068" s="1"/>
      <c r="O2068" s="1"/>
    </row>
    <row r="2069" spans="7:15" ht="12.75">
      <c r="G2069" s="1"/>
      <c r="H2069" s="1"/>
      <c r="I2069" s="1"/>
      <c r="M2069" s="1"/>
      <c r="O2069" s="1"/>
    </row>
    <row r="2070" spans="7:15" ht="12.75">
      <c r="G2070" s="1"/>
      <c r="H2070" s="1"/>
      <c r="I2070" s="1"/>
      <c r="M2070" s="1"/>
      <c r="O2070" s="1"/>
    </row>
    <row r="2071" spans="7:15" ht="12.75">
      <c r="G2071" s="1"/>
      <c r="H2071" s="1"/>
      <c r="I2071" s="1"/>
      <c r="M2071" s="1"/>
      <c r="O2071" s="1"/>
    </row>
    <row r="2072" spans="7:15" ht="12.75">
      <c r="G2072" s="1"/>
      <c r="H2072" s="1"/>
      <c r="I2072" s="1"/>
      <c r="M2072" s="1"/>
      <c r="O2072" s="1"/>
    </row>
    <row r="2073" spans="7:15" ht="12.75">
      <c r="G2073" s="1"/>
      <c r="H2073" s="1"/>
      <c r="I2073" s="1"/>
      <c r="M2073" s="1"/>
      <c r="O2073" s="1"/>
    </row>
    <row r="2074" spans="7:15" ht="12.75">
      <c r="G2074" s="1"/>
      <c r="H2074" s="1"/>
      <c r="I2074" s="1"/>
      <c r="M2074" s="1"/>
      <c r="O2074" s="1"/>
    </row>
    <row r="2075" spans="7:15" ht="12.75">
      <c r="G2075" s="1"/>
      <c r="H2075" s="1"/>
      <c r="I2075" s="1"/>
      <c r="M2075" s="1"/>
      <c r="O2075" s="1"/>
    </row>
    <row r="2076" spans="7:15" ht="12.75">
      <c r="G2076" s="1"/>
      <c r="H2076" s="1"/>
      <c r="I2076" s="1"/>
      <c r="M2076" s="1"/>
      <c r="O2076" s="1"/>
    </row>
    <row r="2077" spans="7:15" ht="12.75">
      <c r="G2077" s="1"/>
      <c r="H2077" s="1"/>
      <c r="I2077" s="1"/>
      <c r="M2077" s="1"/>
      <c r="O2077" s="1"/>
    </row>
    <row r="2078" spans="7:15" ht="12.75">
      <c r="G2078" s="1"/>
      <c r="H2078" s="1"/>
      <c r="I2078" s="1"/>
      <c r="M2078" s="1"/>
      <c r="O2078" s="1"/>
    </row>
    <row r="2079" spans="7:15" ht="12.75">
      <c r="G2079" s="1"/>
      <c r="H2079" s="1"/>
      <c r="I2079" s="1"/>
      <c r="M2079" s="1"/>
      <c r="O2079" s="1"/>
    </row>
    <row r="2080" spans="7:15" ht="12.75">
      <c r="G2080" s="1"/>
      <c r="H2080" s="1"/>
      <c r="I2080" s="1"/>
      <c r="M2080" s="1"/>
      <c r="O2080" s="1"/>
    </row>
    <row r="2081" spans="7:15" ht="12.75">
      <c r="G2081" s="1"/>
      <c r="H2081" s="1"/>
      <c r="I2081" s="1"/>
      <c r="M2081" s="1"/>
      <c r="O2081" s="1"/>
    </row>
    <row r="2082" spans="7:15" ht="12.75">
      <c r="G2082" s="1"/>
      <c r="H2082" s="1"/>
      <c r="I2082" s="1"/>
      <c r="M2082" s="1"/>
      <c r="O2082" s="1"/>
    </row>
    <row r="2083" spans="7:15" ht="12.75">
      <c r="G2083" s="1"/>
      <c r="H2083" s="1"/>
      <c r="I2083" s="1"/>
      <c r="M2083" s="1"/>
      <c r="O2083" s="1"/>
    </row>
    <row r="2084" spans="7:15" ht="12.75">
      <c r="G2084" s="1"/>
      <c r="H2084" s="1"/>
      <c r="I2084" s="1"/>
      <c r="M2084" s="1"/>
      <c r="O2084" s="1"/>
    </row>
    <row r="2085" spans="7:15" ht="12.75">
      <c r="G2085" s="1"/>
      <c r="H2085" s="1"/>
      <c r="I2085" s="1"/>
      <c r="M2085" s="1"/>
      <c r="O2085" s="1"/>
    </row>
    <row r="2086" spans="7:15" ht="12.75">
      <c r="G2086" s="1"/>
      <c r="H2086" s="1"/>
      <c r="I2086" s="1"/>
      <c r="M2086" s="1"/>
      <c r="O2086" s="1"/>
    </row>
    <row r="2087" spans="7:15" ht="12.75">
      <c r="G2087" s="1"/>
      <c r="H2087" s="1"/>
      <c r="I2087" s="1"/>
      <c r="M2087" s="1"/>
      <c r="O2087" s="1"/>
    </row>
    <row r="2088" spans="7:15" ht="12.75">
      <c r="G2088" s="1"/>
      <c r="H2088" s="1"/>
      <c r="I2088" s="1"/>
      <c r="M2088" s="1"/>
      <c r="O2088" s="1"/>
    </row>
    <row r="2089" spans="7:15" ht="12.75">
      <c r="G2089" s="1"/>
      <c r="H2089" s="1"/>
      <c r="I2089" s="1"/>
      <c r="M2089" s="1"/>
      <c r="O2089" s="1"/>
    </row>
    <row r="2090" spans="7:15" ht="12.75">
      <c r="G2090" s="1"/>
      <c r="H2090" s="1"/>
      <c r="I2090" s="1"/>
      <c r="M2090" s="1"/>
      <c r="O2090" s="1"/>
    </row>
    <row r="2091" spans="7:15" ht="12.75">
      <c r="G2091" s="1"/>
      <c r="H2091" s="1"/>
      <c r="I2091" s="1"/>
      <c r="M2091" s="1"/>
      <c r="O2091" s="1"/>
    </row>
    <row r="2092" spans="7:15" ht="12.75">
      <c r="G2092" s="1"/>
      <c r="H2092" s="1"/>
      <c r="I2092" s="1"/>
      <c r="M2092" s="1"/>
      <c r="O2092" s="1"/>
    </row>
    <row r="2093" spans="7:15" ht="12.75">
      <c r="G2093" s="1"/>
      <c r="H2093" s="1"/>
      <c r="I2093" s="1"/>
      <c r="M2093" s="1"/>
      <c r="O2093" s="1"/>
    </row>
    <row r="2094" spans="7:15" ht="12.75">
      <c r="G2094" s="1"/>
      <c r="H2094" s="1"/>
      <c r="I2094" s="1"/>
      <c r="M2094" s="1"/>
      <c r="O2094" s="1"/>
    </row>
    <row r="2095" spans="7:15" ht="12.75">
      <c r="G2095" s="1"/>
      <c r="H2095" s="1"/>
      <c r="I2095" s="1"/>
      <c r="M2095" s="1"/>
      <c r="O2095" s="1"/>
    </row>
    <row r="2096" spans="7:15" ht="12.75">
      <c r="G2096" s="1"/>
      <c r="H2096" s="1"/>
      <c r="I2096" s="1"/>
      <c r="M2096" s="1"/>
      <c r="O2096" s="1"/>
    </row>
    <row r="2097" spans="7:15" ht="12.75">
      <c r="G2097" s="1"/>
      <c r="H2097" s="1"/>
      <c r="I2097" s="1"/>
      <c r="M2097" s="1"/>
      <c r="O2097" s="1"/>
    </row>
    <row r="2098" spans="7:15" ht="12.75">
      <c r="G2098" s="1"/>
      <c r="H2098" s="1"/>
      <c r="I2098" s="1"/>
      <c r="M2098" s="1"/>
      <c r="O2098" s="1"/>
    </row>
    <row r="2099" spans="7:15" ht="12.75">
      <c r="G2099" s="1"/>
      <c r="H2099" s="1"/>
      <c r="I2099" s="1"/>
      <c r="M2099" s="1"/>
      <c r="O2099" s="1"/>
    </row>
    <row r="2100" spans="7:15" ht="12.75">
      <c r="G2100" s="1"/>
      <c r="H2100" s="1"/>
      <c r="I2100" s="1"/>
      <c r="M2100" s="1"/>
      <c r="O2100" s="1"/>
    </row>
    <row r="2101" spans="7:15" ht="12.75">
      <c r="G2101" s="1"/>
      <c r="H2101" s="1"/>
      <c r="I2101" s="1"/>
      <c r="M2101" s="1"/>
      <c r="O2101" s="1"/>
    </row>
    <row r="2102" spans="7:15" ht="12.75">
      <c r="G2102" s="1"/>
      <c r="H2102" s="1"/>
      <c r="I2102" s="1"/>
      <c r="M2102" s="1"/>
      <c r="O2102" s="1"/>
    </row>
    <row r="2103" spans="7:15" ht="12.75">
      <c r="G2103" s="1"/>
      <c r="H2103" s="1"/>
      <c r="I2103" s="1"/>
      <c r="M2103" s="1"/>
      <c r="O2103" s="1"/>
    </row>
    <row r="2104" spans="7:15" ht="12.75">
      <c r="G2104" s="1"/>
      <c r="H2104" s="1"/>
      <c r="I2104" s="1"/>
      <c r="M2104" s="1"/>
      <c r="O2104" s="1"/>
    </row>
    <row r="2105" spans="7:15" ht="12.75">
      <c r="G2105" s="1"/>
      <c r="H2105" s="1"/>
      <c r="I2105" s="1"/>
      <c r="M2105" s="1"/>
      <c r="O2105" s="1"/>
    </row>
    <row r="2106" spans="7:15" ht="12.75">
      <c r="G2106" s="1"/>
      <c r="H2106" s="1"/>
      <c r="I2106" s="1"/>
      <c r="M2106" s="1"/>
      <c r="O2106" s="1"/>
    </row>
    <row r="2107" spans="7:15" ht="12.75">
      <c r="G2107" s="1"/>
      <c r="H2107" s="1"/>
      <c r="I2107" s="1"/>
      <c r="M2107" s="1"/>
      <c r="O2107" s="1"/>
    </row>
    <row r="2108" spans="7:15" ht="12.75">
      <c r="G2108" s="1"/>
      <c r="H2108" s="1"/>
      <c r="I2108" s="1"/>
      <c r="M2108" s="1"/>
      <c r="O2108" s="1"/>
    </row>
    <row r="2109" spans="7:15" ht="12.75">
      <c r="G2109" s="1"/>
      <c r="H2109" s="1"/>
      <c r="I2109" s="1"/>
      <c r="M2109" s="1"/>
      <c r="O2109" s="1"/>
    </row>
    <row r="2110" spans="7:15" ht="12.75">
      <c r="G2110" s="1"/>
      <c r="H2110" s="1"/>
      <c r="I2110" s="1"/>
      <c r="M2110" s="1"/>
      <c r="O2110" s="1"/>
    </row>
    <row r="2111" spans="7:15" ht="12.75">
      <c r="G2111" s="1"/>
      <c r="H2111" s="1"/>
      <c r="I2111" s="1"/>
      <c r="M2111" s="1"/>
      <c r="O2111" s="1"/>
    </row>
    <row r="2112" spans="7:15" ht="12.75">
      <c r="G2112" s="1"/>
      <c r="H2112" s="1"/>
      <c r="I2112" s="1"/>
      <c r="M2112" s="1"/>
      <c r="O2112" s="1"/>
    </row>
    <row r="2113" spans="7:15" ht="12.75">
      <c r="G2113" s="1"/>
      <c r="H2113" s="1"/>
      <c r="I2113" s="1"/>
      <c r="M2113" s="1"/>
      <c r="O2113" s="1"/>
    </row>
    <row r="2114" spans="7:15" ht="12.75">
      <c r="G2114" s="1"/>
      <c r="H2114" s="1"/>
      <c r="I2114" s="1"/>
      <c r="M2114" s="1"/>
      <c r="O2114" s="1"/>
    </row>
    <row r="2115" spans="7:15" ht="12.75">
      <c r="G2115" s="1"/>
      <c r="H2115" s="1"/>
      <c r="I2115" s="1"/>
      <c r="M2115" s="1"/>
      <c r="O2115" s="1"/>
    </row>
    <row r="2116" spans="7:15" ht="12.75">
      <c r="G2116" s="1"/>
      <c r="H2116" s="1"/>
      <c r="I2116" s="1"/>
      <c r="M2116" s="1"/>
      <c r="O2116" s="1"/>
    </row>
    <row r="2117" spans="7:15" ht="12.75">
      <c r="G2117" s="1"/>
      <c r="H2117" s="1"/>
      <c r="I2117" s="1"/>
      <c r="M2117" s="1"/>
      <c r="O2117" s="1"/>
    </row>
    <row r="2118" spans="7:15" ht="12.75">
      <c r="G2118" s="1"/>
      <c r="H2118" s="1"/>
      <c r="I2118" s="1"/>
      <c r="M2118" s="1"/>
      <c r="O2118" s="1"/>
    </row>
    <row r="2119" spans="7:15" ht="12.75">
      <c r="G2119" s="1"/>
      <c r="H2119" s="1"/>
      <c r="I2119" s="1"/>
      <c r="M2119" s="1"/>
      <c r="O2119" s="1"/>
    </row>
    <row r="2120" spans="7:15" ht="12.75">
      <c r="G2120" s="1"/>
      <c r="H2120" s="1"/>
      <c r="I2120" s="1"/>
      <c r="M2120" s="1"/>
      <c r="O2120" s="1"/>
    </row>
    <row r="2121" spans="7:15" ht="12.75">
      <c r="G2121" s="1"/>
      <c r="H2121" s="1"/>
      <c r="I2121" s="1"/>
      <c r="M2121" s="1"/>
      <c r="O2121" s="1"/>
    </row>
    <row r="2122" spans="7:15" ht="12.75">
      <c r="G2122" s="1"/>
      <c r="H2122" s="1"/>
      <c r="I2122" s="1"/>
      <c r="M2122" s="1"/>
      <c r="O2122" s="1"/>
    </row>
    <row r="2123" spans="7:15" ht="12.75">
      <c r="G2123" s="1"/>
      <c r="H2123" s="1"/>
      <c r="I2123" s="1"/>
      <c r="M2123" s="1"/>
      <c r="O2123" s="1"/>
    </row>
    <row r="2124" spans="7:15" ht="12.75">
      <c r="G2124" s="1"/>
      <c r="H2124" s="1"/>
      <c r="I2124" s="1"/>
      <c r="M2124" s="1"/>
      <c r="O2124" s="1"/>
    </row>
    <row r="2125" spans="7:15" ht="12.75">
      <c r="G2125" s="1"/>
      <c r="H2125" s="1"/>
      <c r="I2125" s="1"/>
      <c r="M2125" s="1"/>
      <c r="O2125" s="1"/>
    </row>
    <row r="2126" spans="7:15" ht="12.75">
      <c r="G2126" s="1"/>
      <c r="H2126" s="1"/>
      <c r="I2126" s="1"/>
      <c r="M2126" s="1"/>
      <c r="O2126" s="1"/>
    </row>
    <row r="2127" spans="7:15" ht="12.75">
      <c r="G2127" s="1"/>
      <c r="H2127" s="1"/>
      <c r="I2127" s="1"/>
      <c r="M2127" s="1"/>
      <c r="O2127" s="1"/>
    </row>
    <row r="2128" spans="7:15" ht="12.75">
      <c r="G2128" s="1"/>
      <c r="H2128" s="1"/>
      <c r="I2128" s="1"/>
      <c r="M2128" s="1"/>
      <c r="O2128" s="1"/>
    </row>
    <row r="2129" spans="7:15" ht="12.75">
      <c r="G2129" s="1"/>
      <c r="H2129" s="1"/>
      <c r="I2129" s="1"/>
      <c r="M2129" s="1"/>
      <c r="O2129" s="1"/>
    </row>
    <row r="2130" spans="7:15" ht="12.75">
      <c r="G2130" s="1"/>
      <c r="H2130" s="1"/>
      <c r="I2130" s="1"/>
      <c r="M2130" s="1"/>
      <c r="O2130" s="1"/>
    </row>
    <row r="2131" spans="7:15" ht="12.75">
      <c r="G2131" s="1"/>
      <c r="H2131" s="1"/>
      <c r="I2131" s="1"/>
      <c r="M2131" s="1"/>
      <c r="O2131" s="1"/>
    </row>
    <row r="2132" spans="7:15" ht="12.75">
      <c r="G2132" s="1"/>
      <c r="H2132" s="1"/>
      <c r="I2132" s="1"/>
      <c r="M2132" s="1"/>
      <c r="O2132" s="1"/>
    </row>
    <row r="2133" spans="7:15" ht="12.75">
      <c r="G2133" s="1"/>
      <c r="H2133" s="1"/>
      <c r="I2133" s="1"/>
      <c r="M2133" s="1"/>
      <c r="O2133" s="1"/>
    </row>
    <row r="2134" spans="7:15" ht="12.75">
      <c r="G2134" s="1"/>
      <c r="H2134" s="1"/>
      <c r="I2134" s="1"/>
      <c r="M2134" s="1"/>
      <c r="O2134" s="1"/>
    </row>
    <row r="2135" spans="7:15" ht="12.75">
      <c r="G2135" s="1"/>
      <c r="H2135" s="1"/>
      <c r="I2135" s="1"/>
      <c r="M2135" s="1"/>
      <c r="O2135" s="1"/>
    </row>
    <row r="2136" spans="7:15" ht="12.75">
      <c r="G2136" s="1"/>
      <c r="H2136" s="1"/>
      <c r="I2136" s="1"/>
      <c r="M2136" s="1"/>
      <c r="O2136" s="1"/>
    </row>
    <row r="2137" spans="7:15" ht="12.75">
      <c r="G2137" s="1"/>
      <c r="H2137" s="1"/>
      <c r="I2137" s="1"/>
      <c r="M2137" s="1"/>
      <c r="O2137" s="1"/>
    </row>
    <row r="2138" spans="7:15" ht="12.75">
      <c r="G2138" s="1"/>
      <c r="H2138" s="1"/>
      <c r="I2138" s="1"/>
      <c r="M2138" s="1"/>
      <c r="O2138" s="1"/>
    </row>
    <row r="2139" spans="7:15" ht="12.75">
      <c r="G2139" s="1"/>
      <c r="H2139" s="1"/>
      <c r="I2139" s="1"/>
      <c r="M2139" s="1"/>
      <c r="O2139" s="1"/>
    </row>
    <row r="2140" spans="7:15" ht="12.75">
      <c r="G2140" s="1"/>
      <c r="H2140" s="1"/>
      <c r="I2140" s="1"/>
      <c r="M2140" s="1"/>
      <c r="O2140" s="1"/>
    </row>
    <row r="2141" spans="7:15" ht="12.75">
      <c r="G2141" s="1"/>
      <c r="H2141" s="1"/>
      <c r="I2141" s="1"/>
      <c r="M2141" s="1"/>
      <c r="O2141" s="1"/>
    </row>
    <row r="2142" spans="7:15" ht="12.75">
      <c r="G2142" s="1"/>
      <c r="H2142" s="1"/>
      <c r="I2142" s="1"/>
      <c r="M2142" s="1"/>
      <c r="O2142" s="1"/>
    </row>
    <row r="2143" spans="7:15" ht="12.75">
      <c r="G2143" s="1"/>
      <c r="H2143" s="1"/>
      <c r="I2143" s="1"/>
      <c r="M2143" s="1"/>
      <c r="O2143" s="1"/>
    </row>
    <row r="2144" spans="7:15" ht="12.75">
      <c r="G2144" s="1"/>
      <c r="H2144" s="1"/>
      <c r="I2144" s="1"/>
      <c r="M2144" s="1"/>
      <c r="O2144" s="1"/>
    </row>
    <row r="2145" spans="7:15" ht="12.75">
      <c r="G2145" s="1"/>
      <c r="H2145" s="1"/>
      <c r="I2145" s="1"/>
      <c r="M2145" s="1"/>
      <c r="O2145" s="1"/>
    </row>
    <row r="2146" spans="7:15" ht="12.75">
      <c r="G2146" s="1"/>
      <c r="H2146" s="1"/>
      <c r="I2146" s="1"/>
      <c r="M2146" s="1"/>
      <c r="O2146" s="1"/>
    </row>
    <row r="2147" spans="7:15" ht="12.75">
      <c r="G2147" s="1"/>
      <c r="H2147" s="1"/>
      <c r="I2147" s="1"/>
      <c r="M2147" s="1"/>
      <c r="O2147" s="1"/>
    </row>
    <row r="2148" spans="7:15" ht="12.75">
      <c r="G2148" s="1"/>
      <c r="H2148" s="1"/>
      <c r="I2148" s="1"/>
      <c r="M2148" s="1"/>
      <c r="O2148" s="1"/>
    </row>
    <row r="2149" spans="7:15" ht="12.75">
      <c r="G2149" s="1"/>
      <c r="H2149" s="1"/>
      <c r="I2149" s="1"/>
      <c r="M2149" s="1"/>
      <c r="O2149" s="1"/>
    </row>
    <row r="2150" spans="7:15" ht="12.75">
      <c r="G2150" s="1"/>
      <c r="H2150" s="1"/>
      <c r="I2150" s="1"/>
      <c r="M2150" s="1"/>
      <c r="O2150" s="1"/>
    </row>
    <row r="2151" spans="7:15" ht="12.75">
      <c r="G2151" s="1"/>
      <c r="H2151" s="1"/>
      <c r="I2151" s="1"/>
      <c r="M2151" s="1"/>
      <c r="O2151" s="1"/>
    </row>
    <row r="2152" spans="7:15" ht="12.75">
      <c r="G2152" s="1"/>
      <c r="H2152" s="1"/>
      <c r="I2152" s="1"/>
      <c r="M2152" s="1"/>
      <c r="O2152" s="1"/>
    </row>
    <row r="2153" spans="7:15" ht="12.75">
      <c r="G2153" s="1"/>
      <c r="H2153" s="1"/>
      <c r="I2153" s="1"/>
      <c r="M2153" s="1"/>
      <c r="O2153" s="1"/>
    </row>
    <row r="2154" spans="7:15" ht="12.75">
      <c r="G2154" s="1"/>
      <c r="H2154" s="1"/>
      <c r="I2154" s="1"/>
      <c r="M2154" s="1"/>
      <c r="O2154" s="1"/>
    </row>
    <row r="2155" spans="7:15" ht="12.75">
      <c r="G2155" s="1"/>
      <c r="H2155" s="1"/>
      <c r="I2155" s="1"/>
      <c r="M2155" s="1"/>
      <c r="O2155" s="1"/>
    </row>
    <row r="2156" spans="7:15" ht="12.75">
      <c r="G2156" s="1"/>
      <c r="H2156" s="1"/>
      <c r="I2156" s="1"/>
      <c r="M2156" s="1"/>
      <c r="O2156" s="1"/>
    </row>
    <row r="2157" spans="7:15" ht="12.75">
      <c r="G2157" s="1"/>
      <c r="H2157" s="1"/>
      <c r="I2157" s="1"/>
      <c r="M2157" s="1"/>
      <c r="O2157" s="1"/>
    </row>
    <row r="2158" spans="7:15" ht="12.75">
      <c r="G2158" s="1"/>
      <c r="H2158" s="1"/>
      <c r="I2158" s="1"/>
      <c r="M2158" s="1"/>
      <c r="O2158" s="1"/>
    </row>
    <row r="2159" spans="7:15" ht="12.75">
      <c r="G2159" s="1"/>
      <c r="H2159" s="1"/>
      <c r="I2159" s="1"/>
      <c r="M2159" s="1"/>
      <c r="O2159" s="1"/>
    </row>
    <row r="2160" spans="7:15" ht="12.75">
      <c r="G2160" s="1"/>
      <c r="H2160" s="1"/>
      <c r="I2160" s="1"/>
      <c r="M2160" s="1"/>
      <c r="O2160" s="1"/>
    </row>
    <row r="2161" spans="7:15" ht="12.75">
      <c r="G2161" s="1"/>
      <c r="H2161" s="1"/>
      <c r="I2161" s="1"/>
      <c r="M2161" s="1"/>
      <c r="O2161" s="1"/>
    </row>
    <row r="2162" spans="7:15" ht="12.75">
      <c r="G2162" s="1"/>
      <c r="H2162" s="1"/>
      <c r="I2162" s="1"/>
      <c r="M2162" s="1"/>
      <c r="O2162" s="1"/>
    </row>
    <row r="2163" spans="7:15" ht="12.75">
      <c r="G2163" s="1"/>
      <c r="H2163" s="1"/>
      <c r="I2163" s="1"/>
      <c r="M2163" s="1"/>
      <c r="O2163" s="1"/>
    </row>
    <row r="2164" spans="7:15" ht="12.75">
      <c r="G2164" s="1"/>
      <c r="H2164" s="1"/>
      <c r="I2164" s="1"/>
      <c r="M2164" s="1"/>
      <c r="O2164" s="1"/>
    </row>
    <row r="2165" spans="7:15" ht="12.75">
      <c r="G2165" s="1"/>
      <c r="H2165" s="1"/>
      <c r="I2165" s="1"/>
      <c r="M2165" s="1"/>
      <c r="O2165" s="1"/>
    </row>
    <row r="2166" spans="7:15" ht="12.75">
      <c r="G2166" s="1"/>
      <c r="H2166" s="1"/>
      <c r="I2166" s="1"/>
      <c r="M2166" s="1"/>
      <c r="O2166" s="1"/>
    </row>
    <row r="2167" spans="7:15" ht="12.75">
      <c r="G2167" s="1"/>
      <c r="H2167" s="1"/>
      <c r="I2167" s="1"/>
      <c r="M2167" s="1"/>
      <c r="O2167" s="1"/>
    </row>
    <row r="2168" spans="7:15" ht="12.75">
      <c r="G2168" s="1"/>
      <c r="H2168" s="1"/>
      <c r="I2168" s="1"/>
      <c r="M2168" s="1"/>
      <c r="O2168" s="1"/>
    </row>
    <row r="2169" spans="7:15" ht="12.75">
      <c r="G2169" s="1"/>
      <c r="H2169" s="1"/>
      <c r="I2169" s="1"/>
      <c r="M2169" s="1"/>
      <c r="O2169" s="1"/>
    </row>
    <row r="2170" spans="7:15" ht="12.75">
      <c r="G2170" s="1"/>
      <c r="H2170" s="1"/>
      <c r="I2170" s="1"/>
      <c r="M2170" s="1"/>
      <c r="O2170" s="1"/>
    </row>
    <row r="2171" spans="7:15" ht="12.75">
      <c r="G2171" s="1"/>
      <c r="H2171" s="1"/>
      <c r="I2171" s="1"/>
      <c r="M2171" s="1"/>
      <c r="O2171" s="1"/>
    </row>
    <row r="2172" spans="7:15" ht="12.75">
      <c r="G2172" s="1"/>
      <c r="H2172" s="1"/>
      <c r="I2172" s="1"/>
      <c r="M2172" s="1"/>
      <c r="O2172" s="1"/>
    </row>
    <row r="2173" spans="7:15" ht="12.75">
      <c r="G2173" s="1"/>
      <c r="H2173" s="1"/>
      <c r="I2173" s="1"/>
      <c r="M2173" s="1"/>
      <c r="O2173" s="1"/>
    </row>
    <row r="2174" spans="7:15" ht="12.75">
      <c r="G2174" s="1"/>
      <c r="H2174" s="1"/>
      <c r="I2174" s="1"/>
      <c r="M2174" s="1"/>
      <c r="O2174" s="1"/>
    </row>
    <row r="2175" spans="7:15" ht="12.75">
      <c r="G2175" s="1"/>
      <c r="H2175" s="1"/>
      <c r="I2175" s="1"/>
      <c r="M2175" s="1"/>
      <c r="O2175" s="1"/>
    </row>
    <row r="2176" spans="7:15" ht="12.75">
      <c r="G2176" s="1"/>
      <c r="H2176" s="1"/>
      <c r="I2176" s="1"/>
      <c r="M2176" s="1"/>
      <c r="O2176" s="1"/>
    </row>
    <row r="2177" spans="7:15" ht="12.75">
      <c r="G2177" s="1"/>
      <c r="H2177" s="1"/>
      <c r="I2177" s="1"/>
      <c r="M2177" s="1"/>
      <c r="O2177" s="1"/>
    </row>
    <row r="2178" spans="7:15" ht="12.75">
      <c r="G2178" s="1"/>
      <c r="H2178" s="1"/>
      <c r="I2178" s="1"/>
      <c r="M2178" s="1"/>
      <c r="O2178" s="1"/>
    </row>
    <row r="2179" spans="7:15" ht="12.75">
      <c r="G2179" s="1"/>
      <c r="H2179" s="1"/>
      <c r="I2179" s="1"/>
      <c r="M2179" s="1"/>
      <c r="O2179" s="1"/>
    </row>
    <row r="2180" spans="7:15" ht="12.75">
      <c r="G2180" s="1"/>
      <c r="H2180" s="1"/>
      <c r="I2180" s="1"/>
      <c r="M2180" s="1"/>
      <c r="O2180" s="1"/>
    </row>
    <row r="2181" spans="7:15" ht="12.75">
      <c r="G2181" s="1"/>
      <c r="H2181" s="1"/>
      <c r="I2181" s="1"/>
      <c r="M2181" s="1"/>
      <c r="O2181" s="1"/>
    </row>
    <row r="2182" spans="7:15" ht="12.75">
      <c r="G2182" s="1"/>
      <c r="H2182" s="1"/>
      <c r="I2182" s="1"/>
      <c r="M2182" s="1"/>
      <c r="O2182" s="1"/>
    </row>
    <row r="2183" spans="7:15" ht="12.75">
      <c r="G2183" s="1"/>
      <c r="H2183" s="1"/>
      <c r="I2183" s="1"/>
      <c r="M2183" s="1"/>
      <c r="O2183" s="1"/>
    </row>
    <row r="2184" spans="7:15" ht="12.75">
      <c r="G2184" s="1"/>
      <c r="H2184" s="1"/>
      <c r="I2184" s="1"/>
      <c r="M2184" s="1"/>
      <c r="O2184" s="1"/>
    </row>
    <row r="2185" spans="7:15" ht="12.75">
      <c r="G2185" s="1"/>
      <c r="H2185" s="1"/>
      <c r="I2185" s="1"/>
      <c r="M2185" s="1"/>
      <c r="O2185" s="1"/>
    </row>
    <row r="2186" spans="7:15" ht="12.75">
      <c r="G2186" s="1"/>
      <c r="H2186" s="1"/>
      <c r="I2186" s="1"/>
      <c r="M2186" s="1"/>
      <c r="O2186" s="1"/>
    </row>
    <row r="2187" spans="7:15" ht="12.75">
      <c r="G2187" s="1"/>
      <c r="H2187" s="1"/>
      <c r="I2187" s="1"/>
      <c r="M2187" s="1"/>
      <c r="O2187" s="1"/>
    </row>
    <row r="2188" spans="7:15" ht="12.75">
      <c r="G2188" s="1"/>
      <c r="H2188" s="1"/>
      <c r="I2188" s="1"/>
      <c r="M2188" s="1"/>
      <c r="O2188" s="1"/>
    </row>
    <row r="2189" spans="7:15" ht="12.75">
      <c r="G2189" s="1"/>
      <c r="H2189" s="1"/>
      <c r="I2189" s="1"/>
      <c r="M2189" s="1"/>
      <c r="O2189" s="1"/>
    </row>
    <row r="2190" spans="7:15" ht="12.75">
      <c r="G2190" s="1"/>
      <c r="H2190" s="1"/>
      <c r="I2190" s="1"/>
      <c r="M2190" s="1"/>
      <c r="O2190" s="1"/>
    </row>
    <row r="2191" spans="7:15" ht="12.75">
      <c r="G2191" s="1"/>
      <c r="H2191" s="1"/>
      <c r="I2191" s="1"/>
      <c r="M2191" s="1"/>
      <c r="O2191" s="1"/>
    </row>
    <row r="2192" spans="7:15" ht="12.75">
      <c r="G2192" s="1"/>
      <c r="H2192" s="1"/>
      <c r="I2192" s="1"/>
      <c r="M2192" s="1"/>
      <c r="O2192" s="1"/>
    </row>
    <row r="2193" spans="7:15" ht="12.75">
      <c r="G2193" s="1"/>
      <c r="H2193" s="1"/>
      <c r="I2193" s="1"/>
      <c r="M2193" s="1"/>
      <c r="O2193" s="1"/>
    </row>
    <row r="2194" spans="7:15" ht="12.75">
      <c r="G2194" s="1"/>
      <c r="H2194" s="1"/>
      <c r="I2194" s="1"/>
      <c r="M2194" s="1"/>
      <c r="O2194" s="1"/>
    </row>
    <row r="2195" spans="7:15" ht="12.75">
      <c r="G2195" s="1"/>
      <c r="H2195" s="1"/>
      <c r="I2195" s="1"/>
      <c r="M2195" s="1"/>
      <c r="O2195" s="1"/>
    </row>
    <row r="2196" spans="7:15" ht="12.75">
      <c r="G2196" s="1"/>
      <c r="H2196" s="1"/>
      <c r="I2196" s="1"/>
      <c r="M2196" s="1"/>
      <c r="O2196" s="1"/>
    </row>
    <row r="2197" spans="7:15" ht="12.75">
      <c r="G2197" s="1"/>
      <c r="H2197" s="1"/>
      <c r="I2197" s="1"/>
      <c r="M2197" s="1"/>
      <c r="O2197" s="1"/>
    </row>
    <row r="2198" spans="7:15" ht="12.75">
      <c r="G2198" s="1"/>
      <c r="H2198" s="1"/>
      <c r="I2198" s="1"/>
      <c r="M2198" s="1"/>
      <c r="O2198" s="1"/>
    </row>
    <row r="2199" spans="7:15" ht="12.75">
      <c r="G2199" s="1"/>
      <c r="H2199" s="1"/>
      <c r="I2199" s="1"/>
      <c r="M2199" s="1"/>
      <c r="O2199" s="1"/>
    </row>
    <row r="2200" spans="7:15" ht="12.75">
      <c r="G2200" s="1"/>
      <c r="H2200" s="1"/>
      <c r="I2200" s="1"/>
      <c r="M2200" s="1"/>
      <c r="O2200" s="1"/>
    </row>
    <row r="2201" spans="7:15" ht="12.75">
      <c r="G2201" s="1"/>
      <c r="H2201" s="1"/>
      <c r="I2201" s="1"/>
      <c r="M2201" s="1"/>
      <c r="O2201" s="1"/>
    </row>
    <row r="2202" spans="7:15" ht="12.75">
      <c r="G2202" s="1"/>
      <c r="H2202" s="1"/>
      <c r="I2202" s="1"/>
      <c r="M2202" s="1"/>
      <c r="O2202" s="1"/>
    </row>
    <row r="2203" spans="7:15" ht="12.75">
      <c r="G2203" s="1"/>
      <c r="H2203" s="1"/>
      <c r="I2203" s="1"/>
      <c r="M2203" s="1"/>
      <c r="O2203" s="1"/>
    </row>
    <row r="2204" spans="7:15" ht="12.75">
      <c r="G2204" s="1"/>
      <c r="H2204" s="1"/>
      <c r="I2204" s="1"/>
      <c r="M2204" s="1"/>
      <c r="O2204" s="1"/>
    </row>
    <row r="2205" spans="7:15" ht="12.75">
      <c r="G2205" s="1"/>
      <c r="H2205" s="1"/>
      <c r="I2205" s="1"/>
      <c r="M2205" s="1"/>
      <c r="O2205" s="1"/>
    </row>
    <row r="2206" spans="7:15" ht="12.75">
      <c r="G2206" s="1"/>
      <c r="H2206" s="1"/>
      <c r="I2206" s="1"/>
      <c r="M2206" s="1"/>
      <c r="O2206" s="1"/>
    </row>
    <row r="2207" spans="7:15" ht="12.75">
      <c r="G2207" s="1"/>
      <c r="H2207" s="1"/>
      <c r="I2207" s="1"/>
      <c r="M2207" s="1"/>
      <c r="O2207" s="1"/>
    </row>
    <row r="2208" spans="7:15" ht="12.75">
      <c r="G2208" s="1"/>
      <c r="H2208" s="1"/>
      <c r="I2208" s="1"/>
      <c r="M2208" s="1"/>
      <c r="O2208" s="1"/>
    </row>
    <row r="2209" spans="7:15" ht="12.75">
      <c r="G2209" s="1"/>
      <c r="H2209" s="1"/>
      <c r="I2209" s="1"/>
      <c r="M2209" s="1"/>
      <c r="O2209" s="1"/>
    </row>
    <row r="2210" spans="7:15" ht="12.75">
      <c r="G2210" s="1"/>
      <c r="H2210" s="1"/>
      <c r="I2210" s="1"/>
      <c r="M2210" s="1"/>
      <c r="O2210" s="1"/>
    </row>
    <row r="2211" spans="7:15" ht="12.75">
      <c r="G2211" s="1"/>
      <c r="H2211" s="1"/>
      <c r="I2211" s="1"/>
      <c r="M2211" s="1"/>
      <c r="O2211" s="1"/>
    </row>
    <row r="2212" spans="7:15" ht="12.75">
      <c r="G2212" s="1"/>
      <c r="H2212" s="1"/>
      <c r="I2212" s="1"/>
      <c r="M2212" s="1"/>
      <c r="O2212" s="1"/>
    </row>
    <row r="2213" spans="7:15" ht="12.75">
      <c r="G2213" s="1"/>
      <c r="H2213" s="1"/>
      <c r="I2213" s="1"/>
      <c r="M2213" s="1"/>
      <c r="O2213" s="1"/>
    </row>
    <row r="2214" spans="7:15" ht="12.75">
      <c r="G2214" s="1"/>
      <c r="H2214" s="1"/>
      <c r="I2214" s="1"/>
      <c r="M2214" s="1"/>
      <c r="O2214" s="1"/>
    </row>
    <row r="2215" spans="7:15" ht="12.75">
      <c r="G2215" s="1"/>
      <c r="H2215" s="1"/>
      <c r="I2215" s="1"/>
      <c r="M2215" s="1"/>
      <c r="O2215" s="1"/>
    </row>
    <row r="2216" spans="7:15" ht="12.75">
      <c r="G2216" s="1"/>
      <c r="H2216" s="1"/>
      <c r="I2216" s="1"/>
      <c r="M2216" s="1"/>
      <c r="O2216" s="1"/>
    </row>
    <row r="2217" spans="7:15" ht="12.75">
      <c r="G2217" s="1"/>
      <c r="H2217" s="1"/>
      <c r="I2217" s="1"/>
      <c r="M2217" s="1"/>
      <c r="O2217" s="1"/>
    </row>
    <row r="2218" spans="7:15" ht="12.75">
      <c r="G2218" s="1"/>
      <c r="H2218" s="1"/>
      <c r="I2218" s="1"/>
      <c r="M2218" s="1"/>
      <c r="O2218" s="1"/>
    </row>
    <row r="2219" spans="7:15" ht="12.75">
      <c r="G2219" s="1"/>
      <c r="H2219" s="1"/>
      <c r="I2219" s="1"/>
      <c r="M2219" s="1"/>
      <c r="O2219" s="1"/>
    </row>
    <row r="2220" spans="7:15" ht="12.75">
      <c r="G2220" s="1"/>
      <c r="H2220" s="1"/>
      <c r="I2220" s="1"/>
      <c r="M2220" s="1"/>
      <c r="O2220" s="1"/>
    </row>
    <row r="2221" spans="7:15" ht="12.75">
      <c r="G2221" s="1"/>
      <c r="H2221" s="1"/>
      <c r="I2221" s="1"/>
      <c r="M2221" s="1"/>
      <c r="O2221" s="1"/>
    </row>
    <row r="2222" spans="7:15" ht="12.75">
      <c r="G2222" s="1"/>
      <c r="H2222" s="1"/>
      <c r="I2222" s="1"/>
      <c r="M2222" s="1"/>
      <c r="O2222" s="1"/>
    </row>
    <row r="2223" spans="7:15" ht="12.75">
      <c r="G2223" s="1"/>
      <c r="H2223" s="1"/>
      <c r="I2223" s="1"/>
      <c r="M2223" s="1"/>
      <c r="O2223" s="1"/>
    </row>
    <row r="2224" spans="7:15" ht="12.75">
      <c r="G2224" s="1"/>
      <c r="H2224" s="1"/>
      <c r="I2224" s="1"/>
      <c r="M2224" s="1"/>
      <c r="O2224" s="1"/>
    </row>
    <row r="2225" spans="7:15" ht="12.75">
      <c r="G2225" s="1"/>
      <c r="H2225" s="1"/>
      <c r="I2225" s="1"/>
      <c r="M2225" s="1"/>
      <c r="O2225" s="1"/>
    </row>
    <row r="2226" spans="7:15" ht="12.75">
      <c r="G2226" s="1"/>
      <c r="H2226" s="1"/>
      <c r="I2226" s="1"/>
      <c r="M2226" s="1"/>
      <c r="O2226" s="1"/>
    </row>
    <row r="2227" spans="7:15" ht="12.75">
      <c r="G2227" s="1"/>
      <c r="H2227" s="1"/>
      <c r="I2227" s="1"/>
      <c r="M2227" s="1"/>
      <c r="O2227" s="1"/>
    </row>
    <row r="2228" spans="7:15" ht="12.75">
      <c r="G2228" s="1"/>
      <c r="H2228" s="1"/>
      <c r="I2228" s="1"/>
      <c r="M2228" s="1"/>
      <c r="O2228" s="1"/>
    </row>
    <row r="2229" spans="7:15" ht="12.75">
      <c r="G2229" s="1"/>
      <c r="H2229" s="1"/>
      <c r="I2229" s="1"/>
      <c r="M2229" s="1"/>
      <c r="O2229" s="1"/>
    </row>
    <row r="2230" spans="7:15" ht="12.75">
      <c r="G2230" s="1"/>
      <c r="H2230" s="1"/>
      <c r="I2230" s="1"/>
      <c r="M2230" s="1"/>
      <c r="O2230" s="1"/>
    </row>
    <row r="2231" spans="7:15" ht="12.75">
      <c r="G2231" s="1"/>
      <c r="H2231" s="1"/>
      <c r="I2231" s="1"/>
      <c r="M2231" s="1"/>
      <c r="O2231" s="1"/>
    </row>
    <row r="2232" spans="7:15" ht="12.75">
      <c r="G2232" s="1"/>
      <c r="H2232" s="1"/>
      <c r="I2232" s="1"/>
      <c r="M2232" s="1"/>
      <c r="O2232" s="1"/>
    </row>
    <row r="2233" spans="7:15" ht="12.75">
      <c r="G2233" s="1"/>
      <c r="H2233" s="1"/>
      <c r="I2233" s="1"/>
      <c r="M2233" s="1"/>
      <c r="O2233" s="1"/>
    </row>
    <row r="2234" spans="7:15" ht="12.75">
      <c r="G2234" s="1"/>
      <c r="H2234" s="1"/>
      <c r="I2234" s="1"/>
      <c r="M2234" s="1"/>
      <c r="O2234" s="1"/>
    </row>
    <row r="2235" spans="7:15" ht="12.75">
      <c r="G2235" s="1"/>
      <c r="H2235" s="1"/>
      <c r="I2235" s="1"/>
      <c r="M2235" s="1"/>
      <c r="O2235" s="1"/>
    </row>
    <row r="2236" spans="7:15" ht="12.75">
      <c r="G2236" s="1"/>
      <c r="H2236" s="1"/>
      <c r="I2236" s="1"/>
      <c r="M2236" s="1"/>
      <c r="O2236" s="1"/>
    </row>
    <row r="2237" spans="7:15" ht="12.75">
      <c r="G2237" s="1"/>
      <c r="H2237" s="1"/>
      <c r="I2237" s="1"/>
      <c r="M2237" s="1"/>
      <c r="O2237" s="1"/>
    </row>
    <row r="2238" spans="7:15" ht="12.75">
      <c r="G2238" s="1"/>
      <c r="H2238" s="1"/>
      <c r="I2238" s="1"/>
      <c r="M2238" s="1"/>
      <c r="O2238" s="1"/>
    </row>
    <row r="2239" spans="7:15" ht="12.75">
      <c r="G2239" s="1"/>
      <c r="H2239" s="1"/>
      <c r="I2239" s="1"/>
      <c r="M2239" s="1"/>
      <c r="O2239" s="1"/>
    </row>
    <row r="2240" spans="7:15" ht="12.75">
      <c r="G2240" s="1"/>
      <c r="H2240" s="1"/>
      <c r="I2240" s="1"/>
      <c r="M2240" s="1"/>
      <c r="O2240" s="1"/>
    </row>
    <row r="2241" spans="7:15" ht="12.75">
      <c r="G2241" s="1"/>
      <c r="H2241" s="1"/>
      <c r="I2241" s="1"/>
      <c r="M2241" s="1"/>
      <c r="O2241" s="1"/>
    </row>
    <row r="2242" spans="7:15" ht="12.75">
      <c r="G2242" s="1"/>
      <c r="H2242" s="1"/>
      <c r="I2242" s="1"/>
      <c r="M2242" s="1"/>
      <c r="O2242" s="1"/>
    </row>
    <row r="2243" spans="7:15" ht="12.75">
      <c r="G2243" s="1"/>
      <c r="H2243" s="1"/>
      <c r="I2243" s="1"/>
      <c r="M2243" s="1"/>
      <c r="O2243" s="1"/>
    </row>
    <row r="2244" spans="7:15" ht="12.75">
      <c r="G2244" s="1"/>
      <c r="H2244" s="1"/>
      <c r="I2244" s="1"/>
      <c r="M2244" s="1"/>
      <c r="O2244" s="1"/>
    </row>
    <row r="2245" spans="7:15" ht="12.75">
      <c r="G2245" s="1"/>
      <c r="H2245" s="1"/>
      <c r="I2245" s="1"/>
      <c r="M2245" s="1"/>
      <c r="O2245" s="1"/>
    </row>
    <row r="2246" spans="7:15" ht="12.75">
      <c r="G2246" s="1"/>
      <c r="H2246" s="1"/>
      <c r="I2246" s="1"/>
      <c r="M2246" s="1"/>
      <c r="O2246" s="1"/>
    </row>
    <row r="2247" spans="7:15" ht="12.75">
      <c r="G2247" s="1"/>
      <c r="H2247" s="1"/>
      <c r="I2247" s="1"/>
      <c r="M2247" s="1"/>
      <c r="O2247" s="1"/>
    </row>
    <row r="2248" spans="7:15" ht="12.75">
      <c r="G2248" s="1"/>
      <c r="H2248" s="1"/>
      <c r="I2248" s="1"/>
      <c r="M2248" s="1"/>
      <c r="O2248" s="1"/>
    </row>
    <row r="2249" spans="7:15" ht="12.75">
      <c r="G2249" s="1"/>
      <c r="H2249" s="1"/>
      <c r="I2249" s="1"/>
      <c r="M2249" s="1"/>
      <c r="O2249" s="1"/>
    </row>
    <row r="2250" spans="7:15" ht="12.75">
      <c r="G2250" s="1"/>
      <c r="H2250" s="1"/>
      <c r="I2250" s="1"/>
      <c r="M2250" s="1"/>
      <c r="O2250" s="1"/>
    </row>
    <row r="2251" spans="7:15" ht="12.75">
      <c r="G2251" s="1"/>
      <c r="H2251" s="1"/>
      <c r="I2251" s="1"/>
      <c r="M2251" s="1"/>
      <c r="O2251" s="1"/>
    </row>
    <row r="2252" spans="7:15" ht="12.75">
      <c r="G2252" s="1"/>
      <c r="H2252" s="1"/>
      <c r="I2252" s="1"/>
      <c r="M2252" s="1"/>
      <c r="O2252" s="1"/>
    </row>
    <row r="2253" spans="7:15" ht="12.75">
      <c r="G2253" s="1"/>
      <c r="H2253" s="1"/>
      <c r="I2253" s="1"/>
      <c r="M2253" s="1"/>
      <c r="O2253" s="1"/>
    </row>
    <row r="2254" spans="7:15" ht="12.75">
      <c r="G2254" s="1"/>
      <c r="H2254" s="1"/>
      <c r="I2254" s="1"/>
      <c r="M2254" s="1"/>
      <c r="O2254" s="1"/>
    </row>
    <row r="2255" spans="7:15" ht="12.75">
      <c r="G2255" s="1"/>
      <c r="H2255" s="1"/>
      <c r="I2255" s="1"/>
      <c r="M2255" s="1"/>
      <c r="O2255" s="1"/>
    </row>
    <row r="2256" spans="7:15" ht="12.75">
      <c r="G2256" s="1"/>
      <c r="H2256" s="1"/>
      <c r="I2256" s="1"/>
      <c r="M2256" s="1"/>
      <c r="O2256" s="1"/>
    </row>
    <row r="2257" spans="7:15" ht="12.75">
      <c r="G2257" s="1"/>
      <c r="H2257" s="1"/>
      <c r="I2257" s="1"/>
      <c r="M2257" s="1"/>
      <c r="O2257" s="1"/>
    </row>
    <row r="2258" spans="7:15" ht="12.75">
      <c r="G2258" s="1"/>
      <c r="H2258" s="1"/>
      <c r="I2258" s="1"/>
      <c r="M2258" s="1"/>
      <c r="O2258" s="1"/>
    </row>
    <row r="2259" spans="7:15" ht="12.75">
      <c r="G2259" s="1"/>
      <c r="H2259" s="1"/>
      <c r="I2259" s="1"/>
      <c r="M2259" s="1"/>
      <c r="O2259" s="1"/>
    </row>
    <row r="2260" spans="7:15" ht="12.75">
      <c r="G2260" s="1"/>
      <c r="H2260" s="1"/>
      <c r="I2260" s="1"/>
      <c r="M2260" s="1"/>
      <c r="O2260" s="1"/>
    </row>
    <row r="2261" spans="7:15" ht="12.75">
      <c r="G2261" s="1"/>
      <c r="H2261" s="1"/>
      <c r="I2261" s="1"/>
      <c r="M2261" s="1"/>
      <c r="O2261" s="1"/>
    </row>
    <row r="2262" spans="7:15" ht="12.75">
      <c r="G2262" s="1"/>
      <c r="H2262" s="1"/>
      <c r="I2262" s="1"/>
      <c r="M2262" s="1"/>
      <c r="O2262" s="1"/>
    </row>
    <row r="2263" spans="7:15" ht="12.75">
      <c r="G2263" s="1"/>
      <c r="H2263" s="1"/>
      <c r="I2263" s="1"/>
      <c r="M2263" s="1"/>
      <c r="O2263" s="1"/>
    </row>
    <row r="2264" spans="7:15" ht="12.75">
      <c r="G2264" s="1"/>
      <c r="H2264" s="1"/>
      <c r="I2264" s="1"/>
      <c r="M2264" s="1"/>
      <c r="O2264" s="1"/>
    </row>
    <row r="2265" spans="7:15" ht="12.75">
      <c r="G2265" s="1"/>
      <c r="H2265" s="1"/>
      <c r="I2265" s="1"/>
      <c r="M2265" s="1"/>
      <c r="O2265" s="1"/>
    </row>
    <row r="2266" spans="7:15" ht="12.75">
      <c r="G2266" s="1"/>
      <c r="H2266" s="1"/>
      <c r="I2266" s="1"/>
      <c r="M2266" s="1"/>
      <c r="O2266" s="1"/>
    </row>
    <row r="2267" spans="7:15" ht="12.75">
      <c r="G2267" s="1"/>
      <c r="H2267" s="1"/>
      <c r="I2267" s="1"/>
      <c r="M2267" s="1"/>
      <c r="O2267" s="1"/>
    </row>
    <row r="2268" spans="7:15" ht="12.75">
      <c r="G2268" s="1"/>
      <c r="H2268" s="1"/>
      <c r="I2268" s="1"/>
      <c r="M2268" s="1"/>
      <c r="O2268" s="1"/>
    </row>
    <row r="2269" spans="7:15" ht="12.75">
      <c r="G2269" s="1"/>
      <c r="H2269" s="1"/>
      <c r="I2269" s="1"/>
      <c r="M2269" s="1"/>
      <c r="O2269" s="1"/>
    </row>
    <row r="2270" spans="7:15" ht="12.75">
      <c r="G2270" s="1"/>
      <c r="H2270" s="1"/>
      <c r="I2270" s="1"/>
      <c r="M2270" s="1"/>
      <c r="O2270" s="1"/>
    </row>
    <row r="2271" spans="7:15" ht="12.75">
      <c r="G2271" s="1"/>
      <c r="H2271" s="1"/>
      <c r="I2271" s="1"/>
      <c r="M2271" s="1"/>
      <c r="O2271" s="1"/>
    </row>
    <row r="2272" spans="7:15" ht="12.75">
      <c r="G2272" s="1"/>
      <c r="H2272" s="1"/>
      <c r="I2272" s="1"/>
      <c r="M2272" s="1"/>
      <c r="O2272" s="1"/>
    </row>
    <row r="2273" spans="7:15" ht="12.75">
      <c r="G2273" s="1"/>
      <c r="H2273" s="1"/>
      <c r="I2273" s="1"/>
      <c r="M2273" s="1"/>
      <c r="O2273" s="1"/>
    </row>
    <row r="2274" spans="7:15" ht="12.75">
      <c r="G2274" s="1"/>
      <c r="H2274" s="1"/>
      <c r="I2274" s="1"/>
      <c r="M2274" s="1"/>
      <c r="O2274" s="1"/>
    </row>
    <row r="2275" spans="7:15" ht="12.75">
      <c r="G2275" s="1"/>
      <c r="H2275" s="1"/>
      <c r="I2275" s="1"/>
      <c r="M2275" s="1"/>
      <c r="O2275" s="1"/>
    </row>
    <row r="2276" spans="7:15" ht="12.75">
      <c r="G2276" s="1"/>
      <c r="H2276" s="1"/>
      <c r="I2276" s="1"/>
      <c r="M2276" s="1"/>
      <c r="O2276" s="1"/>
    </row>
    <row r="2277" spans="7:15" ht="12.75">
      <c r="G2277" s="1"/>
      <c r="H2277" s="1"/>
      <c r="I2277" s="1"/>
      <c r="M2277" s="1"/>
      <c r="O2277" s="1"/>
    </row>
    <row r="2278" spans="7:15" ht="12.75">
      <c r="G2278" s="1"/>
      <c r="H2278" s="1"/>
      <c r="I2278" s="1"/>
      <c r="M2278" s="1"/>
      <c r="O2278" s="1"/>
    </row>
    <row r="2279" spans="7:15" ht="12.75">
      <c r="G2279" s="1"/>
      <c r="H2279" s="1"/>
      <c r="I2279" s="1"/>
      <c r="M2279" s="1"/>
      <c r="O2279" s="1"/>
    </row>
    <row r="2280" spans="7:15" ht="12.75">
      <c r="G2280" s="1"/>
      <c r="H2280" s="1"/>
      <c r="I2280" s="1"/>
      <c r="M2280" s="1"/>
      <c r="O2280" s="1"/>
    </row>
    <row r="2281" spans="7:15" ht="12.75">
      <c r="G2281" s="1"/>
      <c r="H2281" s="1"/>
      <c r="I2281" s="1"/>
      <c r="M2281" s="1"/>
      <c r="O2281" s="1"/>
    </row>
    <row r="2282" spans="7:15" ht="12.75">
      <c r="G2282" s="1"/>
      <c r="H2282" s="1"/>
      <c r="I2282" s="1"/>
      <c r="M2282" s="1"/>
      <c r="O2282" s="1"/>
    </row>
    <row r="2283" spans="7:15" ht="12.75">
      <c r="G2283" s="1"/>
      <c r="H2283" s="1"/>
      <c r="I2283" s="1"/>
      <c r="M2283" s="1"/>
      <c r="O2283" s="1"/>
    </row>
    <row r="2284" spans="7:15" ht="12.75">
      <c r="G2284" s="1"/>
      <c r="H2284" s="1"/>
      <c r="I2284" s="1"/>
      <c r="M2284" s="1"/>
      <c r="O2284" s="1"/>
    </row>
    <row r="2285" spans="7:15" ht="12.75">
      <c r="G2285" s="1"/>
      <c r="H2285" s="1"/>
      <c r="I2285" s="1"/>
      <c r="M2285" s="1"/>
      <c r="O2285" s="1"/>
    </row>
    <row r="2286" spans="7:15" ht="12.75">
      <c r="G2286" s="1"/>
      <c r="H2286" s="1"/>
      <c r="I2286" s="1"/>
      <c r="M2286" s="1"/>
      <c r="O2286" s="1"/>
    </row>
    <row r="2287" spans="7:15" ht="12.75">
      <c r="G2287" s="1"/>
      <c r="H2287" s="1"/>
      <c r="I2287" s="1"/>
      <c r="M2287" s="1"/>
      <c r="O2287" s="1"/>
    </row>
    <row r="2288" spans="7:15" ht="12.75">
      <c r="G2288" s="1"/>
      <c r="H2288" s="1"/>
      <c r="I2288" s="1"/>
      <c r="M2288" s="1"/>
      <c r="O2288" s="1"/>
    </row>
    <row r="2289" spans="7:15" ht="12.75">
      <c r="G2289" s="1"/>
      <c r="H2289" s="1"/>
      <c r="I2289" s="1"/>
      <c r="M2289" s="1"/>
      <c r="O2289" s="1"/>
    </row>
    <row r="2290" spans="7:15" ht="12.75">
      <c r="G2290" s="1"/>
      <c r="H2290" s="1"/>
      <c r="I2290" s="1"/>
      <c r="M2290" s="1"/>
      <c r="O2290" s="1"/>
    </row>
    <row r="2291" spans="7:15" ht="12.75">
      <c r="G2291" s="1"/>
      <c r="H2291" s="1"/>
      <c r="I2291" s="1"/>
      <c r="M2291" s="1"/>
      <c r="O2291" s="1"/>
    </row>
    <row r="2292" spans="7:15" ht="12.75">
      <c r="G2292" s="1"/>
      <c r="H2292" s="1"/>
      <c r="I2292" s="1"/>
      <c r="M2292" s="1"/>
      <c r="O2292" s="1"/>
    </row>
    <row r="2293" spans="7:15" ht="12.75">
      <c r="G2293" s="1"/>
      <c r="H2293" s="1"/>
      <c r="I2293" s="1"/>
      <c r="M2293" s="1"/>
      <c r="O2293" s="1"/>
    </row>
    <row r="2294" spans="7:15" ht="12.75">
      <c r="G2294" s="1"/>
      <c r="H2294" s="1"/>
      <c r="I2294" s="1"/>
      <c r="M2294" s="1"/>
      <c r="O2294" s="1"/>
    </row>
    <row r="2295" spans="7:15" ht="12.75">
      <c r="G2295" s="1"/>
      <c r="H2295" s="1"/>
      <c r="I2295" s="1"/>
      <c r="M2295" s="1"/>
      <c r="O2295" s="1"/>
    </row>
    <row r="2296" spans="7:15" ht="12.75">
      <c r="G2296" s="1"/>
      <c r="H2296" s="1"/>
      <c r="I2296" s="1"/>
      <c r="M2296" s="1"/>
      <c r="O2296" s="1"/>
    </row>
    <row r="2297" spans="7:15" ht="12.75">
      <c r="G2297" s="1"/>
      <c r="H2297" s="1"/>
      <c r="I2297" s="1"/>
      <c r="M2297" s="1"/>
      <c r="O2297" s="1"/>
    </row>
    <row r="2298" spans="7:15" ht="12.75">
      <c r="G2298" s="1"/>
      <c r="H2298" s="1"/>
      <c r="I2298" s="1"/>
      <c r="M2298" s="1"/>
      <c r="O2298" s="1"/>
    </row>
    <row r="2299" spans="7:15" ht="12.75">
      <c r="G2299" s="1"/>
      <c r="H2299" s="1"/>
      <c r="I2299" s="1"/>
      <c r="M2299" s="1"/>
      <c r="O2299" s="1"/>
    </row>
    <row r="2300" spans="7:15" ht="12.75">
      <c r="G2300" s="1"/>
      <c r="H2300" s="1"/>
      <c r="I2300" s="1"/>
      <c r="M2300" s="1"/>
      <c r="O2300" s="1"/>
    </row>
    <row r="2301" spans="7:15" ht="12.75">
      <c r="G2301" s="1"/>
      <c r="H2301" s="1"/>
      <c r="I2301" s="1"/>
      <c r="M2301" s="1"/>
      <c r="O2301" s="1"/>
    </row>
    <row r="2302" spans="7:15" ht="12.75">
      <c r="G2302" s="1"/>
      <c r="H2302" s="1"/>
      <c r="I2302" s="1"/>
      <c r="M2302" s="1"/>
      <c r="O2302" s="1"/>
    </row>
    <row r="2303" spans="7:15" ht="12.75">
      <c r="G2303" s="1"/>
      <c r="H2303" s="1"/>
      <c r="I2303" s="1"/>
      <c r="M2303" s="1"/>
      <c r="O2303" s="1"/>
    </row>
    <row r="2304" spans="7:15" ht="12.75">
      <c r="G2304" s="1"/>
      <c r="H2304" s="1"/>
      <c r="I2304" s="1"/>
      <c r="M2304" s="1"/>
      <c r="O2304" s="1"/>
    </row>
    <row r="2305" spans="7:15" ht="12.75">
      <c r="G2305" s="1"/>
      <c r="H2305" s="1"/>
      <c r="I2305" s="1"/>
      <c r="M2305" s="1"/>
      <c r="O2305" s="1"/>
    </row>
    <row r="2306" spans="7:15" ht="12.75">
      <c r="G2306" s="1"/>
      <c r="H2306" s="1"/>
      <c r="I2306" s="1"/>
      <c r="M2306" s="1"/>
      <c r="O2306" s="1"/>
    </row>
    <row r="2307" spans="7:15" ht="12.75">
      <c r="G2307" s="1"/>
      <c r="H2307" s="1"/>
      <c r="I2307" s="1"/>
      <c r="M2307" s="1"/>
      <c r="O2307" s="1"/>
    </row>
    <row r="2308" spans="7:15" ht="12.75">
      <c r="G2308" s="1"/>
      <c r="H2308" s="1"/>
      <c r="I2308" s="1"/>
      <c r="M2308" s="1"/>
      <c r="O2308" s="1"/>
    </row>
    <row r="2309" spans="7:15" ht="12.75">
      <c r="G2309" s="1"/>
      <c r="H2309" s="1"/>
      <c r="I2309" s="1"/>
      <c r="M2309" s="1"/>
      <c r="O2309" s="1"/>
    </row>
    <row r="2310" spans="7:15" ht="12.75">
      <c r="G2310" s="1"/>
      <c r="H2310" s="1"/>
      <c r="I2310" s="1"/>
      <c r="M2310" s="1"/>
      <c r="O2310" s="1"/>
    </row>
    <row r="2311" spans="7:15" ht="12.75">
      <c r="G2311" s="1"/>
      <c r="H2311" s="1"/>
      <c r="I2311" s="1"/>
      <c r="M2311" s="1"/>
      <c r="O2311" s="1"/>
    </row>
    <row r="2312" spans="7:15" ht="12.75">
      <c r="G2312" s="1"/>
      <c r="H2312" s="1"/>
      <c r="I2312" s="1"/>
      <c r="M2312" s="1"/>
      <c r="O2312" s="1"/>
    </row>
    <row r="2313" spans="7:15" ht="12.75">
      <c r="G2313" s="1"/>
      <c r="H2313" s="1"/>
      <c r="I2313" s="1"/>
      <c r="M2313" s="1"/>
      <c r="O2313" s="1"/>
    </row>
    <row r="2314" spans="7:15" ht="12.75">
      <c r="G2314" s="1"/>
      <c r="H2314" s="1"/>
      <c r="I2314" s="1"/>
      <c r="M2314" s="1"/>
      <c r="O2314" s="1"/>
    </row>
    <row r="2315" spans="7:15" ht="12.75">
      <c r="G2315" s="1"/>
      <c r="H2315" s="1"/>
      <c r="I2315" s="1"/>
      <c r="M2315" s="1"/>
      <c r="O2315" s="1"/>
    </row>
    <row r="2316" spans="7:15" ht="12.75">
      <c r="G2316" s="1"/>
      <c r="H2316" s="1"/>
      <c r="I2316" s="1"/>
      <c r="M2316" s="1"/>
      <c r="O2316" s="1"/>
    </row>
    <row r="2317" spans="7:15" ht="12.75">
      <c r="G2317" s="1"/>
      <c r="H2317" s="1"/>
      <c r="I2317" s="1"/>
      <c r="M2317" s="1"/>
      <c r="O2317" s="1"/>
    </row>
    <row r="2318" spans="7:15" ht="12.75">
      <c r="G2318" s="1"/>
      <c r="H2318" s="1"/>
      <c r="I2318" s="1"/>
      <c r="M2318" s="1"/>
      <c r="O2318" s="1"/>
    </row>
    <row r="2319" spans="7:15" ht="12.75">
      <c r="G2319" s="1"/>
      <c r="H2319" s="1"/>
      <c r="I2319" s="1"/>
      <c r="M2319" s="1"/>
      <c r="O2319" s="1"/>
    </row>
    <row r="2320" spans="7:15" ht="12.75">
      <c r="G2320" s="1"/>
      <c r="H2320" s="1"/>
      <c r="I2320" s="1"/>
      <c r="M2320" s="1"/>
      <c r="O2320" s="1"/>
    </row>
    <row r="2321" spans="7:15" ht="12.75">
      <c r="G2321" s="1"/>
      <c r="H2321" s="1"/>
      <c r="I2321" s="1"/>
      <c r="M2321" s="1"/>
      <c r="O2321" s="1"/>
    </row>
    <row r="2322" spans="7:15" ht="12.75">
      <c r="G2322" s="1"/>
      <c r="H2322" s="1"/>
      <c r="I2322" s="1"/>
      <c r="M2322" s="1"/>
      <c r="O2322" s="1"/>
    </row>
    <row r="2323" spans="7:15" ht="12.75">
      <c r="G2323" s="1"/>
      <c r="H2323" s="1"/>
      <c r="I2323" s="1"/>
      <c r="M2323" s="1"/>
      <c r="O2323" s="1"/>
    </row>
    <row r="2324" spans="7:15" ht="12.75">
      <c r="G2324" s="1"/>
      <c r="H2324" s="1"/>
      <c r="I2324" s="1"/>
      <c r="M2324" s="1"/>
      <c r="O2324" s="1"/>
    </row>
    <row r="2325" spans="7:15" ht="12.75">
      <c r="G2325" s="1"/>
      <c r="H2325" s="1"/>
      <c r="I2325" s="1"/>
      <c r="M2325" s="1"/>
      <c r="O2325" s="1"/>
    </row>
    <row r="2326" spans="7:15" ht="12.75">
      <c r="G2326" s="1"/>
      <c r="H2326" s="1"/>
      <c r="I2326" s="1"/>
      <c r="M2326" s="1"/>
      <c r="O2326" s="1"/>
    </row>
    <row r="2327" spans="7:15" ht="12.75">
      <c r="G2327" s="1"/>
      <c r="H2327" s="1"/>
      <c r="I2327" s="1"/>
      <c r="M2327" s="1"/>
      <c r="O2327" s="1"/>
    </row>
    <row r="2328" spans="7:15" ht="12.75">
      <c r="G2328" s="1"/>
      <c r="H2328" s="1"/>
      <c r="I2328" s="1"/>
      <c r="M2328" s="1"/>
      <c r="O2328" s="1"/>
    </row>
    <row r="2329" spans="7:15" ht="12.75">
      <c r="G2329" s="1"/>
      <c r="H2329" s="1"/>
      <c r="I2329" s="1"/>
      <c r="M2329" s="1"/>
      <c r="O2329" s="1"/>
    </row>
    <row r="2330" spans="7:15" ht="12.75">
      <c r="G2330" s="1"/>
      <c r="H2330" s="1"/>
      <c r="I2330" s="1"/>
      <c r="M2330" s="1"/>
      <c r="O2330" s="1"/>
    </row>
    <row r="2331" spans="7:15" ht="12.75">
      <c r="G2331" s="1"/>
      <c r="H2331" s="1"/>
      <c r="I2331" s="1"/>
      <c r="M2331" s="1"/>
      <c r="O2331" s="1"/>
    </row>
    <row r="2332" spans="7:15" ht="12.75">
      <c r="G2332" s="1"/>
      <c r="H2332" s="1"/>
      <c r="I2332" s="1"/>
      <c r="M2332" s="1"/>
      <c r="O2332" s="1"/>
    </row>
    <row r="2333" spans="7:15" ht="12.75">
      <c r="G2333" s="1"/>
      <c r="H2333" s="1"/>
      <c r="I2333" s="1"/>
      <c r="M2333" s="1"/>
      <c r="O2333" s="1"/>
    </row>
    <row r="2334" spans="7:15" ht="12.75">
      <c r="G2334" s="1"/>
      <c r="H2334" s="1"/>
      <c r="I2334" s="1"/>
      <c r="M2334" s="1"/>
      <c r="O2334" s="1"/>
    </row>
    <row r="2335" spans="7:15" ht="12.75">
      <c r="G2335" s="1"/>
      <c r="H2335" s="1"/>
      <c r="I2335" s="1"/>
      <c r="M2335" s="1"/>
      <c r="O2335" s="1"/>
    </row>
    <row r="2336" spans="7:15" ht="12.75">
      <c r="G2336" s="1"/>
      <c r="H2336" s="1"/>
      <c r="I2336" s="1"/>
      <c r="M2336" s="1"/>
      <c r="O2336" s="1"/>
    </row>
    <row r="2337" spans="7:15" ht="12.75">
      <c r="G2337" s="1"/>
      <c r="H2337" s="1"/>
      <c r="I2337" s="1"/>
      <c r="M2337" s="1"/>
      <c r="O2337" s="1"/>
    </row>
    <row r="2338" spans="7:15" ht="12.75">
      <c r="G2338" s="1"/>
      <c r="H2338" s="1"/>
      <c r="I2338" s="1"/>
      <c r="M2338" s="1"/>
      <c r="O2338" s="1"/>
    </row>
    <row r="2339" spans="7:15" ht="12.75">
      <c r="G2339" s="1"/>
      <c r="H2339" s="1"/>
      <c r="I2339" s="1"/>
      <c r="M2339" s="1"/>
      <c r="O2339" s="1"/>
    </row>
    <row r="2340" spans="7:15" ht="12.75">
      <c r="G2340" s="1"/>
      <c r="H2340" s="1"/>
      <c r="I2340" s="1"/>
      <c r="M2340" s="1"/>
      <c r="O2340" s="1"/>
    </row>
    <row r="2341" spans="7:15" ht="12.75">
      <c r="G2341" s="1"/>
      <c r="H2341" s="1"/>
      <c r="I2341" s="1"/>
      <c r="M2341" s="1"/>
      <c r="O2341" s="1"/>
    </row>
    <row r="2342" spans="7:15" ht="12.75">
      <c r="G2342" s="1"/>
      <c r="H2342" s="1"/>
      <c r="I2342" s="1"/>
      <c r="M2342" s="1"/>
      <c r="O2342" s="1"/>
    </row>
    <row r="2343" spans="7:15" ht="12.75">
      <c r="G2343" s="1"/>
      <c r="H2343" s="1"/>
      <c r="I2343" s="1"/>
      <c r="M2343" s="1"/>
      <c r="O2343" s="1"/>
    </row>
    <row r="2344" spans="7:15" ht="12.75">
      <c r="G2344" s="1"/>
      <c r="H2344" s="1"/>
      <c r="I2344" s="1"/>
      <c r="M2344" s="1"/>
      <c r="O2344" s="1"/>
    </row>
    <row r="2345" spans="7:15" ht="12.75">
      <c r="G2345" s="1"/>
      <c r="H2345" s="1"/>
      <c r="I2345" s="1"/>
      <c r="M2345" s="1"/>
      <c r="O2345" s="1"/>
    </row>
    <row r="2346" spans="7:15" ht="12.75">
      <c r="G2346" s="1"/>
      <c r="H2346" s="1"/>
      <c r="I2346" s="1"/>
      <c r="M2346" s="1"/>
      <c r="O2346" s="1"/>
    </row>
    <row r="2347" spans="7:15" ht="12.75">
      <c r="G2347" s="1"/>
      <c r="H2347" s="1"/>
      <c r="I2347" s="1"/>
      <c r="M2347" s="1"/>
      <c r="O2347" s="1"/>
    </row>
    <row r="2348" spans="7:15" ht="12.75">
      <c r="G2348" s="1"/>
      <c r="H2348" s="1"/>
      <c r="I2348" s="1"/>
      <c r="M2348" s="1"/>
      <c r="O2348" s="1"/>
    </row>
    <row r="2349" spans="7:15" ht="12.75">
      <c r="G2349" s="1"/>
      <c r="H2349" s="1"/>
      <c r="I2349" s="1"/>
      <c r="M2349" s="1"/>
      <c r="O2349" s="1"/>
    </row>
    <row r="2350" spans="7:15" ht="12.75">
      <c r="G2350" s="1"/>
      <c r="H2350" s="1"/>
      <c r="I2350" s="1"/>
      <c r="M2350" s="1"/>
      <c r="O2350" s="1"/>
    </row>
    <row r="2351" spans="7:15" ht="12.75">
      <c r="G2351" s="1"/>
      <c r="H2351" s="1"/>
      <c r="I2351" s="1"/>
      <c r="M2351" s="1"/>
      <c r="O2351" s="1"/>
    </row>
    <row r="2352" spans="7:15" ht="12.75">
      <c r="G2352" s="1"/>
      <c r="H2352" s="1"/>
      <c r="I2352" s="1"/>
      <c r="M2352" s="1"/>
      <c r="O2352" s="1"/>
    </row>
    <row r="2353" spans="7:15" ht="12.75">
      <c r="G2353" s="1"/>
      <c r="H2353" s="1"/>
      <c r="I2353" s="1"/>
      <c r="M2353" s="1"/>
      <c r="O2353" s="1"/>
    </row>
    <row r="2354" spans="7:15" ht="12.75">
      <c r="G2354" s="1"/>
      <c r="H2354" s="1"/>
      <c r="I2354" s="1"/>
      <c r="M2354" s="1"/>
      <c r="O2354" s="1"/>
    </row>
    <row r="2355" spans="7:15" ht="12.75">
      <c r="G2355" s="1"/>
      <c r="H2355" s="1"/>
      <c r="I2355" s="1"/>
      <c r="M2355" s="1"/>
      <c r="O2355" s="1"/>
    </row>
    <row r="2356" spans="7:15" ht="12.75">
      <c r="G2356" s="1"/>
      <c r="H2356" s="1"/>
      <c r="I2356" s="1"/>
      <c r="M2356" s="1"/>
      <c r="O2356" s="1"/>
    </row>
    <row r="2357" spans="7:15" ht="12.75">
      <c r="G2357" s="1"/>
      <c r="H2357" s="1"/>
      <c r="I2357" s="1"/>
      <c r="M2357" s="1"/>
      <c r="O2357" s="1"/>
    </row>
    <row r="2358" spans="7:15" ht="12.75">
      <c r="G2358" s="1"/>
      <c r="H2358" s="1"/>
      <c r="I2358" s="1"/>
      <c r="M2358" s="1"/>
      <c r="O2358" s="1"/>
    </row>
    <row r="2359" spans="7:15" ht="12.75">
      <c r="G2359" s="1"/>
      <c r="H2359" s="1"/>
      <c r="I2359" s="1"/>
      <c r="M2359" s="1"/>
      <c r="O2359" s="1"/>
    </row>
    <row r="2360" spans="7:15" ht="12.75">
      <c r="G2360" s="1"/>
      <c r="H2360" s="1"/>
      <c r="I2360" s="1"/>
      <c r="M2360" s="1"/>
      <c r="O2360" s="1"/>
    </row>
    <row r="2361" spans="7:15" ht="12.75">
      <c r="G2361" s="1"/>
      <c r="H2361" s="1"/>
      <c r="I2361" s="1"/>
      <c r="M2361" s="1"/>
      <c r="O2361" s="1"/>
    </row>
    <row r="2362" spans="7:15" ht="12.75">
      <c r="G2362" s="1"/>
      <c r="H2362" s="1"/>
      <c r="I2362" s="1"/>
      <c r="M2362" s="1"/>
      <c r="O2362" s="1"/>
    </row>
    <row r="2363" spans="7:15" ht="12.75">
      <c r="G2363" s="1"/>
      <c r="H2363" s="1"/>
      <c r="I2363" s="1"/>
      <c r="M2363" s="1"/>
      <c r="O2363" s="1"/>
    </row>
    <row r="2364" spans="7:15" ht="12.75">
      <c r="G2364" s="1"/>
      <c r="H2364" s="1"/>
      <c r="I2364" s="1"/>
      <c r="M2364" s="1"/>
      <c r="O2364" s="1"/>
    </row>
    <row r="2365" spans="7:15" ht="12.75">
      <c r="G2365" s="1"/>
      <c r="H2365" s="1"/>
      <c r="I2365" s="1"/>
      <c r="M2365" s="1"/>
      <c r="O2365" s="1"/>
    </row>
    <row r="2366" spans="7:15" ht="12.75">
      <c r="G2366" s="1"/>
      <c r="H2366" s="1"/>
      <c r="I2366" s="1"/>
      <c r="M2366" s="1"/>
      <c r="O2366" s="1"/>
    </row>
    <row r="2367" spans="7:15" ht="12.75">
      <c r="G2367" s="1"/>
      <c r="H2367" s="1"/>
      <c r="I2367" s="1"/>
      <c r="M2367" s="1"/>
      <c r="O2367" s="1"/>
    </row>
    <row r="2368" spans="7:15" ht="12.75">
      <c r="G2368" s="1"/>
      <c r="H2368" s="1"/>
      <c r="I2368" s="1"/>
      <c r="M2368" s="1"/>
      <c r="O2368" s="1"/>
    </row>
    <row r="2369" spans="7:15" ht="12.75">
      <c r="G2369" s="1"/>
      <c r="H2369" s="1"/>
      <c r="I2369" s="1"/>
      <c r="M2369" s="1"/>
      <c r="O2369" s="1"/>
    </row>
    <row r="2370" spans="7:15" ht="12.75">
      <c r="G2370" s="1"/>
      <c r="H2370" s="1"/>
      <c r="I2370" s="1"/>
      <c r="M2370" s="1"/>
      <c r="O2370" s="1"/>
    </row>
    <row r="2371" spans="7:15" ht="12.75">
      <c r="G2371" s="1"/>
      <c r="H2371" s="1"/>
      <c r="I2371" s="1"/>
      <c r="M2371" s="1"/>
      <c r="O2371" s="1"/>
    </row>
    <row r="2372" spans="7:15" ht="12.75">
      <c r="G2372" s="1"/>
      <c r="H2372" s="1"/>
      <c r="I2372" s="1"/>
      <c r="M2372" s="1"/>
      <c r="O2372" s="1"/>
    </row>
    <row r="2373" spans="7:15" ht="12.75">
      <c r="G2373" s="1"/>
      <c r="H2373" s="1"/>
      <c r="I2373" s="1"/>
      <c r="M2373" s="1"/>
      <c r="O2373" s="1"/>
    </row>
    <row r="2374" spans="7:15" ht="12.75">
      <c r="G2374" s="1"/>
      <c r="H2374" s="1"/>
      <c r="I2374" s="1"/>
      <c r="M2374" s="1"/>
      <c r="O2374" s="1"/>
    </row>
    <row r="2375" spans="7:15" ht="12.75">
      <c r="G2375" s="1"/>
      <c r="H2375" s="1"/>
      <c r="I2375" s="1"/>
      <c r="M2375" s="1"/>
      <c r="O2375" s="1"/>
    </row>
    <row r="2376" spans="7:15" ht="12.75">
      <c r="G2376" s="1"/>
      <c r="H2376" s="1"/>
      <c r="I2376" s="1"/>
      <c r="M2376" s="1"/>
      <c r="O2376" s="1"/>
    </row>
    <row r="2377" spans="7:15" ht="12.75">
      <c r="G2377" s="1"/>
      <c r="H2377" s="1"/>
      <c r="I2377" s="1"/>
      <c r="M2377" s="1"/>
      <c r="O2377" s="1"/>
    </row>
    <row r="2378" spans="7:15" ht="12.75">
      <c r="G2378" s="1"/>
      <c r="H2378" s="1"/>
      <c r="I2378" s="1"/>
      <c r="M2378" s="1"/>
      <c r="O2378" s="1"/>
    </row>
    <row r="2379" spans="7:15" ht="12.75">
      <c r="G2379" s="1"/>
      <c r="H2379" s="1"/>
      <c r="I2379" s="1"/>
      <c r="M2379" s="1"/>
      <c r="O2379" s="1"/>
    </row>
    <row r="2380" spans="7:15" ht="12.75">
      <c r="G2380" s="1"/>
      <c r="H2380" s="1"/>
      <c r="I2380" s="1"/>
      <c r="M2380" s="1"/>
      <c r="O2380" s="1"/>
    </row>
    <row r="2381" spans="7:15" ht="12.75">
      <c r="G2381" s="1"/>
      <c r="H2381" s="1"/>
      <c r="I2381" s="1"/>
      <c r="M2381" s="1"/>
      <c r="O2381" s="1"/>
    </row>
    <row r="2382" spans="7:15" ht="12.75">
      <c r="G2382" s="1"/>
      <c r="H2382" s="1"/>
      <c r="I2382" s="1"/>
      <c r="M2382" s="1"/>
      <c r="O2382" s="1"/>
    </row>
    <row r="2383" spans="7:15" ht="12.75">
      <c r="G2383" s="1"/>
      <c r="H2383" s="1"/>
      <c r="I2383" s="1"/>
      <c r="M2383" s="1"/>
      <c r="O2383" s="1"/>
    </row>
    <row r="2384" spans="7:15" ht="12.75">
      <c r="G2384" s="1"/>
      <c r="H2384" s="1"/>
      <c r="I2384" s="1"/>
      <c r="M2384" s="1"/>
      <c r="O2384" s="1"/>
    </row>
    <row r="2385" spans="7:15" ht="12.75">
      <c r="G2385" s="1"/>
      <c r="H2385" s="1"/>
      <c r="I2385" s="1"/>
      <c r="M2385" s="1"/>
      <c r="O2385" s="1"/>
    </row>
    <row r="2386" spans="7:15" ht="12.75">
      <c r="G2386" s="1"/>
      <c r="H2386" s="1"/>
      <c r="I2386" s="1"/>
      <c r="M2386" s="1"/>
      <c r="O2386" s="1"/>
    </row>
    <row r="2387" spans="7:15" ht="12.75">
      <c r="G2387" s="1"/>
      <c r="H2387" s="1"/>
      <c r="I2387" s="1"/>
      <c r="M2387" s="1"/>
      <c r="O2387" s="1"/>
    </row>
    <row r="2388" spans="7:15" ht="12.75">
      <c r="G2388" s="1"/>
      <c r="H2388" s="1"/>
      <c r="I2388" s="1"/>
      <c r="M2388" s="1"/>
      <c r="O2388" s="1"/>
    </row>
    <row r="2389" spans="7:15" ht="12.75">
      <c r="G2389" s="1"/>
      <c r="H2389" s="1"/>
      <c r="I2389" s="1"/>
      <c r="M2389" s="1"/>
      <c r="O2389" s="1"/>
    </row>
    <row r="2390" spans="7:15" ht="12.75">
      <c r="G2390" s="1"/>
      <c r="H2390" s="1"/>
      <c r="I2390" s="1"/>
      <c r="M2390" s="1"/>
      <c r="O2390" s="1"/>
    </row>
    <row r="2391" spans="7:15" ht="12.75">
      <c r="G2391" s="1"/>
      <c r="H2391" s="1"/>
      <c r="I2391" s="1"/>
      <c r="M2391" s="1"/>
      <c r="O2391" s="1"/>
    </row>
    <row r="2392" spans="7:15" ht="12.75">
      <c r="G2392" s="1"/>
      <c r="H2392" s="1"/>
      <c r="I2392" s="1"/>
      <c r="M2392" s="1"/>
      <c r="O2392" s="1"/>
    </row>
    <row r="2393" spans="7:15" ht="12.75">
      <c r="G2393" s="1"/>
      <c r="H2393" s="1"/>
      <c r="I2393" s="1"/>
      <c r="M2393" s="1"/>
      <c r="O2393" s="1"/>
    </row>
    <row r="2394" spans="7:15" ht="12.75">
      <c r="G2394" s="1"/>
      <c r="H2394" s="1"/>
      <c r="I2394" s="1"/>
      <c r="M2394" s="1"/>
      <c r="O2394" s="1"/>
    </row>
    <row r="2395" spans="7:15" ht="12.75">
      <c r="G2395" s="1"/>
      <c r="H2395" s="1"/>
      <c r="I2395" s="1"/>
      <c r="M2395" s="1"/>
      <c r="O2395" s="1"/>
    </row>
    <row r="2396" spans="7:15" ht="12.75">
      <c r="G2396" s="1"/>
      <c r="H2396" s="1"/>
      <c r="I2396" s="1"/>
      <c r="M2396" s="1"/>
      <c r="O2396" s="1"/>
    </row>
    <row r="2397" spans="7:15" ht="12.75">
      <c r="G2397" s="1"/>
      <c r="H2397" s="1"/>
      <c r="I2397" s="1"/>
      <c r="M2397" s="1"/>
      <c r="O2397" s="1"/>
    </row>
    <row r="2398" spans="7:15" ht="12.75">
      <c r="G2398" s="1"/>
      <c r="H2398" s="1"/>
      <c r="I2398" s="1"/>
      <c r="M2398" s="1"/>
      <c r="O2398" s="1"/>
    </row>
    <row r="2399" spans="7:15" ht="12.75">
      <c r="G2399" s="1"/>
      <c r="H2399" s="1"/>
      <c r="I2399" s="1"/>
      <c r="M2399" s="1"/>
      <c r="O2399" s="1"/>
    </row>
    <row r="2400" spans="7:15" ht="12.75">
      <c r="G2400" s="1"/>
      <c r="H2400" s="1"/>
      <c r="I2400" s="1"/>
      <c r="M2400" s="1"/>
      <c r="O2400" s="1"/>
    </row>
    <row r="2401" spans="7:15" ht="12.75">
      <c r="G2401" s="1"/>
      <c r="H2401" s="1"/>
      <c r="I2401" s="1"/>
      <c r="M2401" s="1"/>
      <c r="O2401" s="1"/>
    </row>
    <row r="2402" spans="7:15" ht="12.75">
      <c r="G2402" s="1"/>
      <c r="H2402" s="1"/>
      <c r="I2402" s="1"/>
      <c r="M2402" s="1"/>
      <c r="O2402" s="1"/>
    </row>
    <row r="2403" spans="7:15" ht="12.75">
      <c r="G2403" s="1"/>
      <c r="H2403" s="1"/>
      <c r="I2403" s="1"/>
      <c r="M2403" s="1"/>
      <c r="O2403" s="1"/>
    </row>
    <row r="2404" spans="7:15" ht="12.75">
      <c r="G2404" s="1"/>
      <c r="H2404" s="1"/>
      <c r="I2404" s="1"/>
      <c r="M2404" s="1"/>
      <c r="O2404" s="1"/>
    </row>
    <row r="2405" spans="7:15" ht="12.75">
      <c r="G2405" s="1"/>
      <c r="H2405" s="1"/>
      <c r="I2405" s="1"/>
      <c r="M2405" s="1"/>
      <c r="O2405" s="1"/>
    </row>
    <row r="2406" spans="7:15" ht="12.75">
      <c r="G2406" s="1"/>
      <c r="H2406" s="1"/>
      <c r="I2406" s="1"/>
      <c r="M2406" s="1"/>
      <c r="O2406" s="1"/>
    </row>
    <row r="2407" spans="7:15" ht="12.75">
      <c r="G2407" s="1"/>
      <c r="H2407" s="1"/>
      <c r="I2407" s="1"/>
      <c r="M2407" s="1"/>
      <c r="O2407" s="1"/>
    </row>
    <row r="2408" spans="7:15" ht="12.75">
      <c r="G2408" s="1"/>
      <c r="H2408" s="1"/>
      <c r="I2408" s="1"/>
      <c r="M2408" s="1"/>
      <c r="O2408" s="1"/>
    </row>
    <row r="2409" spans="7:15" ht="12.75">
      <c r="G2409" s="1"/>
      <c r="H2409" s="1"/>
      <c r="I2409" s="1"/>
      <c r="M2409" s="1"/>
      <c r="O2409" s="1"/>
    </row>
    <row r="2410" spans="7:15" ht="12.75">
      <c r="G2410" s="1"/>
      <c r="H2410" s="1"/>
      <c r="I2410" s="1"/>
      <c r="M2410" s="1"/>
      <c r="O2410" s="1"/>
    </row>
    <row r="2411" spans="7:15" ht="12.75">
      <c r="G2411" s="1"/>
      <c r="H2411" s="1"/>
      <c r="I2411" s="1"/>
      <c r="M2411" s="1"/>
      <c r="O2411" s="1"/>
    </row>
    <row r="2412" spans="7:15" ht="12.75">
      <c r="G2412" s="1"/>
      <c r="H2412" s="1"/>
      <c r="I2412" s="1"/>
      <c r="M2412" s="1"/>
      <c r="O2412" s="1"/>
    </row>
    <row r="2413" spans="7:15" ht="12.75">
      <c r="G2413" s="1"/>
      <c r="H2413" s="1"/>
      <c r="I2413" s="1"/>
      <c r="M2413" s="1"/>
      <c r="O2413" s="1"/>
    </row>
    <row r="2414" spans="7:15" ht="12.75">
      <c r="G2414" s="1"/>
      <c r="H2414" s="1"/>
      <c r="I2414" s="1"/>
      <c r="M2414" s="1"/>
      <c r="O2414" s="1"/>
    </row>
    <row r="2415" spans="7:15" ht="12.75">
      <c r="G2415" s="1"/>
      <c r="H2415" s="1"/>
      <c r="I2415" s="1"/>
      <c r="M2415" s="1"/>
      <c r="O2415" s="1"/>
    </row>
    <row r="2416" spans="7:15" ht="12.75">
      <c r="G2416" s="1"/>
      <c r="H2416" s="1"/>
      <c r="I2416" s="1"/>
      <c r="M2416" s="1"/>
      <c r="O2416" s="1"/>
    </row>
    <row r="2417" spans="7:15" ht="12.75">
      <c r="G2417" s="1"/>
      <c r="H2417" s="1"/>
      <c r="I2417" s="1"/>
      <c r="M2417" s="1"/>
      <c r="O2417" s="1"/>
    </row>
    <row r="2418" spans="7:15" ht="12.75">
      <c r="G2418" s="1"/>
      <c r="H2418" s="1"/>
      <c r="I2418" s="1"/>
      <c r="M2418" s="1"/>
      <c r="O2418" s="1"/>
    </row>
    <row r="2419" spans="7:15" ht="12.75">
      <c r="G2419" s="1"/>
      <c r="H2419" s="1"/>
      <c r="I2419" s="1"/>
      <c r="M2419" s="1"/>
      <c r="O2419" s="1"/>
    </row>
    <row r="2420" spans="7:15" ht="12.75">
      <c r="G2420" s="1"/>
      <c r="H2420" s="1"/>
      <c r="I2420" s="1"/>
      <c r="M2420" s="1"/>
      <c r="O2420" s="1"/>
    </row>
    <row r="2421" spans="7:15" ht="12.75">
      <c r="G2421" s="1"/>
      <c r="H2421" s="1"/>
      <c r="I2421" s="1"/>
      <c r="M2421" s="1"/>
      <c r="O2421" s="1"/>
    </row>
    <row r="2422" spans="7:15" ht="12.75">
      <c r="G2422" s="1"/>
      <c r="H2422" s="1"/>
      <c r="I2422" s="1"/>
      <c r="M2422" s="1"/>
      <c r="O2422" s="1"/>
    </row>
    <row r="2423" spans="7:15" ht="12.75">
      <c r="G2423" s="1"/>
      <c r="H2423" s="1"/>
      <c r="I2423" s="1"/>
      <c r="M2423" s="1"/>
      <c r="O2423" s="1"/>
    </row>
    <row r="2424" spans="7:15" ht="12.75">
      <c r="G2424" s="1"/>
      <c r="H2424" s="1"/>
      <c r="I2424" s="1"/>
      <c r="M2424" s="1"/>
      <c r="O2424" s="1"/>
    </row>
    <row r="2425" spans="7:15" ht="12.75">
      <c r="G2425" s="1"/>
      <c r="H2425" s="1"/>
      <c r="I2425" s="1"/>
      <c r="M2425" s="1"/>
      <c r="O2425" s="1"/>
    </row>
    <row r="2426" spans="7:15" ht="12.75">
      <c r="G2426" s="1"/>
      <c r="H2426" s="1"/>
      <c r="I2426" s="1"/>
      <c r="M2426" s="1"/>
      <c r="O2426" s="1"/>
    </row>
    <row r="2427" spans="7:15" ht="12.75">
      <c r="G2427" s="1"/>
      <c r="H2427" s="1"/>
      <c r="I2427" s="1"/>
      <c r="M2427" s="1"/>
      <c r="O2427" s="1"/>
    </row>
    <row r="2428" spans="7:15" ht="12.75">
      <c r="G2428" s="1"/>
      <c r="H2428" s="1"/>
      <c r="I2428" s="1"/>
      <c r="M2428" s="1"/>
      <c r="O2428" s="1"/>
    </row>
    <row r="2429" spans="7:15" ht="12.75">
      <c r="G2429" s="1"/>
      <c r="H2429" s="1"/>
      <c r="I2429" s="1"/>
      <c r="M2429" s="1"/>
      <c r="O2429" s="1"/>
    </row>
    <row r="2430" spans="7:15" ht="12.75">
      <c r="G2430" s="1"/>
      <c r="H2430" s="1"/>
      <c r="I2430" s="1"/>
      <c r="M2430" s="1"/>
      <c r="O2430" s="1"/>
    </row>
    <row r="2431" spans="7:15" ht="12.75">
      <c r="G2431" s="1"/>
      <c r="H2431" s="1"/>
      <c r="I2431" s="1"/>
      <c r="M2431" s="1"/>
      <c r="O2431" s="1"/>
    </row>
    <row r="2432" spans="7:15" ht="12.75">
      <c r="G2432" s="1"/>
      <c r="H2432" s="1"/>
      <c r="I2432" s="1"/>
      <c r="M2432" s="1"/>
      <c r="O2432" s="1"/>
    </row>
    <row r="2433" spans="7:15" ht="12.75">
      <c r="G2433" s="1"/>
      <c r="H2433" s="1"/>
      <c r="I2433" s="1"/>
      <c r="M2433" s="1"/>
      <c r="O2433" s="1"/>
    </row>
    <row r="2434" spans="7:15" ht="12.75">
      <c r="G2434" s="1"/>
      <c r="H2434" s="1"/>
      <c r="I2434" s="1"/>
      <c r="M2434" s="1"/>
      <c r="O2434" s="1"/>
    </row>
    <row r="2435" spans="7:15" ht="12.75">
      <c r="G2435" s="1"/>
      <c r="H2435" s="1"/>
      <c r="I2435" s="1"/>
      <c r="M2435" s="1"/>
      <c r="O2435" s="1"/>
    </row>
    <row r="2436" spans="7:15" ht="12.75">
      <c r="G2436" s="1"/>
      <c r="H2436" s="1"/>
      <c r="I2436" s="1"/>
      <c r="M2436" s="1"/>
      <c r="O2436" s="1"/>
    </row>
    <row r="2437" spans="7:15" ht="12.75">
      <c r="G2437" s="1"/>
      <c r="H2437" s="1"/>
      <c r="I2437" s="1"/>
      <c r="M2437" s="1"/>
      <c r="O2437" s="1"/>
    </row>
    <row r="2438" spans="7:15" ht="12.75">
      <c r="G2438" s="1"/>
      <c r="H2438" s="1"/>
      <c r="I2438" s="1"/>
      <c r="M2438" s="1"/>
      <c r="O2438" s="1"/>
    </row>
    <row r="2439" spans="7:15" ht="12.75">
      <c r="G2439" s="1"/>
      <c r="H2439" s="1"/>
      <c r="I2439" s="1"/>
      <c r="M2439" s="1"/>
      <c r="O2439" s="1"/>
    </row>
    <row r="2440" spans="7:15" ht="12.75">
      <c r="G2440" s="1"/>
      <c r="H2440" s="1"/>
      <c r="I2440" s="1"/>
      <c r="M2440" s="1"/>
      <c r="O2440" s="1"/>
    </row>
    <row r="2441" spans="7:15" ht="12.75">
      <c r="G2441" s="1"/>
      <c r="H2441" s="1"/>
      <c r="I2441" s="1"/>
      <c r="M2441" s="1"/>
      <c r="O2441" s="1"/>
    </row>
    <row r="2442" spans="7:15" ht="12.75">
      <c r="G2442" s="1"/>
      <c r="H2442" s="1"/>
      <c r="I2442" s="1"/>
      <c r="M2442" s="1"/>
      <c r="O2442" s="1"/>
    </row>
    <row r="2443" spans="7:15" ht="12.75">
      <c r="G2443" s="1"/>
      <c r="H2443" s="1"/>
      <c r="I2443" s="1"/>
      <c r="M2443" s="1"/>
      <c r="O2443" s="1"/>
    </row>
    <row r="2444" spans="7:15" ht="12.75">
      <c r="G2444" s="1"/>
      <c r="H2444" s="1"/>
      <c r="I2444" s="1"/>
      <c r="M2444" s="1"/>
      <c r="O2444" s="1"/>
    </row>
    <row r="2445" spans="7:15" ht="12.75">
      <c r="G2445" s="1"/>
      <c r="H2445" s="1"/>
      <c r="I2445" s="1"/>
      <c r="M2445" s="1"/>
      <c r="O2445" s="1"/>
    </row>
    <row r="2446" spans="7:15" ht="12.75">
      <c r="G2446" s="1"/>
      <c r="H2446" s="1"/>
      <c r="I2446" s="1"/>
      <c r="M2446" s="1"/>
      <c r="O2446" s="1"/>
    </row>
    <row r="2447" spans="7:15" ht="12.75">
      <c r="G2447" s="1"/>
      <c r="H2447" s="1"/>
      <c r="I2447" s="1"/>
      <c r="M2447" s="1"/>
      <c r="O2447" s="1"/>
    </row>
    <row r="2448" spans="7:15" ht="12.75">
      <c r="G2448" s="1"/>
      <c r="H2448" s="1"/>
      <c r="I2448" s="1"/>
      <c r="M2448" s="1"/>
      <c r="O2448" s="1"/>
    </row>
    <row r="2449" spans="7:15" ht="12.75">
      <c r="G2449" s="1"/>
      <c r="H2449" s="1"/>
      <c r="I2449" s="1"/>
      <c r="M2449" s="1"/>
      <c r="O2449" s="1"/>
    </row>
    <row r="2450" spans="7:15" ht="12.75">
      <c r="G2450" s="1"/>
      <c r="H2450" s="1"/>
      <c r="I2450" s="1"/>
      <c r="M2450" s="1"/>
      <c r="O2450" s="1"/>
    </row>
    <row r="2451" spans="7:15" ht="12.75">
      <c r="G2451" s="1"/>
      <c r="H2451" s="1"/>
      <c r="I2451" s="1"/>
      <c r="M2451" s="1"/>
      <c r="O2451" s="1"/>
    </row>
    <row r="2452" spans="7:15" ht="12.75">
      <c r="G2452" s="1"/>
      <c r="H2452" s="1"/>
      <c r="I2452" s="1"/>
      <c r="M2452" s="1"/>
      <c r="O2452" s="1"/>
    </row>
    <row r="2453" spans="7:15" ht="12.75">
      <c r="G2453" s="1"/>
      <c r="H2453" s="1"/>
      <c r="I2453" s="1"/>
      <c r="M2453" s="1"/>
      <c r="O2453" s="1"/>
    </row>
    <row r="2454" spans="7:15" ht="12.75">
      <c r="G2454" s="1"/>
      <c r="H2454" s="1"/>
      <c r="I2454" s="1"/>
      <c r="M2454" s="1"/>
      <c r="O2454" s="1"/>
    </row>
    <row r="2455" spans="7:15" ht="12.75">
      <c r="G2455" s="1"/>
      <c r="H2455" s="1"/>
      <c r="I2455" s="1"/>
      <c r="M2455" s="1"/>
      <c r="O2455" s="1"/>
    </row>
    <row r="2456" spans="7:15" ht="12.75">
      <c r="G2456" s="1"/>
      <c r="H2456" s="1"/>
      <c r="I2456" s="1"/>
      <c r="M2456" s="1"/>
      <c r="O2456" s="1"/>
    </row>
    <row r="2457" spans="7:15" ht="12.75">
      <c r="G2457" s="1"/>
      <c r="H2457" s="1"/>
      <c r="I2457" s="1"/>
      <c r="M2457" s="1"/>
      <c r="O2457" s="1"/>
    </row>
    <row r="2458" spans="7:15" ht="12.75">
      <c r="G2458" s="1"/>
      <c r="H2458" s="1"/>
      <c r="I2458" s="1"/>
      <c r="M2458" s="1"/>
      <c r="O2458" s="1"/>
    </row>
    <row r="2459" spans="7:15" ht="12.75">
      <c r="G2459" s="1"/>
      <c r="H2459" s="1"/>
      <c r="I2459" s="1"/>
      <c r="M2459" s="1"/>
      <c r="O2459" s="1"/>
    </row>
    <row r="2460" spans="7:15" ht="12.75">
      <c r="G2460" s="1"/>
      <c r="H2460" s="1"/>
      <c r="I2460" s="1"/>
      <c r="M2460" s="1"/>
      <c r="O2460" s="1"/>
    </row>
    <row r="2461" spans="7:15" ht="12.75">
      <c r="G2461" s="1"/>
      <c r="H2461" s="1"/>
      <c r="I2461" s="1"/>
      <c r="M2461" s="1"/>
      <c r="O2461" s="1"/>
    </row>
    <row r="2462" spans="7:15" ht="12.75">
      <c r="G2462" s="1"/>
      <c r="H2462" s="1"/>
      <c r="I2462" s="1"/>
      <c r="M2462" s="1"/>
      <c r="O2462" s="1"/>
    </row>
    <row r="2463" spans="7:15" ht="12.75">
      <c r="G2463" s="1"/>
      <c r="H2463" s="1"/>
      <c r="I2463" s="1"/>
      <c r="M2463" s="1"/>
      <c r="O2463" s="1"/>
    </row>
    <row r="2464" spans="7:15" ht="12.75">
      <c r="G2464" s="1"/>
      <c r="H2464" s="1"/>
      <c r="I2464" s="1"/>
      <c r="M2464" s="1"/>
      <c r="O2464" s="1"/>
    </row>
    <row r="2465" spans="7:15" ht="12.75">
      <c r="G2465" s="1"/>
      <c r="H2465" s="1"/>
      <c r="I2465" s="1"/>
      <c r="M2465" s="1"/>
      <c r="O2465" s="1"/>
    </row>
    <row r="2466" spans="7:15" ht="12.75">
      <c r="G2466" s="1"/>
      <c r="H2466" s="1"/>
      <c r="I2466" s="1"/>
      <c r="M2466" s="1"/>
      <c r="O2466" s="1"/>
    </row>
    <row r="2467" spans="7:15" ht="12.75">
      <c r="G2467" s="1"/>
      <c r="H2467" s="1"/>
      <c r="I2467" s="1"/>
      <c r="M2467" s="1"/>
      <c r="O2467" s="1"/>
    </row>
    <row r="2468" spans="7:15" ht="12.75">
      <c r="G2468" s="1"/>
      <c r="H2468" s="1"/>
      <c r="I2468" s="1"/>
      <c r="M2468" s="1"/>
      <c r="O2468" s="1"/>
    </row>
    <row r="2469" spans="7:15" ht="12.75">
      <c r="G2469" s="1"/>
      <c r="H2469" s="1"/>
      <c r="I2469" s="1"/>
      <c r="M2469" s="1"/>
      <c r="O2469" s="1"/>
    </row>
    <row r="2470" spans="7:15" ht="12.75">
      <c r="G2470" s="1"/>
      <c r="H2470" s="1"/>
      <c r="I2470" s="1"/>
      <c r="M2470" s="1"/>
      <c r="O2470" s="1"/>
    </row>
    <row r="2471" spans="7:15" ht="12.75">
      <c r="G2471" s="1"/>
      <c r="H2471" s="1"/>
      <c r="I2471" s="1"/>
      <c r="M2471" s="1"/>
      <c r="O2471" s="1"/>
    </row>
    <row r="2472" spans="7:15" ht="12.75">
      <c r="G2472" s="1"/>
      <c r="H2472" s="1"/>
      <c r="I2472" s="1"/>
      <c r="M2472" s="1"/>
      <c r="O2472" s="1"/>
    </row>
    <row r="2473" spans="7:15" ht="12.75">
      <c r="G2473" s="1"/>
      <c r="H2473" s="1"/>
      <c r="I2473" s="1"/>
      <c r="M2473" s="1"/>
      <c r="O2473" s="1"/>
    </row>
    <row r="2474" spans="7:15" ht="12.75">
      <c r="G2474" s="1"/>
      <c r="H2474" s="1"/>
      <c r="I2474" s="1"/>
      <c r="M2474" s="1"/>
      <c r="O2474" s="1"/>
    </row>
    <row r="2475" spans="7:15" ht="12.75">
      <c r="G2475" s="1"/>
      <c r="H2475" s="1"/>
      <c r="I2475" s="1"/>
      <c r="M2475" s="1"/>
      <c r="O2475" s="1"/>
    </row>
    <row r="2476" spans="7:15" ht="12.75">
      <c r="G2476" s="1"/>
      <c r="H2476" s="1"/>
      <c r="I2476" s="1"/>
      <c r="M2476" s="1"/>
      <c r="O2476" s="1"/>
    </row>
    <row r="2477" spans="7:15" ht="12.75">
      <c r="G2477" s="1"/>
      <c r="H2477" s="1"/>
      <c r="I2477" s="1"/>
      <c r="M2477" s="1"/>
      <c r="O2477" s="1"/>
    </row>
    <row r="2478" spans="7:15" ht="12.75">
      <c r="G2478" s="1"/>
      <c r="H2478" s="1"/>
      <c r="I2478" s="1"/>
      <c r="M2478" s="1"/>
      <c r="O2478" s="1"/>
    </row>
    <row r="2479" spans="7:15" ht="12.75">
      <c r="G2479" s="1"/>
      <c r="H2479" s="1"/>
      <c r="I2479" s="1"/>
      <c r="M2479" s="1"/>
      <c r="O2479" s="1"/>
    </row>
    <row r="2480" spans="7:15" ht="12.75">
      <c r="G2480" s="1"/>
      <c r="H2480" s="1"/>
      <c r="I2480" s="1"/>
      <c r="M2480" s="1"/>
      <c r="O2480" s="1"/>
    </row>
    <row r="2481" spans="7:15" ht="12.75">
      <c r="G2481" s="1"/>
      <c r="H2481" s="1"/>
      <c r="I2481" s="1"/>
      <c r="M2481" s="1"/>
      <c r="O2481" s="1"/>
    </row>
    <row r="2482" spans="7:15" ht="12.75">
      <c r="G2482" s="1"/>
      <c r="H2482" s="1"/>
      <c r="I2482" s="1"/>
      <c r="M2482" s="1"/>
      <c r="O2482" s="1"/>
    </row>
    <row r="2483" spans="7:15" ht="12.75">
      <c r="G2483" s="1"/>
      <c r="H2483" s="1"/>
      <c r="I2483" s="1"/>
      <c r="M2483" s="1"/>
      <c r="O2483" s="1"/>
    </row>
    <row r="2484" spans="7:15" ht="12.75">
      <c r="G2484" s="1"/>
      <c r="H2484" s="1"/>
      <c r="I2484" s="1"/>
      <c r="M2484" s="1"/>
      <c r="O2484" s="1"/>
    </row>
    <row r="2485" spans="7:15" ht="12.75">
      <c r="G2485" s="1"/>
      <c r="H2485" s="1"/>
      <c r="I2485" s="1"/>
      <c r="M2485" s="1"/>
      <c r="O2485" s="1"/>
    </row>
    <row r="2486" spans="7:15" ht="12.75">
      <c r="G2486" s="1"/>
      <c r="H2486" s="1"/>
      <c r="I2486" s="1"/>
      <c r="M2486" s="1"/>
      <c r="O2486" s="1"/>
    </row>
    <row r="2487" spans="7:15" ht="12.75">
      <c r="G2487" s="1"/>
      <c r="H2487" s="1"/>
      <c r="I2487" s="1"/>
      <c r="M2487" s="1"/>
      <c r="O2487" s="1"/>
    </row>
    <row r="2488" spans="7:15" ht="12.75">
      <c r="G2488" s="1"/>
      <c r="H2488" s="1"/>
      <c r="I2488" s="1"/>
      <c r="M2488" s="1"/>
      <c r="O2488" s="1"/>
    </row>
    <row r="2489" spans="7:15" ht="12.75">
      <c r="G2489" s="1"/>
      <c r="H2489" s="1"/>
      <c r="I2489" s="1"/>
      <c r="M2489" s="1"/>
      <c r="O2489" s="1"/>
    </row>
    <row r="2490" spans="7:15" ht="12.75">
      <c r="G2490" s="1"/>
      <c r="H2490" s="1"/>
      <c r="I2490" s="1"/>
      <c r="M2490" s="1"/>
      <c r="O2490" s="1"/>
    </row>
    <row r="2491" spans="7:15" ht="12.75">
      <c r="G2491" s="1"/>
      <c r="H2491" s="1"/>
      <c r="I2491" s="1"/>
      <c r="M2491" s="1"/>
      <c r="O2491" s="1"/>
    </row>
    <row r="2492" spans="7:15" ht="12.75">
      <c r="G2492" s="1"/>
      <c r="H2492" s="1"/>
      <c r="I2492" s="1"/>
      <c r="M2492" s="1"/>
      <c r="O2492" s="1"/>
    </row>
    <row r="2493" spans="7:15" ht="12.75">
      <c r="G2493" s="1"/>
      <c r="H2493" s="1"/>
      <c r="I2493" s="1"/>
      <c r="M2493" s="1"/>
      <c r="O2493" s="1"/>
    </row>
    <row r="2494" spans="7:15" ht="12.75">
      <c r="G2494" s="1"/>
      <c r="H2494" s="1"/>
      <c r="I2494" s="1"/>
      <c r="M2494" s="1"/>
      <c r="O2494" s="1"/>
    </row>
    <row r="2495" spans="7:15" ht="12.75">
      <c r="G2495" s="1"/>
      <c r="H2495" s="1"/>
      <c r="I2495" s="1"/>
      <c r="M2495" s="1"/>
      <c r="O2495" s="1"/>
    </row>
    <row r="2496" spans="7:15" ht="12.75">
      <c r="G2496" s="1"/>
      <c r="H2496" s="1"/>
      <c r="I2496" s="1"/>
      <c r="M2496" s="1"/>
      <c r="O2496" s="1"/>
    </row>
    <row r="2497" spans="7:15" ht="12.75">
      <c r="G2497" s="1"/>
      <c r="H2497" s="1"/>
      <c r="I2497" s="1"/>
      <c r="M2497" s="1"/>
      <c r="O2497" s="1"/>
    </row>
    <row r="2498" spans="7:15" ht="12.75">
      <c r="G2498" s="1"/>
      <c r="H2498" s="1"/>
      <c r="I2498" s="1"/>
      <c r="M2498" s="1"/>
      <c r="O2498" s="1"/>
    </row>
    <row r="2499" spans="7:15" ht="12.75">
      <c r="G2499" s="1"/>
      <c r="H2499" s="1"/>
      <c r="I2499" s="1"/>
      <c r="M2499" s="1"/>
      <c r="O2499" s="1"/>
    </row>
    <row r="2500" spans="7:15" ht="12.75">
      <c r="G2500" s="1"/>
      <c r="H2500" s="1"/>
      <c r="I2500" s="1"/>
      <c r="M2500" s="1"/>
      <c r="O2500" s="1"/>
    </row>
    <row r="2501" spans="7:15" ht="12.75">
      <c r="G2501" s="1"/>
      <c r="H2501" s="1"/>
      <c r="I2501" s="1"/>
      <c r="M2501" s="1"/>
      <c r="O2501" s="1"/>
    </row>
    <row r="2502" spans="7:15" ht="12.75">
      <c r="G2502" s="1"/>
      <c r="H2502" s="1"/>
      <c r="I2502" s="1"/>
      <c r="M2502" s="1"/>
      <c r="O2502" s="1"/>
    </row>
    <row r="2503" spans="7:15" ht="12.75">
      <c r="G2503" s="1"/>
      <c r="H2503" s="1"/>
      <c r="I2503" s="1"/>
      <c r="M2503" s="1"/>
      <c r="O2503" s="1"/>
    </row>
    <row r="2504" spans="7:15" ht="12.75">
      <c r="G2504" s="1"/>
      <c r="H2504" s="1"/>
      <c r="I2504" s="1"/>
      <c r="M2504" s="1"/>
      <c r="O2504" s="1"/>
    </row>
    <row r="2505" spans="7:15" ht="12.75">
      <c r="G2505" s="1"/>
      <c r="H2505" s="1"/>
      <c r="I2505" s="1"/>
      <c r="M2505" s="1"/>
      <c r="O2505" s="1"/>
    </row>
    <row r="2506" spans="7:15" ht="12.75">
      <c r="G2506" s="1"/>
      <c r="H2506" s="1"/>
      <c r="I2506" s="1"/>
      <c r="M2506" s="1"/>
      <c r="O2506" s="1"/>
    </row>
    <row r="2507" spans="7:15" ht="12.75">
      <c r="G2507" s="1"/>
      <c r="H2507" s="1"/>
      <c r="I2507" s="1"/>
      <c r="M2507" s="1"/>
      <c r="O2507" s="1"/>
    </row>
    <row r="2508" spans="7:15" ht="12.75">
      <c r="G2508" s="1"/>
      <c r="H2508" s="1"/>
      <c r="I2508" s="1"/>
      <c r="M2508" s="1"/>
      <c r="O2508" s="1"/>
    </row>
    <row r="2509" spans="7:15" ht="12.75">
      <c r="G2509" s="1"/>
      <c r="H2509" s="1"/>
      <c r="I2509" s="1"/>
      <c r="M2509" s="1"/>
      <c r="O2509" s="1"/>
    </row>
    <row r="2510" spans="7:15" ht="12.75">
      <c r="G2510" s="1"/>
      <c r="H2510" s="1"/>
      <c r="I2510" s="1"/>
      <c r="M2510" s="1"/>
      <c r="O2510" s="1"/>
    </row>
    <row r="2511" spans="7:15" ht="12.75">
      <c r="G2511" s="1"/>
      <c r="H2511" s="1"/>
      <c r="I2511" s="1"/>
      <c r="M2511" s="1"/>
      <c r="O2511" s="1"/>
    </row>
    <row r="2512" spans="7:15" ht="12.75">
      <c r="G2512" s="1"/>
      <c r="H2512" s="1"/>
      <c r="I2512" s="1"/>
      <c r="M2512" s="1"/>
      <c r="O2512" s="1"/>
    </row>
    <row r="2513" spans="7:15" ht="12.75">
      <c r="G2513" s="1"/>
      <c r="H2513" s="1"/>
      <c r="I2513" s="1"/>
      <c r="M2513" s="1"/>
      <c r="O2513" s="1"/>
    </row>
    <row r="2514" spans="7:15" ht="12.75">
      <c r="G2514" s="1"/>
      <c r="H2514" s="1"/>
      <c r="I2514" s="1"/>
      <c r="M2514" s="1"/>
      <c r="O2514" s="1"/>
    </row>
    <row r="2515" spans="7:15" ht="12.75">
      <c r="G2515" s="1"/>
      <c r="H2515" s="1"/>
      <c r="I2515" s="1"/>
      <c r="M2515" s="1"/>
      <c r="O2515" s="1"/>
    </row>
    <row r="2516" spans="7:15" ht="12.75">
      <c r="G2516" s="1"/>
      <c r="H2516" s="1"/>
      <c r="I2516" s="1"/>
      <c r="M2516" s="1"/>
      <c r="O2516" s="1"/>
    </row>
    <row r="2517" spans="7:15" ht="12.75">
      <c r="G2517" s="1"/>
      <c r="H2517" s="1"/>
      <c r="I2517" s="1"/>
      <c r="M2517" s="1"/>
      <c r="O2517" s="1"/>
    </row>
    <row r="2518" spans="7:15" ht="12.75">
      <c r="G2518" s="1"/>
      <c r="H2518" s="1"/>
      <c r="I2518" s="1"/>
      <c r="M2518" s="1"/>
      <c r="O2518" s="1"/>
    </row>
    <row r="2519" spans="7:15" ht="12.75">
      <c r="G2519" s="1"/>
      <c r="H2519" s="1"/>
      <c r="I2519" s="1"/>
      <c r="M2519" s="1"/>
      <c r="O2519" s="1"/>
    </row>
    <row r="2520" spans="7:15" ht="12.75">
      <c r="G2520" s="1"/>
      <c r="H2520" s="1"/>
      <c r="I2520" s="1"/>
      <c r="M2520" s="1"/>
      <c r="O2520" s="1"/>
    </row>
    <row r="2521" spans="7:15" ht="12.75">
      <c r="G2521" s="1"/>
      <c r="H2521" s="1"/>
      <c r="I2521" s="1"/>
      <c r="M2521" s="1"/>
      <c r="O2521" s="1"/>
    </row>
    <row r="2522" spans="7:15" ht="12.75">
      <c r="G2522" s="1"/>
      <c r="H2522" s="1"/>
      <c r="I2522" s="1"/>
      <c r="M2522" s="1"/>
      <c r="O2522" s="1"/>
    </row>
  </sheetData>
  <sheetProtection password="F751" sheet="1" objects="1" scenarios="1"/>
  <mergeCells count="161">
    <mergeCell ref="B108:F108"/>
    <mergeCell ref="A76:E76"/>
    <mergeCell ref="B77:F77"/>
    <mergeCell ref="A106:E106"/>
    <mergeCell ref="A107:F107"/>
    <mergeCell ref="A51:F51"/>
    <mergeCell ref="B66:F66"/>
    <mergeCell ref="G11:H11"/>
    <mergeCell ref="I11:J11"/>
    <mergeCell ref="A18:E18"/>
    <mergeCell ref="A19:F19"/>
    <mergeCell ref="A65:F65"/>
    <mergeCell ref="B52:F52"/>
    <mergeCell ref="B54:F54"/>
    <mergeCell ref="A64:E64"/>
    <mergeCell ref="A2:J2"/>
    <mergeCell ref="A4:J4"/>
    <mergeCell ref="A6:J6"/>
    <mergeCell ref="A50:E50"/>
    <mergeCell ref="A8:J8"/>
    <mergeCell ref="A30:E30"/>
    <mergeCell ref="A31:F31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0:E490"/>
    <mergeCell ref="A491:F491"/>
    <mergeCell ref="A495:E495"/>
    <mergeCell ref="A496:F496"/>
    <mergeCell ref="A504:E504"/>
    <mergeCell ref="A505:F505"/>
    <mergeCell ref="A511:E511"/>
    <mergeCell ref="A512:F512"/>
    <mergeCell ref="A526:E526"/>
    <mergeCell ref="A527:F527"/>
    <mergeCell ref="A543:E543"/>
    <mergeCell ref="A544:F544"/>
    <mergeCell ref="A559:E559"/>
    <mergeCell ref="A560:F560"/>
    <mergeCell ref="A574:E574"/>
    <mergeCell ref="A575:F575"/>
    <mergeCell ref="A593:E593"/>
    <mergeCell ref="B594:F594"/>
    <mergeCell ref="B595:F595"/>
    <mergeCell ref="A603:E603"/>
    <mergeCell ref="A604:F604"/>
    <mergeCell ref="A619:E619"/>
    <mergeCell ref="A620:F620"/>
    <mergeCell ref="B621:F621"/>
    <mergeCell ref="A628:E628"/>
    <mergeCell ref="A629:F629"/>
    <mergeCell ref="B630:F630"/>
    <mergeCell ref="A637:E637"/>
    <mergeCell ref="A638:F638"/>
    <mergeCell ref="B639:F639"/>
    <mergeCell ref="B640:F640"/>
    <mergeCell ref="A657:E657"/>
    <mergeCell ref="A658:F658"/>
    <mergeCell ref="B659:F659"/>
    <mergeCell ref="A706:E706"/>
    <mergeCell ref="A707:F707"/>
    <mergeCell ref="B708:F708"/>
    <mergeCell ref="A732:E732"/>
    <mergeCell ref="B733:F733"/>
    <mergeCell ref="A734:F734"/>
    <mergeCell ref="A737:E737"/>
    <mergeCell ref="A991:F991"/>
    <mergeCell ref="A780:F780"/>
    <mergeCell ref="A796:E796"/>
    <mergeCell ref="A797:F797"/>
    <mergeCell ref="A812:E812"/>
    <mergeCell ref="A813:F813"/>
    <mergeCell ref="A827:E827"/>
    <mergeCell ref="A828:F828"/>
    <mergeCell ref="A846:E846"/>
    <mergeCell ref="A998:E998"/>
    <mergeCell ref="A744:E744"/>
    <mergeCell ref="A745:F745"/>
    <mergeCell ref="A749:E749"/>
    <mergeCell ref="A750:F750"/>
    <mergeCell ref="A758:E758"/>
    <mergeCell ref="A759:F759"/>
    <mergeCell ref="A764:E764"/>
    <mergeCell ref="A765:F765"/>
    <mergeCell ref="A779:E779"/>
    <mergeCell ref="A999:F999"/>
    <mergeCell ref="A1015:E1015"/>
    <mergeCell ref="A847:F847"/>
    <mergeCell ref="B848:F848"/>
    <mergeCell ref="B849:F849"/>
    <mergeCell ref="A857:E857"/>
    <mergeCell ref="A858:F858"/>
    <mergeCell ref="A873:E873"/>
    <mergeCell ref="B1056:F1056"/>
    <mergeCell ref="B1057:F1057"/>
    <mergeCell ref="A1016:F1016"/>
    <mergeCell ref="B1017:F1017"/>
    <mergeCell ref="B1018:F1018"/>
    <mergeCell ref="B1019:F1019"/>
    <mergeCell ref="B961:F961"/>
    <mergeCell ref="A985:E985"/>
    <mergeCell ref="B986:F986"/>
    <mergeCell ref="A891:E891"/>
    <mergeCell ref="A892:F892"/>
    <mergeCell ref="B913:F913"/>
    <mergeCell ref="A959:E959"/>
    <mergeCell ref="A960:F960"/>
    <mergeCell ref="B894:F894"/>
    <mergeCell ref="A911:E911"/>
    <mergeCell ref="A987:F987"/>
    <mergeCell ref="A990:E990"/>
    <mergeCell ref="A1076:F1076"/>
    <mergeCell ref="A1077:B1077"/>
    <mergeCell ref="A1071:E1071"/>
    <mergeCell ref="A1072:F1072"/>
    <mergeCell ref="B1073:F1073"/>
    <mergeCell ref="A1075:E1075"/>
    <mergeCell ref="A1054:E1054"/>
    <mergeCell ref="A1055:F1055"/>
    <mergeCell ref="A912:F912"/>
    <mergeCell ref="A883:F883"/>
    <mergeCell ref="A874:F874"/>
    <mergeCell ref="B875:F875"/>
    <mergeCell ref="A882:E882"/>
    <mergeCell ref="B893:F893"/>
    <mergeCell ref="B884:F884"/>
  </mergeCells>
  <conditionalFormatting sqref="E845:E892 D789:D892 E789:E843 D361:E484 D32:E112 D13:E30 D114:E204 D206:E359 D486:E788 D893:E65536 N11:N13 O11:O1077 M11:M1077 H12:H17 H51:H63 H19:H29 H31:H49 G11:G1077 H793:H795 H65:H75 H77:H105 H107:H111 H113:H120 H122:H127 H129:H138 H140:H147 H149:H158 H160:H165 H167:H179 H181:H203 H205:H271 H273:H327 H329:H332 H334:H358 H360:H386 H388:H406 H408:H483 H485:H743 H745:H748 H750:H757 H759:H763 H765:H778 H792:I792 H780:H791 I11:I791 I793:I1077 H797:H811 H813:H826 H828:H845 H847:H856 H858:H872 H874:H881 H883:H890 H892:H910 H912:H958 H960:H984 H986:H989 H991:H997 H999:H1014 H1016:H1053 H1055:H1070 H1072:H1074 H1076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8" r:id="rId3"/>
  <headerFooter alignWithMargins="0">
    <oddHeader>&amp;CPágina &amp;P de &amp;N</oddHeader>
    <oddFooter>&amp;CPágina &amp;P de &amp;N</oddFooter>
  </headerFooter>
  <rowBreaks count="7" manualBreakCount="7">
    <brk id="76" max="10" man="1"/>
    <brk id="146" max="10" man="1"/>
    <brk id="218" max="10" man="1"/>
    <brk id="286" max="10" man="1"/>
    <brk id="407" max="10" man="1"/>
    <brk id="946" max="10" man="1"/>
    <brk id="1008" max="10" man="1"/>
  </rowBreaks>
  <legacyDrawing r:id="rId2"/>
  <oleObjects>
    <oleObject progId="Word.Picture.8" shapeId="1614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60" zoomScaleNormal="85" workbookViewId="0" topLeftCell="A7">
      <selection activeCell="H31" sqref="H31"/>
    </sheetView>
  </sheetViews>
  <sheetFormatPr defaultColWidth="9.140625" defaultRowHeight="12.75"/>
  <cols>
    <col min="2" max="2" width="41.57421875" style="0" bestFit="1" customWidth="1"/>
    <col min="3" max="3" width="18.28125" style="126" bestFit="1" customWidth="1"/>
    <col min="4" max="4" width="9.28125" style="92" customWidth="1"/>
    <col min="5" max="5" width="12.7109375" style="0" bestFit="1" customWidth="1"/>
    <col min="6" max="6" width="12.7109375" style="0" customWidth="1"/>
    <col min="7" max="7" width="13.140625" style="0" bestFit="1" customWidth="1"/>
    <col min="8" max="8" width="12.7109375" style="0" bestFit="1" customWidth="1"/>
    <col min="9" max="10" width="12.8515625" style="0" bestFit="1" customWidth="1"/>
    <col min="11" max="11" width="13.00390625" style="0" bestFit="1" customWidth="1"/>
    <col min="12" max="12" width="11.57421875" style="0" bestFit="1" customWidth="1"/>
    <col min="13" max="13" width="14.140625" style="0" bestFit="1" customWidth="1"/>
  </cols>
  <sheetData>
    <row r="1" spans="1:13" ht="31.5" customHeight="1">
      <c r="A1" s="213" t="s">
        <v>260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4.5" customHeight="1">
      <c r="A2" s="2"/>
      <c r="B2" s="2"/>
      <c r="C2" s="118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.75" customHeight="1">
      <c r="A3" s="214" t="s">
        <v>247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4.5" customHeight="1">
      <c r="A4" s="117"/>
      <c r="B4" s="117"/>
      <c r="C4" s="121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4.75" customHeight="1">
      <c r="A5" s="215" t="s">
        <v>248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4.5" customHeight="1">
      <c r="A6" s="5"/>
      <c r="B6" s="5"/>
      <c r="C6" s="119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 customHeight="1">
      <c r="A7" s="216" t="s">
        <v>27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2:13" ht="15" customHeight="1">
      <c r="B8" s="85"/>
      <c r="C8" s="122"/>
      <c r="D8" s="85"/>
      <c r="E8" s="85"/>
      <c r="F8" s="85"/>
      <c r="G8" s="85"/>
      <c r="H8" s="85"/>
      <c r="I8" s="85"/>
      <c r="J8" s="85"/>
      <c r="K8" s="85"/>
      <c r="L8" s="218">
        <v>40925</v>
      </c>
      <c r="M8" s="218"/>
    </row>
    <row r="9" spans="1:13" ht="15" customHeight="1">
      <c r="A9" s="219" t="s">
        <v>264</v>
      </c>
      <c r="B9" s="220" t="s">
        <v>265</v>
      </c>
      <c r="C9" s="123" t="s">
        <v>508</v>
      </c>
      <c r="D9" s="222" t="s">
        <v>249</v>
      </c>
      <c r="E9" s="267" t="s">
        <v>250</v>
      </c>
      <c r="F9" s="267"/>
      <c r="G9" s="267"/>
      <c r="H9" s="267"/>
      <c r="I9" s="267"/>
      <c r="J9" s="267"/>
      <c r="K9" s="267"/>
      <c r="L9" s="267"/>
      <c r="M9" s="96" t="s">
        <v>521</v>
      </c>
    </row>
    <row r="10" spans="1:13" ht="12.75">
      <c r="A10" s="219"/>
      <c r="B10" s="221"/>
      <c r="C10" s="124" t="s">
        <v>521</v>
      </c>
      <c r="D10" s="223"/>
      <c r="E10" s="97" t="s">
        <v>509</v>
      </c>
      <c r="F10" s="97" t="s">
        <v>510</v>
      </c>
      <c r="G10" s="97" t="s">
        <v>511</v>
      </c>
      <c r="H10" s="97" t="s">
        <v>512</v>
      </c>
      <c r="I10" s="97" t="s">
        <v>513</v>
      </c>
      <c r="J10" s="97" t="s">
        <v>514</v>
      </c>
      <c r="K10" s="97" t="s">
        <v>515</v>
      </c>
      <c r="L10" s="97" t="s">
        <v>516</v>
      </c>
      <c r="M10" s="98"/>
    </row>
    <row r="11" spans="1:13" ht="12.75">
      <c r="A11" s="87" t="s">
        <v>251</v>
      </c>
      <c r="B11" s="99"/>
      <c r="C11" s="130"/>
      <c r="D11" s="88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ht="12.75">
      <c r="A12" s="102" t="s">
        <v>270</v>
      </c>
      <c r="B12" s="99" t="s">
        <v>271</v>
      </c>
      <c r="C12" s="131">
        <f>'Planilha com Preço'!J18</f>
        <v>7164.117700000001</v>
      </c>
      <c r="D12" s="88">
        <f aca="true" t="shared" si="0" ref="D12:D35">C12/$C$36</f>
        <v>0.005390152693463428</v>
      </c>
      <c r="E12" s="103">
        <v>1</v>
      </c>
      <c r="F12" s="103"/>
      <c r="G12" s="103"/>
      <c r="H12" s="103"/>
      <c r="I12" s="103"/>
      <c r="J12" s="103"/>
      <c r="K12" s="103"/>
      <c r="L12" s="103"/>
      <c r="M12" s="101">
        <f aca="true" t="shared" si="1" ref="M12:M38">SUM(E12:L12)</f>
        <v>1</v>
      </c>
    </row>
    <row r="13" spans="1:13" ht="12.75">
      <c r="A13" s="104" t="s">
        <v>281</v>
      </c>
      <c r="B13" s="99" t="s">
        <v>282</v>
      </c>
      <c r="C13" s="131">
        <f>'Planilha com Preço'!J30</f>
        <v>131483.267</v>
      </c>
      <c r="D13" s="88">
        <f t="shared" si="0"/>
        <v>0.09892563403382121</v>
      </c>
      <c r="E13" s="103">
        <v>1</v>
      </c>
      <c r="F13" s="103"/>
      <c r="G13" s="103"/>
      <c r="H13" s="103"/>
      <c r="I13" s="103"/>
      <c r="J13" s="103"/>
      <c r="K13" s="103"/>
      <c r="L13" s="103"/>
      <c r="M13" s="101">
        <f t="shared" si="1"/>
        <v>1</v>
      </c>
    </row>
    <row r="14" spans="1:13" ht="12.75">
      <c r="A14" s="105" t="s">
        <v>297</v>
      </c>
      <c r="B14" s="99" t="s">
        <v>298</v>
      </c>
      <c r="C14" s="131">
        <f>'Planilha com Preço'!J50</f>
        <v>382621.6451</v>
      </c>
      <c r="D14" s="88">
        <f t="shared" si="0"/>
        <v>0.28787761135096546</v>
      </c>
      <c r="E14" s="89"/>
      <c r="F14" s="103">
        <v>0.55</v>
      </c>
      <c r="G14" s="103">
        <v>0.45</v>
      </c>
      <c r="H14" s="89"/>
      <c r="I14" s="89"/>
      <c r="J14" s="89"/>
      <c r="K14" s="89"/>
      <c r="L14" s="89"/>
      <c r="M14" s="101">
        <f t="shared" si="1"/>
        <v>1</v>
      </c>
    </row>
    <row r="15" spans="1:13" ht="12.75">
      <c r="A15" s="106" t="s">
        <v>316</v>
      </c>
      <c r="B15" s="99" t="s">
        <v>317</v>
      </c>
      <c r="C15" s="131">
        <f>'Planilha com Preço'!J64</f>
        <v>69794.6943</v>
      </c>
      <c r="D15" s="88">
        <f t="shared" si="0"/>
        <v>0.05251226671926419</v>
      </c>
      <c r="E15" s="103"/>
      <c r="F15" s="103">
        <v>0.4</v>
      </c>
      <c r="G15" s="103">
        <v>0.4</v>
      </c>
      <c r="H15" s="103"/>
      <c r="I15" s="103"/>
      <c r="J15" s="103"/>
      <c r="K15" s="103">
        <v>0.2</v>
      </c>
      <c r="L15" s="103"/>
      <c r="M15" s="101">
        <f t="shared" si="1"/>
        <v>1</v>
      </c>
    </row>
    <row r="16" spans="1:13" ht="12.75">
      <c r="A16" s="106" t="s">
        <v>330</v>
      </c>
      <c r="B16" s="99" t="s">
        <v>517</v>
      </c>
      <c r="C16" s="131">
        <f>'Planilha com Preço'!J76</f>
        <v>12751.88</v>
      </c>
      <c r="D16" s="88">
        <f t="shared" si="0"/>
        <v>0.009594284070559365</v>
      </c>
      <c r="E16" s="103"/>
      <c r="F16" s="103"/>
      <c r="G16" s="103"/>
      <c r="H16" s="103">
        <v>0.15</v>
      </c>
      <c r="I16" s="103"/>
      <c r="J16" s="103"/>
      <c r="K16" s="103">
        <v>0.85</v>
      </c>
      <c r="L16" s="103"/>
      <c r="M16" s="101">
        <f t="shared" si="1"/>
        <v>1</v>
      </c>
    </row>
    <row r="17" spans="1:13" ht="12.75">
      <c r="A17" s="106" t="s">
        <v>342</v>
      </c>
      <c r="B17" s="99" t="s">
        <v>518</v>
      </c>
      <c r="C17" s="131">
        <f>'Planilha com Preço'!J106</f>
        <v>25586.311200000004</v>
      </c>
      <c r="D17" s="88">
        <f t="shared" si="0"/>
        <v>0.01925067817220165</v>
      </c>
      <c r="E17" s="103"/>
      <c r="F17" s="103"/>
      <c r="G17" s="103"/>
      <c r="H17" s="103"/>
      <c r="I17" s="103">
        <v>1</v>
      </c>
      <c r="J17" s="103"/>
      <c r="K17" s="103"/>
      <c r="L17" s="103"/>
      <c r="M17" s="101">
        <f t="shared" si="1"/>
        <v>1</v>
      </c>
    </row>
    <row r="18" spans="1:13" ht="12.75">
      <c r="A18" s="106" t="s">
        <v>373</v>
      </c>
      <c r="B18" s="99" t="s">
        <v>374</v>
      </c>
      <c r="C18" s="131">
        <f>'Planilha com Preço'!J112</f>
        <v>5917.606000000002</v>
      </c>
      <c r="D18" s="88">
        <f t="shared" si="0"/>
        <v>0.004452299816313088</v>
      </c>
      <c r="E18" s="103"/>
      <c r="F18" s="103"/>
      <c r="G18" s="103"/>
      <c r="H18" s="103"/>
      <c r="I18" s="103"/>
      <c r="J18" s="103"/>
      <c r="K18" s="103">
        <v>0.8</v>
      </c>
      <c r="L18" s="103">
        <v>0.2</v>
      </c>
      <c r="M18" s="101">
        <f t="shared" si="1"/>
        <v>1</v>
      </c>
    </row>
    <row r="19" spans="1:13" ht="12.75">
      <c r="A19" s="107" t="s">
        <v>379</v>
      </c>
      <c r="B19" s="99" t="s">
        <v>380</v>
      </c>
      <c r="C19" s="131">
        <f>'Planilha com Preço'!J121</f>
        <v>92928.57329999999</v>
      </c>
      <c r="D19" s="88">
        <f t="shared" si="0"/>
        <v>0.06991777922251452</v>
      </c>
      <c r="E19" s="103"/>
      <c r="F19" s="103"/>
      <c r="G19" s="103">
        <v>0.4</v>
      </c>
      <c r="H19" s="103">
        <v>0.6</v>
      </c>
      <c r="I19" s="103"/>
      <c r="J19" s="103"/>
      <c r="K19" s="103"/>
      <c r="L19" s="103"/>
      <c r="M19" s="101">
        <f t="shared" si="1"/>
        <v>1</v>
      </c>
    </row>
    <row r="20" spans="1:13" ht="12.75">
      <c r="A20" s="106" t="s">
        <v>388</v>
      </c>
      <c r="B20" s="99" t="s">
        <v>389</v>
      </c>
      <c r="C20" s="131">
        <f>'Planilha com Preço'!J128</f>
        <v>17774.657</v>
      </c>
      <c r="D20" s="88">
        <f t="shared" si="0"/>
        <v>0.013373330717882895</v>
      </c>
      <c r="E20" s="103"/>
      <c r="F20" s="103">
        <v>0.5</v>
      </c>
      <c r="G20" s="103"/>
      <c r="H20" s="103"/>
      <c r="I20" s="103">
        <v>0.5</v>
      </c>
      <c r="J20" s="108"/>
      <c r="K20" s="103"/>
      <c r="L20" s="103"/>
      <c r="M20" s="101">
        <f t="shared" si="1"/>
        <v>1</v>
      </c>
    </row>
    <row r="21" spans="1:13" ht="12.75">
      <c r="A21" s="106" t="s">
        <v>397</v>
      </c>
      <c r="B21" s="99" t="s">
        <v>519</v>
      </c>
      <c r="C21" s="131">
        <f>'Planilha com Preço'!J139</f>
        <v>51854.391299999996</v>
      </c>
      <c r="D21" s="88">
        <f t="shared" si="0"/>
        <v>0.03901430694439896</v>
      </c>
      <c r="E21" s="103"/>
      <c r="F21" s="103"/>
      <c r="G21" s="108"/>
      <c r="H21" s="108">
        <v>0.6</v>
      </c>
      <c r="I21" s="108">
        <v>0.4</v>
      </c>
      <c r="J21" s="108"/>
      <c r="K21" s="103"/>
      <c r="L21" s="103"/>
      <c r="M21" s="101">
        <f t="shared" si="1"/>
        <v>1</v>
      </c>
    </row>
    <row r="22" spans="1:13" ht="12.75">
      <c r="A22" s="106" t="s">
        <v>406</v>
      </c>
      <c r="B22" s="99" t="s">
        <v>520</v>
      </c>
      <c r="C22" s="131">
        <f>'Planilha com Preço'!J148</f>
        <v>28019.9</v>
      </c>
      <c r="D22" s="88">
        <f t="shared" si="0"/>
        <v>0.021081666407515316</v>
      </c>
      <c r="E22" s="103"/>
      <c r="F22" s="103"/>
      <c r="G22" s="108">
        <v>0.1</v>
      </c>
      <c r="H22" s="108">
        <v>0.6</v>
      </c>
      <c r="I22" s="108">
        <v>0.3</v>
      </c>
      <c r="J22" s="108"/>
      <c r="K22" s="103"/>
      <c r="L22" s="103"/>
      <c r="M22" s="101">
        <f t="shared" si="1"/>
        <v>1</v>
      </c>
    </row>
    <row r="23" spans="1:13" ht="12.75">
      <c r="A23" s="106" t="s">
        <v>413</v>
      </c>
      <c r="B23" s="99" t="s">
        <v>414</v>
      </c>
      <c r="C23" s="131">
        <f>'Planilha com Preço'!J159</f>
        <v>85767.28700000001</v>
      </c>
      <c r="D23" s="88">
        <f t="shared" si="0"/>
        <v>0.06452975682324438</v>
      </c>
      <c r="E23" s="103"/>
      <c r="F23" s="103">
        <v>0.15</v>
      </c>
      <c r="G23" s="103"/>
      <c r="H23" s="103"/>
      <c r="I23" s="103">
        <v>0.2</v>
      </c>
      <c r="J23" s="103">
        <v>0.65</v>
      </c>
      <c r="K23" s="103"/>
      <c r="L23" s="103"/>
      <c r="M23" s="101">
        <f t="shared" si="1"/>
        <v>1</v>
      </c>
    </row>
    <row r="24" spans="1:13" ht="12.75">
      <c r="A24" s="107" t="s">
        <v>424</v>
      </c>
      <c r="B24" s="99" t="s">
        <v>425</v>
      </c>
      <c r="C24" s="131">
        <f>'Planilha com Preço'!J166</f>
        <v>12913.096</v>
      </c>
      <c r="D24" s="88">
        <f t="shared" si="0"/>
        <v>0.009715580075597</v>
      </c>
      <c r="E24" s="103"/>
      <c r="F24" s="103"/>
      <c r="G24" s="103"/>
      <c r="H24" s="103"/>
      <c r="I24" s="103"/>
      <c r="J24" s="103"/>
      <c r="K24" s="103">
        <v>1</v>
      </c>
      <c r="L24" s="103"/>
      <c r="M24" s="101">
        <f t="shared" si="1"/>
        <v>1</v>
      </c>
    </row>
    <row r="25" spans="1:13" ht="12.75">
      <c r="A25" s="107" t="s">
        <v>431</v>
      </c>
      <c r="B25" s="99" t="s">
        <v>432</v>
      </c>
      <c r="C25" s="131">
        <f>'Planilha com Preço'!J180</f>
        <v>31224.2804</v>
      </c>
      <c r="D25" s="88">
        <f t="shared" si="0"/>
        <v>0.023492584313559967</v>
      </c>
      <c r="E25" s="103"/>
      <c r="F25" s="103"/>
      <c r="G25" s="103"/>
      <c r="H25" s="103"/>
      <c r="I25" s="103"/>
      <c r="J25" s="103">
        <v>0.25</v>
      </c>
      <c r="K25" s="103">
        <v>0.35</v>
      </c>
      <c r="L25" s="103">
        <v>0.4</v>
      </c>
      <c r="M25" s="101">
        <f t="shared" si="1"/>
        <v>1</v>
      </c>
    </row>
    <row r="26" spans="1:13" ht="12.75">
      <c r="A26" s="109" t="s">
        <v>444</v>
      </c>
      <c r="B26" s="99" t="s">
        <v>445</v>
      </c>
      <c r="C26" s="131">
        <f>'Planilha com Preço'!J204</f>
        <v>41875.655</v>
      </c>
      <c r="D26" s="88">
        <f t="shared" si="0"/>
        <v>0.031506486079757624</v>
      </c>
      <c r="E26" s="103"/>
      <c r="F26" s="103"/>
      <c r="G26" s="103"/>
      <c r="H26" s="103"/>
      <c r="I26" s="103">
        <v>0.8</v>
      </c>
      <c r="J26" s="103"/>
      <c r="K26" s="103">
        <v>0.2</v>
      </c>
      <c r="L26" s="103"/>
      <c r="M26" s="101">
        <f t="shared" si="1"/>
        <v>1</v>
      </c>
    </row>
    <row r="27" spans="1:13" ht="12.75">
      <c r="A27" s="110" t="s">
        <v>471</v>
      </c>
      <c r="B27" s="99" t="s">
        <v>252</v>
      </c>
      <c r="C27" s="131">
        <f>('Planilha com Preço'!J272+'Planilha com Preço'!J328+'Planilha com Preço'!J333+'Planilha com Preço'!J359)</f>
        <v>57330.57</v>
      </c>
      <c r="D27" s="88">
        <f t="shared" si="0"/>
        <v>0.043134484837301534</v>
      </c>
      <c r="E27" s="103"/>
      <c r="F27" s="103"/>
      <c r="G27" s="103"/>
      <c r="H27" s="103">
        <v>0.2</v>
      </c>
      <c r="I27" s="103">
        <v>0.2</v>
      </c>
      <c r="J27" s="103">
        <v>0.2</v>
      </c>
      <c r="K27" s="103">
        <v>0.2</v>
      </c>
      <c r="L27" s="103">
        <v>0.2</v>
      </c>
      <c r="M27" s="101">
        <f t="shared" si="1"/>
        <v>1</v>
      </c>
    </row>
    <row r="28" spans="1:13" ht="12.75">
      <c r="A28" s="110" t="s">
        <v>668</v>
      </c>
      <c r="B28" s="99" t="s">
        <v>669</v>
      </c>
      <c r="C28" s="131">
        <f>('Planilha com Preço'!J387+'Planilha com Preço'!J407)</f>
        <v>9514.364</v>
      </c>
      <c r="D28" s="88">
        <f t="shared" si="0"/>
        <v>0.0071584355378739055</v>
      </c>
      <c r="E28" s="103"/>
      <c r="F28" s="103"/>
      <c r="G28" s="103"/>
      <c r="H28" s="103">
        <v>0.5</v>
      </c>
      <c r="I28" s="103">
        <v>0.5</v>
      </c>
      <c r="J28" s="103"/>
      <c r="K28" s="103"/>
      <c r="L28" s="103"/>
      <c r="M28" s="101">
        <f t="shared" si="1"/>
        <v>1</v>
      </c>
    </row>
    <row r="29" spans="1:13" ht="12.75">
      <c r="A29" s="110" t="s">
        <v>725</v>
      </c>
      <c r="B29" s="99" t="s">
        <v>726</v>
      </c>
      <c r="C29" s="131">
        <f>'Planilha com Preço'!J484</f>
        <v>23426.84</v>
      </c>
      <c r="D29" s="88">
        <f t="shared" si="0"/>
        <v>0.017625931065501164</v>
      </c>
      <c r="E29" s="103"/>
      <c r="F29" s="103">
        <v>0.2</v>
      </c>
      <c r="G29" s="103">
        <v>0.2</v>
      </c>
      <c r="H29" s="103">
        <v>0.2</v>
      </c>
      <c r="I29" s="103">
        <v>0.2</v>
      </c>
      <c r="J29" s="103">
        <v>0.2</v>
      </c>
      <c r="K29" s="103"/>
      <c r="L29" s="103"/>
      <c r="M29" s="101">
        <f t="shared" si="1"/>
        <v>1</v>
      </c>
    </row>
    <row r="30" spans="1:13" ht="12.75">
      <c r="A30" s="110" t="s">
        <v>819</v>
      </c>
      <c r="B30" s="99" t="s">
        <v>259</v>
      </c>
      <c r="C30" s="131">
        <f>'Planilha com Preço'!L990</f>
        <v>229957.66581967217</v>
      </c>
      <c r="D30" s="88">
        <f t="shared" si="0"/>
        <v>0.17301599215775987</v>
      </c>
      <c r="E30" s="100"/>
      <c r="F30" s="100"/>
      <c r="G30" s="100"/>
      <c r="H30" s="100">
        <v>0.2</v>
      </c>
      <c r="I30" s="103">
        <v>0.2</v>
      </c>
      <c r="J30" s="103">
        <v>0.2</v>
      </c>
      <c r="K30" s="103">
        <v>0.2</v>
      </c>
      <c r="L30" s="100">
        <v>0.2</v>
      </c>
      <c r="M30" s="101">
        <f t="shared" si="1"/>
        <v>1</v>
      </c>
    </row>
    <row r="31" spans="1:13" ht="12.75">
      <c r="A31" s="104" t="s">
        <v>147</v>
      </c>
      <c r="B31" s="99" t="s">
        <v>253</v>
      </c>
      <c r="C31" s="131">
        <f>'Planilha com Preço'!J998</f>
        <v>204.06</v>
      </c>
      <c r="D31" s="88">
        <f t="shared" si="0"/>
        <v>0.00015353105639626035</v>
      </c>
      <c r="E31" s="100"/>
      <c r="F31" s="100"/>
      <c r="G31" s="100"/>
      <c r="H31" s="100"/>
      <c r="I31" s="100">
        <v>1</v>
      </c>
      <c r="J31" s="100"/>
      <c r="K31" s="103"/>
      <c r="L31" s="103"/>
      <c r="M31" s="101">
        <f t="shared" si="1"/>
        <v>1</v>
      </c>
    </row>
    <row r="32" spans="1:13" ht="12.75">
      <c r="A32" s="104" t="s">
        <v>154</v>
      </c>
      <c r="B32" s="99" t="s">
        <v>155</v>
      </c>
      <c r="C32" s="131">
        <f>'Planilha com Preço'!J1015</f>
        <v>2878.63</v>
      </c>
      <c r="D32" s="88">
        <f t="shared" si="0"/>
        <v>0.0021658291917767665</v>
      </c>
      <c r="E32" s="100"/>
      <c r="F32" s="100"/>
      <c r="G32" s="100"/>
      <c r="H32" s="100"/>
      <c r="I32" s="100">
        <v>0.8</v>
      </c>
      <c r="J32" s="100">
        <v>0.2</v>
      </c>
      <c r="K32" s="103"/>
      <c r="L32" s="103"/>
      <c r="M32" s="101">
        <f t="shared" si="1"/>
        <v>1</v>
      </c>
    </row>
    <row r="33" spans="1:13" ht="12.75">
      <c r="A33" s="104" t="s">
        <v>174</v>
      </c>
      <c r="B33" s="99" t="s">
        <v>254</v>
      </c>
      <c r="C33" s="131">
        <f>'Planilha com Preço'!J1054</f>
        <v>1602.2499999999995</v>
      </c>
      <c r="D33" s="88">
        <f t="shared" si="0"/>
        <v>0.0012055039454616685</v>
      </c>
      <c r="E33" s="100"/>
      <c r="F33" s="100"/>
      <c r="G33" s="100"/>
      <c r="H33" s="100"/>
      <c r="I33" s="100">
        <v>0.6</v>
      </c>
      <c r="J33" s="100">
        <v>0.4</v>
      </c>
      <c r="K33" s="103"/>
      <c r="L33" s="103"/>
      <c r="M33" s="101">
        <f t="shared" si="1"/>
        <v>1</v>
      </c>
    </row>
    <row r="34" spans="1:13" ht="12.75">
      <c r="A34" s="109" t="s">
        <v>255</v>
      </c>
      <c r="B34" s="99" t="s">
        <v>256</v>
      </c>
      <c r="C34" s="131">
        <f>'Planilha com Preço'!J1071</f>
        <v>6035.690000000001</v>
      </c>
      <c r="D34" s="88">
        <f t="shared" si="0"/>
        <v>0.004541144083996593</v>
      </c>
      <c r="E34" s="100"/>
      <c r="F34" s="100"/>
      <c r="G34" s="100"/>
      <c r="H34" s="100"/>
      <c r="I34" s="100"/>
      <c r="J34" s="100"/>
      <c r="K34" s="103"/>
      <c r="L34" s="103">
        <v>1</v>
      </c>
      <c r="M34" s="101">
        <f t="shared" si="1"/>
        <v>1</v>
      </c>
    </row>
    <row r="35" spans="1:13" ht="12.75">
      <c r="A35" s="110" t="s">
        <v>242</v>
      </c>
      <c r="B35" s="99" t="s">
        <v>243</v>
      </c>
      <c r="C35" s="131">
        <f>'Planilha com Preço'!J1075</f>
        <v>484.76800000000003</v>
      </c>
      <c r="D35" s="88">
        <f t="shared" si="0"/>
        <v>0.000364730682873186</v>
      </c>
      <c r="E35" s="100"/>
      <c r="F35" s="100"/>
      <c r="G35" s="100"/>
      <c r="H35" s="100"/>
      <c r="I35" s="100"/>
      <c r="J35" s="100"/>
      <c r="K35" s="103"/>
      <c r="L35" s="103">
        <v>1</v>
      </c>
      <c r="M35" s="101">
        <f t="shared" si="1"/>
        <v>1</v>
      </c>
    </row>
    <row r="36" spans="1:14" ht="12.75">
      <c r="A36" s="109"/>
      <c r="B36" s="99" t="s">
        <v>521</v>
      </c>
      <c r="C36" s="132">
        <f>SUM(C11:C35)</f>
        <v>1329112.1991196722</v>
      </c>
      <c r="D36" s="90">
        <f>SUM(D11:D35)</f>
        <v>1</v>
      </c>
      <c r="E36" s="86"/>
      <c r="F36" s="86"/>
      <c r="G36" s="86"/>
      <c r="H36" s="86"/>
      <c r="I36" s="86"/>
      <c r="J36" s="86"/>
      <c r="K36" s="86"/>
      <c r="L36" s="86"/>
      <c r="M36" s="111"/>
      <c r="N36" s="91"/>
    </row>
    <row r="37" spans="1:13" ht="12.75">
      <c r="A37" s="106"/>
      <c r="B37" s="111" t="s">
        <v>257</v>
      </c>
      <c r="C37" s="125"/>
      <c r="D37" s="90"/>
      <c r="E37" s="112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138647.3847</v>
      </c>
      <c r="F37" s="112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264797.57207500003</v>
      </c>
      <c r="G37" s="112">
        <f t="shared" si="2"/>
        <v>244756.405335</v>
      </c>
      <c r="H37" s="112">
        <f t="shared" si="2"/>
        <v>172494.69792393444</v>
      </c>
      <c r="I37" s="112">
        <f t="shared" si="2"/>
        <v>184643.85878393444</v>
      </c>
      <c r="J37" s="112">
        <f t="shared" si="2"/>
        <v>126914.44781393444</v>
      </c>
      <c r="K37" s="112">
        <f t="shared" si="2"/>
        <v>119206.49396393444</v>
      </c>
      <c r="L37" s="112">
        <f t="shared" si="2"/>
        <v>77651.33852393444</v>
      </c>
      <c r="M37" s="112">
        <f t="shared" si="1"/>
        <v>1329112.1991196722</v>
      </c>
    </row>
    <row r="38" spans="1:13" ht="12.75">
      <c r="A38" s="86"/>
      <c r="B38" s="113" t="s">
        <v>258</v>
      </c>
      <c r="C38" s="125"/>
      <c r="D38" s="90"/>
      <c r="E38" s="114">
        <f>E37/$C$36</f>
        <v>0.10431578672728464</v>
      </c>
      <c r="F38" s="114">
        <f aca="true" t="shared" si="3" ref="F38:L38">F37/$C$36</f>
        <v>0.19922890802626503</v>
      </c>
      <c r="G38" s="114">
        <f t="shared" si="3"/>
        <v>0.1841502963384977</v>
      </c>
      <c r="H38" s="114">
        <f t="shared" si="3"/>
        <v>0.12978189353629066</v>
      </c>
      <c r="I38" s="114">
        <f t="shared" si="3"/>
        <v>0.13892270261775638</v>
      </c>
      <c r="J38" s="114">
        <f t="shared" si="3"/>
        <v>0.09548813704215138</v>
      </c>
      <c r="K38" s="114">
        <f t="shared" si="3"/>
        <v>0.08968881185718557</v>
      </c>
      <c r="L38" s="114">
        <f t="shared" si="3"/>
        <v>0.05842346385456866</v>
      </c>
      <c r="M38" s="114">
        <f t="shared" si="1"/>
        <v>1.0000000000000002</v>
      </c>
    </row>
    <row r="39" spans="2:13" ht="12.75">
      <c r="B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5:8" ht="12.75">
      <c r="E40" s="91"/>
      <c r="F40" s="91"/>
      <c r="G40" s="91"/>
      <c r="H40" s="91"/>
    </row>
    <row r="41" spans="5:8" ht="12.75">
      <c r="E41" s="91"/>
      <c r="F41" s="91"/>
      <c r="G41" s="91"/>
      <c r="H41" s="91"/>
    </row>
    <row r="42" spans="2:12" ht="12.75">
      <c r="B42" s="94"/>
      <c r="C42" s="127"/>
      <c r="L42" s="115"/>
    </row>
    <row r="43" spans="2:6" ht="12.75">
      <c r="B43" s="83" t="s">
        <v>905</v>
      </c>
      <c r="C43" s="127"/>
      <c r="F43" s="95"/>
    </row>
    <row r="44" spans="2:9" ht="12.75">
      <c r="B44" s="116" t="s">
        <v>810</v>
      </c>
      <c r="C44" s="127"/>
      <c r="F44" s="217"/>
      <c r="G44" s="217"/>
      <c r="H44" s="217"/>
      <c r="I44" s="217"/>
    </row>
  </sheetData>
  <sheetProtection password="F751" sheet="1" objects="1" scenarios="1"/>
  <mergeCells count="10">
    <mergeCell ref="F44:I44"/>
    <mergeCell ref="L8:M8"/>
    <mergeCell ref="A9:A10"/>
    <mergeCell ref="B9:B10"/>
    <mergeCell ref="D9:D10"/>
    <mergeCell ref="E9:L9"/>
    <mergeCell ref="A1:M1"/>
    <mergeCell ref="A3:M3"/>
    <mergeCell ref="A5:M5"/>
    <mergeCell ref="A7:M7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3" r:id="rId3"/>
  <headerFooter alignWithMargins="0">
    <oddHeader>&amp;CPágina &amp;P de &amp;N</oddHeader>
  </headerFooter>
  <legacyDrawing r:id="rId2"/>
  <oleObjects>
    <oleObject progId="Word.Picture.8" shapeId="16386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2012-03-16T15:26:59Z</cp:lastPrinted>
  <dcterms:created xsi:type="dcterms:W3CDTF">2010-10-29T11:15:20Z</dcterms:created>
  <dcterms:modified xsi:type="dcterms:W3CDTF">2012-03-16T19:20:08Z</dcterms:modified>
  <cp:category/>
  <cp:version/>
  <cp:contentType/>
  <cp:contentStatus/>
</cp:coreProperties>
</file>