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371" windowWidth="7710" windowHeight="9510" tabRatio="743" activeTab="2"/>
  </bookViews>
  <sheets>
    <sheet name="LOGRADOUROS" sheetId="1" r:id="rId1"/>
    <sheet name="Plan1" sheetId="2" state="hidden" r:id="rId2"/>
    <sheet name="ORÇAMENTO" sheetId="3" r:id="rId3"/>
    <sheet name="BDI" sheetId="4" r:id="rId4"/>
    <sheet name="CRONOGRAMA" sheetId="5" r:id="rId5"/>
  </sheets>
  <definedNames>
    <definedName name="_xlnm.Print_Area" localSheetId="3">'BDI'!$A$1:$K$40</definedName>
    <definedName name="_xlnm.Print_Area" localSheetId="4">'CRONOGRAMA'!$A$1:$L$24</definedName>
    <definedName name="_xlnm.Print_Area" localSheetId="0">'LOGRADOUROS'!$A$1:$G$27</definedName>
    <definedName name="_xlnm.Print_Area" localSheetId="2">'ORÇAMENTO'!$A$1:$I$43</definedName>
    <definedName name="_xlnm.Print_Titles" localSheetId="2">'ORÇAMENTO'!$1:$13</definedName>
  </definedNames>
  <calcPr fullCalcOnLoad="1"/>
</workbook>
</file>

<file path=xl/comments2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sharedStrings.xml><?xml version="1.0" encoding="utf-8"?>
<sst xmlns="http://schemas.openxmlformats.org/spreadsheetml/2006/main" count="242" uniqueCount="174">
  <si>
    <t>Regularização e compactação do subleito, compreendendo cortes e aterros até 0,20m de espessura</t>
  </si>
  <si>
    <t>Imprimação com material betuminoso CM-30</t>
  </si>
  <si>
    <t>Revestimento asfáltico com concreto betuminoso usinado a quente (CBUQ) com espessura acabada de 2,5 cm</t>
  </si>
  <si>
    <t xml:space="preserve"> </t>
  </si>
  <si>
    <t>ITEM</t>
  </si>
  <si>
    <t>PESO</t>
  </si>
  <si>
    <t>SUPRA-ESTRUTURA</t>
  </si>
  <si>
    <t>ALVENARIA</t>
  </si>
  <si>
    <t>VIDROS</t>
  </si>
  <si>
    <t>PINTURA</t>
  </si>
  <si>
    <t>1.1</t>
  </si>
  <si>
    <t>m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</si>
  <si>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</si>
  <si>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</si>
  <si>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</si>
  <si>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</si>
  <si>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</si>
  <si>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</si>
  <si>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</si>
  <si>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</si>
  <si>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</si>
  <si>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</si>
  <si>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</si>
  <si>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</si>
  <si>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</si>
  <si>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</si>
  <si>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</si>
  <si>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</si>
  <si>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</si>
  <si>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</si>
  <si>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</si>
  <si>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</si>
  <si>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UNITÁRIO</t>
  </si>
  <si>
    <t>m2</t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</si>
  <si>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</si>
  <si>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</si>
  <si>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</si>
  <si>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</si>
  <si>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</si>
  <si>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</si>
  <si>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</si>
  <si>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</si>
  <si>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</si>
  <si>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</si>
  <si>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</si>
  <si>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</si>
  <si>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</si>
  <si>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</si>
  <si>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</si>
  <si>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Abertura da caixa com limpeza da área</t>
  </si>
  <si>
    <t>t</t>
  </si>
  <si>
    <t>m3</t>
  </si>
  <si>
    <t>Escavação e carga de material de jazida</t>
  </si>
  <si>
    <t>Serviços topograficos</t>
  </si>
  <si>
    <t>MÊS - 3</t>
  </si>
  <si>
    <t>MÊS -  4</t>
  </si>
  <si>
    <t>MÊS -  5</t>
  </si>
  <si>
    <t>MÊS -  6</t>
  </si>
  <si>
    <t>PREFEITURA  DE PATOS DE MINAS</t>
  </si>
  <si>
    <t>LOGRADOURO</t>
  </si>
  <si>
    <t>TRECHO</t>
  </si>
  <si>
    <t>FINAL</t>
  </si>
  <si>
    <t>SINAPI</t>
  </si>
  <si>
    <t>74209/1</t>
  </si>
  <si>
    <t>73822/2</t>
  </si>
  <si>
    <t>72898+72856</t>
  </si>
  <si>
    <t>TOTAIS</t>
  </si>
  <si>
    <t>TOTAL (%)</t>
  </si>
  <si>
    <t>TOTAL (R$)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</si>
  <si>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</si>
  <si>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</si>
  <si>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</si>
  <si>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</si>
  <si>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</si>
  <si>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</si>
  <si>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</si>
  <si>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</si>
  <si>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</si>
  <si>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</si>
  <si>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</si>
  <si>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</si>
  <si>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</si>
  <si>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</si>
  <si>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</si>
  <si>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</si>
  <si>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</si>
  <si>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</si>
  <si>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</si>
  <si>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</si>
  <si>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</si>
  <si>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74152/1</t>
  </si>
  <si>
    <t>Pintura de ligação com emulsão RR-1C</t>
  </si>
  <si>
    <t>txkm</t>
  </si>
  <si>
    <t>Execução de  base estabilizada granulometricamente , sem mistura, esp. 15 cm</t>
  </si>
  <si>
    <t xml:space="preserve">PLANILHA ORÇAMENTÁRIA </t>
  </si>
  <si>
    <t>CODIGO</t>
  </si>
  <si>
    <t xml:space="preserve">DESCRIÇÃO </t>
  </si>
  <si>
    <t>UNID.</t>
  </si>
  <si>
    <t>QUANT.</t>
  </si>
  <si>
    <t>PREÇO SEM BDI</t>
  </si>
  <si>
    <t>PREÇO COM BDI</t>
  </si>
  <si>
    <t>TOTAL GERAL</t>
  </si>
  <si>
    <t>SERVIÇOS PRELIMINARES</t>
  </si>
  <si>
    <t>Sub Total 1</t>
  </si>
  <si>
    <t>MOVIMENTO DE TERRA</t>
  </si>
  <si>
    <t>SERVIÇOS COMPLEMENTARES</t>
  </si>
  <si>
    <t>RELAÇÃO DE VIAS</t>
  </si>
  <si>
    <t>CRONOGRAMA FISICO-FINANCEIRO</t>
  </si>
  <si>
    <t>COMPR.</t>
  </si>
  <si>
    <t>ÁREA</t>
  </si>
  <si>
    <t>BDI:</t>
  </si>
  <si>
    <t>REFERÊNCIA DE PREÇOS: TABELA SINAPI</t>
  </si>
  <si>
    <t>m3xkm</t>
  </si>
  <si>
    <t>Secretaria  Municipal de Planejamento Urbano e Desenvolvimento Economico</t>
  </si>
  <si>
    <t xml:space="preserve"> REF. : Jan/2012</t>
  </si>
  <si>
    <t>INICIO</t>
  </si>
  <si>
    <t>LARGURA</t>
  </si>
  <si>
    <t>(M)</t>
  </si>
  <si>
    <t>(M2)</t>
  </si>
  <si>
    <t>Secretaria Municipal de Planejamento Urbano e Desenvolvimento Economico</t>
  </si>
  <si>
    <t>Bota fora do material escavado DMT=3 Km</t>
  </si>
  <si>
    <t>EXECUÇÃO DO PAVIMENTO</t>
  </si>
  <si>
    <t>Fornecimento e colocação de meio-fio e sarjeta conjugados de concreto 15 MPa, sendo o meio fio com base de 15 cm e altura de 23 cm e a sarjeta com largura  de 30 cm e espessura de 8 cm , moldado " in loco" com extrusora</t>
  </si>
  <si>
    <t>Rebaixamento de meio fio para acessibilidade de PNE (mão de obra)</t>
  </si>
  <si>
    <t>Placa esmaltada para identificação do nome da rua, dimensões de     45x25 cm</t>
  </si>
  <si>
    <t>1.1.1</t>
  </si>
  <si>
    <t>1.2</t>
  </si>
  <si>
    <t>1.2.1</t>
  </si>
  <si>
    <t>1.2.2</t>
  </si>
  <si>
    <t>1.2.3</t>
  </si>
  <si>
    <t>Sub Total 1.1</t>
  </si>
  <si>
    <t>Sub Total 1.2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</si>
  <si>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</si>
  <si>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</si>
  <si>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</si>
  <si>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</si>
  <si>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</si>
  <si>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</si>
  <si>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</si>
  <si>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</si>
  <si>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</si>
  <si>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Sub Total 1.3</t>
  </si>
  <si>
    <t xml:space="preserve">Placa da obra  </t>
  </si>
  <si>
    <t>un</t>
  </si>
  <si>
    <t>74237/1</t>
  </si>
  <si>
    <t>73916/2</t>
  </si>
  <si>
    <t>1.4</t>
  </si>
  <si>
    <t>1.4.1</t>
  </si>
  <si>
    <t>1.4.2</t>
  </si>
  <si>
    <t>1.4.3</t>
  </si>
  <si>
    <t>Sub Total 1.4</t>
  </si>
  <si>
    <t>Rua José Pereira</t>
  </si>
  <si>
    <t>Rua João Nardeli</t>
  </si>
  <si>
    <t>Rua Galdino Lucio Vieira</t>
  </si>
  <si>
    <t>Transporte de CBUQ    DMT=70,00 km</t>
  </si>
  <si>
    <t>OBS.: COMUNIDADE SITUADA A 78 KM DA SEDE DO MUNICIPIO</t>
  </si>
  <si>
    <t>Rua Paraiso Jose de Oliveira (est 0)</t>
  </si>
  <si>
    <t>OBRA : PAVIMENTAÇÃO DE VIAS URBANAS NO DISTRITO DE BONSUCESSO -  EM PATOS DE MINAS</t>
  </si>
  <si>
    <t>LOCAL: DISTRITO DE BONSUCESSO NO  MUNICIPIO DE PATOS DE MINAS/MG</t>
  </si>
  <si>
    <t>Rua Jose Pereira (est 0+18,74)</t>
  </si>
  <si>
    <t>Rua João Nardeli (est 4+8,71)</t>
  </si>
  <si>
    <t>Rua Paraiso Jose de Oliveira (est 5+15,00)</t>
  </si>
  <si>
    <t xml:space="preserve"> (est 5+15,00)</t>
  </si>
  <si>
    <t xml:space="preserve"> (est 7)</t>
  </si>
  <si>
    <t>Transporte de material de jazida, DMT=75 Km</t>
  </si>
  <si>
    <t xml:space="preserve"> (est 11)</t>
  </si>
  <si>
    <t xml:space="preserve">PROF. RESP.: STELLA MARA SILVA RODRIGUES                     </t>
  </si>
  <si>
    <t>CREA: MG-45.264/D</t>
  </si>
  <si>
    <t>DATA: 03/04/2012</t>
  </si>
  <si>
    <t>PROGRAMA : ORÇAMENTO PARTICIPATIVO</t>
  </si>
  <si>
    <t>OBRA: PAVIMENTAÇÃO DE VIAS NO DISTRITO BONSUCESSO EM PATOS DE MINAS</t>
  </si>
  <si>
    <t>LOCAL: DISTRITO BONSUCESSO EM PATOS DE MINAS</t>
  </si>
  <si>
    <t>PAVIMENTAÇÃO DE VIAS - DISTRITO BONSUCESSO</t>
  </si>
  <si>
    <t>PAVIMENTAÇÃO DE VIAS - BOM SUCESSO</t>
  </si>
</sst>
</file>

<file path=xl/styles.xml><?xml version="1.0" encoding="utf-8"?>
<styleSheet xmlns="http://schemas.openxmlformats.org/spreadsheetml/2006/main">
  <numFmts count="5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\(&quot;R$&quot;#,##0.00\)"/>
    <numFmt numFmtId="165" formatCode="&quot;R$&quot;#,##0.00_);[Red]\(&quot;R$&quot;#,##0.00\)"/>
    <numFmt numFmtId="166" formatCode="_ &quot;R$&quot;* #,##0_ ;_ &quot;R$&quot;* \-#,##0_ ;_ &quot;R$&quot;* &quot;-&quot;_ ;_ @_ "/>
    <numFmt numFmtId="167" formatCode="_ * #,##0_ ;_ * \-#,##0_ ;_ * &quot;-&quot;_ ;_ @_ "/>
    <numFmt numFmtId="168" formatCode="_ &quot;R$&quot;* #,##0.00_ ;_ &quot;R$&quot;* \-#,##0.00_ ;_ &quot;R$&quot;* &quot;-&quot;??_ ;_ @_ "/>
    <numFmt numFmtId="169" formatCode="_ * #,##0.00_ ;_ * \-#,##0.00_ ;_ * &quot;-&quot;??_ ;_ @_ "/>
    <numFmt numFmtId="170" formatCode="0.00_)"/>
    <numFmt numFmtId="171" formatCode="_(* #,##0.0000_);_(* \(#,##0.0000\);_(* &quot;-&quot;??_);_(@_)"/>
    <numFmt numFmtId="172" formatCode="_(* #,##0.000_);_(* \(#,##0.000\);_(* &quot;-&quot;??_);_(@_)"/>
    <numFmt numFmtId="173" formatCode="0.0000"/>
    <numFmt numFmtId="174" formatCode="_ * #,##0.000_ ;_ * \-#,##0.000_ ;_ * &quot;-&quot;??_ ;_ @_ "/>
    <numFmt numFmtId="175" formatCode="_(* #,##0.000_);_(* \(#,##0.000\);_(* &quot;-&quot;???_);_(@_)"/>
    <numFmt numFmtId="176" formatCode="_(* #,##0.00000_);_(* \(#,##0.00000\);_(* &quot;-&quot;??_);_(@_)"/>
    <numFmt numFmtId="177" formatCode="#,##0.0000"/>
    <numFmt numFmtId="178" formatCode="#,##0.0"/>
    <numFmt numFmtId="179" formatCode="0.0%"/>
    <numFmt numFmtId="180" formatCode="0.000"/>
    <numFmt numFmtId="181" formatCode="0.0"/>
    <numFmt numFmtId="182" formatCode="_(* #,##0.0_);_(* \(#,##0.0\);_(* &quot;-&quot;??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 * #,##0.0000_ ;_ * \-#,##0.0000_ ;_ * &quot;-&quot;??_ ;_ @_ "/>
    <numFmt numFmtId="186" formatCode="_ * #,##0.00000_ ;_ * \-#,##0.00000_ ;_ * &quot;-&quot;??_ ;_ @_ "/>
    <numFmt numFmtId="187" formatCode="_(* #,##0.0_);_(* \(#,##0.0\);_(* &quot;-&quot;?_);_(@_)"/>
    <numFmt numFmtId="188" formatCode="_(* #,##0.0000_);_(* \(#,##0.0000\);_(* &quot;-&quot;????_);_(@_)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_ * #,##0.000000000_ ;_ * \-#,##0.000000000_ ;_ * &quot;-&quot;??_ ;_ @_ "/>
    <numFmt numFmtId="193" formatCode="_ * #,##0.0000000000_ ;_ * \-#,##0.0000000000_ ;_ * &quot;-&quot;??_ ;_ @_ "/>
    <numFmt numFmtId="194" formatCode="_ * #,##0.00000000000_ ;_ * \-#,##0.00000000000_ ;_ * &quot;-&quot;??_ ;_ @_ "/>
    <numFmt numFmtId="195" formatCode="0.000%"/>
    <numFmt numFmtId="196" formatCode="0.0000%"/>
    <numFmt numFmtId="197" formatCode="0.00000%"/>
    <numFmt numFmtId="198" formatCode="0.000000%"/>
    <numFmt numFmtId="199" formatCode="#,##0.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_(* #,##0.000000_);_(* \(#,##0.000000\);_(* &quot;-&quot;??????_);_(@_)"/>
    <numFmt numFmtId="207" formatCode="_(* #,##0.000000_);_(* \(#,##0.000000\);_(* &quot;-&quot;??_);_(@_)"/>
    <numFmt numFmtId="208" formatCode="dd/mm/yy"/>
    <numFmt numFmtId="209" formatCode="mmm\-yy"/>
    <numFmt numFmtId="210" formatCode="mmm/yyyy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5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8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8" fillId="0" borderId="12" xfId="19" applyNumberFormat="1" applyFont="1" applyBorder="1" applyAlignment="1">
      <alignment horizontal="center"/>
      <protection/>
    </xf>
    <xf numFmtId="2" fontId="8" fillId="0" borderId="13" xfId="19" applyNumberFormat="1" applyFont="1" applyBorder="1" applyAlignment="1">
      <alignment horizontal="centerContinuous"/>
      <protection/>
    </xf>
    <xf numFmtId="2" fontId="8" fillId="0" borderId="13" xfId="19" applyNumberFormat="1" applyFont="1" applyBorder="1" applyAlignment="1">
      <alignment horizontal="center"/>
      <protection/>
    </xf>
    <xf numFmtId="2" fontId="8" fillId="0" borderId="14" xfId="19" applyNumberFormat="1" applyFont="1" applyBorder="1" applyAlignment="1" applyProtection="1">
      <alignment horizontal="centerContinuous"/>
      <protection locked="0"/>
    </xf>
    <xf numFmtId="2" fontId="8" fillId="0" borderId="15" xfId="19" applyNumberFormat="1" applyFont="1" applyBorder="1" applyAlignment="1">
      <alignment horizontal="centerContinuous"/>
      <protection/>
    </xf>
    <xf numFmtId="2" fontId="8" fillId="0" borderId="16" xfId="19" applyNumberFormat="1" applyFont="1" applyBorder="1" applyAlignment="1">
      <alignment horizontal="centerContinuous"/>
      <protection/>
    </xf>
    <xf numFmtId="2" fontId="8" fillId="0" borderId="17" xfId="19" applyNumberFormat="1" applyFont="1" applyBorder="1" applyAlignment="1">
      <alignment horizontal="centerContinuous"/>
      <protection/>
    </xf>
    <xf numFmtId="2" fontId="8" fillId="0" borderId="18" xfId="19" applyNumberFormat="1" applyFont="1" applyBorder="1" applyAlignment="1">
      <alignment horizontal="centerContinuous"/>
      <protection/>
    </xf>
    <xf numFmtId="2" fontId="8" fillId="0" borderId="18" xfId="19" applyNumberFormat="1" applyFont="1" applyBorder="1" applyAlignment="1">
      <alignment horizontal="center"/>
      <protection/>
    </xf>
    <xf numFmtId="2" fontId="8" fillId="0" borderId="19" xfId="19" applyNumberFormat="1" applyFont="1" applyBorder="1" applyAlignment="1">
      <alignment horizontal="centerContinuous"/>
      <protection/>
    </xf>
    <xf numFmtId="2" fontId="8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5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5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5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8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2" fontId="0" fillId="5" borderId="0" xfId="19" applyNumberFormat="1" applyFont="1" applyFill="1">
      <alignment/>
      <protection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169" fontId="0" fillId="0" borderId="5" xfId="21" applyBorder="1" applyAlignment="1">
      <alignment/>
    </xf>
    <xf numFmtId="169" fontId="0" fillId="0" borderId="0" xfId="21" applyBorder="1" applyAlignment="1">
      <alignment/>
    </xf>
    <xf numFmtId="0" fontId="0" fillId="0" borderId="25" xfId="0" applyBorder="1" applyAlignment="1">
      <alignment/>
    </xf>
    <xf numFmtId="169" fontId="0" fillId="6" borderId="2" xfId="21" applyFont="1" applyFill="1" applyBorder="1" applyAlignment="1">
      <alignment horizontal="centerContinuous"/>
    </xf>
    <xf numFmtId="9" fontId="1" fillId="6" borderId="3" xfId="2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1" fillId="0" borderId="13" xfId="19" applyNumberFormat="1" applyFont="1" applyBorder="1" applyAlignment="1">
      <alignment horizontal="centerContinuous"/>
      <protection/>
    </xf>
    <xf numFmtId="2" fontId="1" fillId="0" borderId="13" xfId="19" applyNumberFormat="1" applyFont="1" applyBorder="1" applyAlignment="1">
      <alignment horizontal="center"/>
      <protection/>
    </xf>
    <xf numFmtId="2" fontId="1" fillId="5" borderId="14" xfId="19" applyNumberFormat="1" applyFont="1" applyFill="1" applyBorder="1" applyAlignment="1" applyProtection="1">
      <alignment horizontal="centerContinuous"/>
      <protection locked="0"/>
    </xf>
    <xf numFmtId="2" fontId="1" fillId="5" borderId="15" xfId="19" applyNumberFormat="1" applyFont="1" applyFill="1" applyBorder="1" applyAlignment="1">
      <alignment horizontal="centerContinuous"/>
      <protection/>
    </xf>
    <xf numFmtId="2" fontId="1" fillId="6" borderId="14" xfId="19" applyNumberFormat="1" applyFont="1" applyFill="1" applyBorder="1" applyAlignment="1" applyProtection="1">
      <alignment horizontal="centerContinuous"/>
      <protection locked="0"/>
    </xf>
    <xf numFmtId="2" fontId="1" fillId="6" borderId="15" xfId="19" applyNumberFormat="1" applyFont="1" applyFill="1" applyBorder="1" applyAlignment="1">
      <alignment horizontal="centerContinuous"/>
      <protection/>
    </xf>
    <xf numFmtId="2" fontId="1" fillId="0" borderId="17" xfId="19" applyNumberFormat="1" applyFont="1" applyBorder="1" applyAlignment="1">
      <alignment horizontal="centerContinuous"/>
      <protection/>
    </xf>
    <xf numFmtId="2" fontId="1" fillId="0" borderId="18" xfId="19" applyNumberFormat="1" applyFont="1" applyBorder="1" applyAlignment="1">
      <alignment horizontal="centerContinuous"/>
      <protection/>
    </xf>
    <xf numFmtId="2" fontId="1" fillId="0" borderId="18" xfId="19" applyNumberFormat="1" applyFont="1" applyBorder="1" applyAlignment="1">
      <alignment horizontal="center"/>
      <protection/>
    </xf>
    <xf numFmtId="2" fontId="1" fillId="5" borderId="19" xfId="19" applyNumberFormat="1" applyFont="1" applyFill="1" applyBorder="1" applyAlignment="1">
      <alignment horizontal="centerContinuous"/>
      <protection/>
    </xf>
    <xf numFmtId="2" fontId="1" fillId="6" borderId="19" xfId="19" applyNumberFormat="1" applyFont="1" applyFill="1" applyBorder="1" applyAlignment="1">
      <alignment horizontal="centerContinuous"/>
      <protection/>
    </xf>
    <xf numFmtId="2" fontId="0" fillId="5" borderId="5" xfId="19" applyNumberFormat="1" applyFont="1" applyFill="1" applyBorder="1" applyProtection="1">
      <alignment/>
      <protection locked="0"/>
    </xf>
    <xf numFmtId="2" fontId="0" fillId="5" borderId="5" xfId="19" applyNumberFormat="1" applyFont="1" applyFill="1" applyBorder="1">
      <alignment/>
      <protection/>
    </xf>
    <xf numFmtId="1" fontId="0" fillId="2" borderId="0" xfId="19" applyNumberFormat="1" applyFont="1" applyFill="1" applyBorder="1" applyAlignment="1">
      <alignment horizontal="center"/>
      <protection/>
    </xf>
    <xf numFmtId="2" fontId="0" fillId="2" borderId="0" xfId="19" applyNumberFormat="1" applyFont="1" applyFill="1" applyBorder="1">
      <alignment/>
      <protection/>
    </xf>
    <xf numFmtId="165" fontId="0" fillId="2" borderId="0" xfId="19" applyNumberFormat="1" applyFont="1" applyFill="1" applyBorder="1" applyAlignment="1">
      <alignment horizontal="right"/>
      <protection/>
    </xf>
    <xf numFmtId="2" fontId="0" fillId="2" borderId="0" xfId="19" applyNumberFormat="1" applyFont="1" applyFill="1" applyBorder="1" applyAlignment="1">
      <alignment horizontal="center"/>
      <protection/>
    </xf>
    <xf numFmtId="2" fontId="0" fillId="2" borderId="0" xfId="19" applyNumberFormat="1" applyFont="1" applyFill="1" applyBorder="1" applyAlignment="1" applyProtection="1">
      <alignment/>
      <protection locked="0"/>
    </xf>
    <xf numFmtId="2" fontId="0" fillId="5" borderId="0" xfId="19" applyNumberFormat="1" applyFont="1" applyFill="1" applyBorder="1" applyProtection="1">
      <alignment/>
      <protection locked="0"/>
    </xf>
    <xf numFmtId="2" fontId="0" fillId="5" borderId="0" xfId="19" applyNumberFormat="1" applyFont="1" applyFill="1" applyBorder="1">
      <alignment/>
      <protection/>
    </xf>
    <xf numFmtId="2" fontId="0" fillId="6" borderId="0" xfId="19" applyNumberFormat="1" applyFont="1" applyFill="1" applyBorder="1" applyProtection="1">
      <alignment/>
      <protection locked="0"/>
    </xf>
    <xf numFmtId="2" fontId="0" fillId="6" borderId="0" xfId="19" applyNumberFormat="1" applyFont="1" applyFill="1" applyBorder="1">
      <alignment/>
      <protection/>
    </xf>
    <xf numFmtId="2" fontId="0" fillId="5" borderId="0" xfId="19" applyNumberFormat="1" applyFont="1" applyFill="1" applyAlignment="1">
      <alignment horizontal="center"/>
      <protection/>
    </xf>
    <xf numFmtId="2" fontId="0" fillId="5" borderId="0" xfId="19" applyNumberFormat="1" applyFont="1" applyFill="1" applyAlignment="1">
      <alignment/>
      <protection/>
    </xf>
    <xf numFmtId="2" fontId="0" fillId="0" borderId="5" xfId="19" applyNumberFormat="1" applyFont="1" applyBorder="1" applyAlignment="1">
      <alignment horizontal="center" vertical="center"/>
      <protection/>
    </xf>
    <xf numFmtId="2" fontId="0" fillId="0" borderId="5" xfId="19" applyNumberFormat="1" applyFont="1" applyBorder="1" applyAlignment="1">
      <alignment vertical="center"/>
      <protection/>
    </xf>
    <xf numFmtId="0" fontId="9" fillId="5" borderId="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0" fillId="5" borderId="30" xfId="20" applyNumberForma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5" xfId="0" applyFont="1" applyBorder="1" applyAlignment="1">
      <alignment/>
    </xf>
    <xf numFmtId="172" fontId="16" fillId="0" borderId="5" xfId="21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0" fillId="0" borderId="28" xfId="0" applyBorder="1" applyAlignment="1">
      <alignment/>
    </xf>
    <xf numFmtId="10" fontId="0" fillId="0" borderId="30" xfId="20" applyNumberFormat="1" applyBorder="1" applyAlignment="1">
      <alignment/>
    </xf>
    <xf numFmtId="1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5" borderId="5" xfId="0" applyNumberFormat="1" applyFont="1" applyFill="1" applyBorder="1" applyAlignment="1">
      <alignment horizontal="center" vertical="top"/>
    </xf>
    <xf numFmtId="4" fontId="1" fillId="5" borderId="5" xfId="0" applyNumberFormat="1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horizontal="center" vertical="top"/>
    </xf>
    <xf numFmtId="4" fontId="0" fillId="5" borderId="5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169" fontId="1" fillId="5" borderId="5" xfId="21" applyFont="1" applyFill="1" applyBorder="1" applyAlignment="1">
      <alignment/>
    </xf>
    <xf numFmtId="0" fontId="0" fillId="0" borderId="0" xfId="0" applyAlignment="1" applyProtection="1">
      <alignment/>
      <protection/>
    </xf>
    <xf numFmtId="4" fontId="13" fillId="5" borderId="0" xfId="0" applyNumberFormat="1" applyFont="1" applyFill="1" applyAlignment="1" applyProtection="1">
      <alignment horizontal="center" vertical="top"/>
      <protection/>
    </xf>
    <xf numFmtId="0" fontId="0" fillId="5" borderId="0" xfId="0" applyFill="1" applyAlignment="1" applyProtection="1">
      <alignment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34" xfId="0" applyFont="1" applyFill="1" applyBorder="1" applyAlignment="1" applyProtection="1">
      <alignment horizontal="center"/>
      <protection/>
    </xf>
    <xf numFmtId="169" fontId="1" fillId="5" borderId="5" xfId="21" applyFont="1" applyFill="1" applyBorder="1" applyAlignment="1" applyProtection="1">
      <alignment horizontal="center"/>
      <protection/>
    </xf>
    <xf numFmtId="169" fontId="0" fillId="5" borderId="5" xfId="21" applyFont="1" applyFill="1" applyBorder="1" applyAlignment="1" applyProtection="1">
      <alignment horizontal="center"/>
      <protection/>
    </xf>
    <xf numFmtId="43" fontId="0" fillId="5" borderId="0" xfId="0" applyNumberForma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0" fontId="19" fillId="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6" fillId="5" borderId="5" xfId="21" applyNumberFormat="1" applyFont="1" applyFill="1" applyBorder="1" applyAlignment="1" applyProtection="1">
      <alignment/>
      <protection/>
    </xf>
    <xf numFmtId="169" fontId="17" fillId="5" borderId="5" xfId="21" applyFont="1" applyFill="1" applyBorder="1" applyAlignment="1" applyProtection="1">
      <alignment/>
      <protection/>
    </xf>
    <xf numFmtId="43" fontId="17" fillId="5" borderId="0" xfId="0" applyNumberFormat="1" applyFont="1" applyFill="1" applyAlignment="1" applyProtection="1">
      <alignment/>
      <protection/>
    </xf>
    <xf numFmtId="0" fontId="17" fillId="5" borderId="0" xfId="0" applyFont="1" applyFill="1" applyAlignment="1" applyProtection="1">
      <alignment/>
      <protection/>
    </xf>
    <xf numFmtId="10" fontId="6" fillId="5" borderId="0" xfId="2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0" fillId="0" borderId="5" xfId="19" applyNumberFormat="1" applyFont="1" applyBorder="1" applyAlignment="1">
      <alignment horizontal="center"/>
      <protection/>
    </xf>
    <xf numFmtId="2" fontId="0" fillId="0" borderId="13" xfId="19" applyNumberFormat="1" applyFont="1" applyBorder="1" applyAlignment="1">
      <alignment horizontal="center"/>
      <protection/>
    </xf>
    <xf numFmtId="2" fontId="0" fillId="6" borderId="19" xfId="19" applyNumberFormat="1" applyFont="1" applyFill="1" applyBorder="1" applyAlignment="1">
      <alignment horizontal="centerContinuous"/>
      <protection/>
    </xf>
    <xf numFmtId="169" fontId="0" fillId="0" borderId="5" xfId="21" applyFont="1" applyBorder="1" applyAlignment="1">
      <alignment horizontal="centerContinuous"/>
    </xf>
    <xf numFmtId="10" fontId="0" fillId="0" borderId="5" xfId="20" applyNumberFormat="1" applyFont="1" applyBorder="1" applyAlignment="1">
      <alignment horizontal="center"/>
    </xf>
    <xf numFmtId="169" fontId="6" fillId="5" borderId="0" xfId="21" applyFont="1" applyFill="1" applyAlignment="1" applyProtection="1">
      <alignment/>
      <protection/>
    </xf>
    <xf numFmtId="4" fontId="5" fillId="0" borderId="0" xfId="21" applyNumberFormat="1" applyFont="1" applyFill="1" applyBorder="1" applyAlignment="1">
      <alignment horizontal="center"/>
    </xf>
    <xf numFmtId="4" fontId="18" fillId="0" borderId="0" xfId="21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169" fontId="0" fillId="5" borderId="5" xfId="21" applyFont="1" applyFill="1" applyBorder="1" applyAlignment="1">
      <alignment horizontal="left"/>
    </xf>
    <xf numFmtId="4" fontId="13" fillId="5" borderId="35" xfId="0" applyNumberFormat="1" applyFont="1" applyFill="1" applyBorder="1" applyAlignment="1" applyProtection="1">
      <alignment vertical="top"/>
      <protection/>
    </xf>
    <xf numFmtId="0" fontId="0" fillId="0" borderId="23" xfId="0" applyBorder="1" applyAlignment="1">
      <alignment/>
    </xf>
    <xf numFmtId="0" fontId="1" fillId="0" borderId="22" xfId="0" applyFont="1" applyBorder="1" applyAlignment="1">
      <alignment horizontal="center"/>
    </xf>
    <xf numFmtId="2" fontId="0" fillId="0" borderId="22" xfId="19" applyNumberFormat="1" applyFont="1" applyBorder="1" applyAlignment="1">
      <alignment horizontal="left"/>
      <protection/>
    </xf>
    <xf numFmtId="0" fontId="17" fillId="0" borderId="22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2" fontId="0" fillId="0" borderId="23" xfId="19" applyNumberFormat="1" applyFont="1" applyBorder="1" applyAlignment="1">
      <alignment horizontal="left"/>
      <protection/>
    </xf>
    <xf numFmtId="168" fontId="5" fillId="5" borderId="5" xfId="17" applyFont="1" applyFill="1" applyBorder="1" applyAlignment="1" applyProtection="1">
      <alignment horizontal="left" vertical="center"/>
      <protection/>
    </xf>
    <xf numFmtId="168" fontId="5" fillId="5" borderId="5" xfId="17" applyFont="1" applyFill="1" applyBorder="1" applyAlignment="1" applyProtection="1">
      <alignment vertical="center"/>
      <protection/>
    </xf>
    <xf numFmtId="168" fontId="5" fillId="5" borderId="22" xfId="17" applyFont="1" applyFill="1" applyBorder="1" applyAlignment="1" applyProtection="1">
      <alignment vertical="center"/>
      <protection/>
    </xf>
    <xf numFmtId="168" fontId="5" fillId="5" borderId="35" xfId="17" applyFont="1" applyFill="1" applyBorder="1" applyAlignment="1" applyProtection="1">
      <alignment vertical="center"/>
      <protection/>
    </xf>
    <xf numFmtId="4" fontId="18" fillId="5" borderId="35" xfId="0" applyNumberFormat="1" applyFont="1" applyFill="1" applyBorder="1" applyAlignment="1" applyProtection="1">
      <alignment vertical="center"/>
      <protection/>
    </xf>
    <xf numFmtId="168" fontId="17" fillId="5" borderId="22" xfId="17" applyFont="1" applyFill="1" applyBorder="1" applyAlignment="1" applyProtection="1">
      <alignment vertical="center"/>
      <protection/>
    </xf>
    <xf numFmtId="168" fontId="17" fillId="5" borderId="35" xfId="17" applyFont="1" applyFill="1" applyBorder="1" applyAlignment="1" applyProtection="1">
      <alignment vertical="center"/>
      <protection/>
    </xf>
    <xf numFmtId="168" fontId="17" fillId="5" borderId="23" xfId="17" applyFont="1" applyFill="1" applyBorder="1" applyAlignment="1" applyProtection="1">
      <alignment vertical="center"/>
      <protection/>
    </xf>
    <xf numFmtId="168" fontId="17" fillId="5" borderId="22" xfId="17" applyFont="1" applyFill="1" applyBorder="1" applyAlignment="1" applyProtection="1">
      <alignment horizontal="left" vertical="center"/>
      <protection/>
    </xf>
    <xf numFmtId="168" fontId="17" fillId="5" borderId="35" xfId="17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168" fontId="6" fillId="5" borderId="22" xfId="17" applyFont="1" applyFill="1" applyBorder="1" applyAlignment="1" applyProtection="1">
      <alignment vertical="center"/>
      <protection/>
    </xf>
    <xf numFmtId="4" fontId="18" fillId="5" borderId="23" xfId="0" applyNumberFormat="1" applyFont="1" applyFill="1" applyBorder="1" applyAlignment="1" applyProtection="1">
      <alignment vertical="center"/>
      <protection/>
    </xf>
    <xf numFmtId="0" fontId="1" fillId="0" borderId="35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9" fontId="0" fillId="0" borderId="34" xfId="2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9" fontId="0" fillId="5" borderId="34" xfId="21" applyFont="1" applyFill="1" applyBorder="1" applyAlignment="1">
      <alignment horizontal="center"/>
    </xf>
    <xf numFmtId="168" fontId="14" fillId="5" borderId="0" xfId="17" applyFont="1" applyFill="1" applyBorder="1" applyAlignment="1" applyProtection="1">
      <alignment horizontal="center" vertical="top"/>
      <protection/>
    </xf>
    <xf numFmtId="0" fontId="1" fillId="0" borderId="34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168" fontId="5" fillId="5" borderId="23" xfId="17" applyFont="1" applyFill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168" fontId="17" fillId="5" borderId="14" xfId="17" applyFont="1" applyFill="1" applyBorder="1" applyAlignment="1" applyProtection="1">
      <alignment horizontal="left" vertical="center"/>
      <protection/>
    </xf>
    <xf numFmtId="168" fontId="17" fillId="5" borderId="37" xfId="17" applyFont="1" applyFill="1" applyBorder="1" applyAlignment="1" applyProtection="1">
      <alignment horizontal="left" vertical="center"/>
      <protection/>
    </xf>
    <xf numFmtId="168" fontId="17" fillId="5" borderId="15" xfId="17" applyFont="1" applyFill="1" applyBorder="1" applyAlignment="1" applyProtection="1">
      <alignment horizontal="left" vertical="center"/>
      <protection/>
    </xf>
    <xf numFmtId="4" fontId="17" fillId="5" borderId="22" xfId="0" applyNumberFormat="1" applyFont="1" applyFill="1" applyBorder="1" applyAlignment="1" applyProtection="1">
      <alignment vertical="center"/>
      <protection/>
    </xf>
    <xf numFmtId="4" fontId="17" fillId="5" borderId="23" xfId="0" applyNumberFormat="1" applyFont="1" applyFill="1" applyBorder="1" applyAlignment="1" applyProtection="1">
      <alignment vertical="center"/>
      <protection/>
    </xf>
    <xf numFmtId="4" fontId="17" fillId="5" borderId="35" xfId="0" applyNumberFormat="1" applyFont="1" applyFill="1" applyBorder="1" applyAlignment="1" applyProtection="1">
      <alignment vertical="center"/>
      <protection/>
    </xf>
    <xf numFmtId="4" fontId="17" fillId="5" borderId="14" xfId="0" applyNumberFormat="1" applyFont="1" applyFill="1" applyBorder="1" applyAlignment="1" applyProtection="1">
      <alignment/>
      <protection/>
    </xf>
    <xf numFmtId="4" fontId="17" fillId="5" borderId="37" xfId="0" applyNumberFormat="1" applyFont="1" applyFill="1" applyBorder="1" applyAlignment="1" applyProtection="1">
      <alignment/>
      <protection/>
    </xf>
    <xf numFmtId="4" fontId="17" fillId="5" borderId="0" xfId="0" applyNumberFormat="1" applyFont="1" applyFill="1" applyBorder="1" applyAlignment="1" applyProtection="1">
      <alignment/>
      <protection/>
    </xf>
    <xf numFmtId="4" fontId="17" fillId="5" borderId="37" xfId="0" applyNumberFormat="1" applyFont="1" applyFill="1" applyBorder="1" applyAlignment="1" applyProtection="1">
      <alignment horizontal="right"/>
      <protection/>
    </xf>
    <xf numFmtId="4" fontId="17" fillId="5" borderId="37" xfId="0" applyNumberFormat="1" applyFont="1" applyFill="1" applyBorder="1" applyAlignment="1" applyProtection="1">
      <alignment horizontal="center"/>
      <protection/>
    </xf>
    <xf numFmtId="208" fontId="17" fillId="5" borderId="37" xfId="0" applyNumberFormat="1" applyFont="1" applyFill="1" applyBorder="1" applyAlignment="1" applyProtection="1">
      <alignment/>
      <protection/>
    </xf>
    <xf numFmtId="14" fontId="6" fillId="5" borderId="37" xfId="20" applyNumberFormat="1" applyFont="1" applyFill="1" applyBorder="1" applyAlignment="1">
      <alignment/>
    </xf>
    <xf numFmtId="10" fontId="6" fillId="5" borderId="37" xfId="20" applyNumberFormat="1" applyFont="1" applyFill="1" applyBorder="1" applyAlignment="1">
      <alignment/>
    </xf>
    <xf numFmtId="10" fontId="6" fillId="5" borderId="15" xfId="20" applyNumberFormat="1" applyFont="1" applyFill="1" applyBorder="1" applyAlignment="1">
      <alignment/>
    </xf>
    <xf numFmtId="2" fontId="0" fillId="0" borderId="19" xfId="19" applyNumberFormat="1" applyFont="1" applyBorder="1">
      <alignment/>
      <protection/>
    </xf>
    <xf numFmtId="2" fontId="0" fillId="0" borderId="14" xfId="19" applyNumberFormat="1" applyFont="1" applyBorder="1">
      <alignment/>
      <protection/>
    </xf>
    <xf numFmtId="2" fontId="0" fillId="0" borderId="15" xfId="19" applyNumberFormat="1" applyFont="1" applyBorder="1">
      <alignment/>
      <protection/>
    </xf>
    <xf numFmtId="2" fontId="0" fillId="0" borderId="15" xfId="19" applyNumberFormat="1" applyFont="1" applyBorder="1" applyAlignment="1">
      <alignment horizontal="center"/>
      <protection/>
    </xf>
    <xf numFmtId="2" fontId="0" fillId="0" borderId="19" xfId="19" applyNumberFormat="1" applyFont="1" applyBorder="1" applyAlignment="1">
      <alignment/>
      <protection/>
    </xf>
    <xf numFmtId="4" fontId="1" fillId="5" borderId="5" xfId="19" applyNumberFormat="1" applyFont="1" applyFill="1" applyBorder="1">
      <alignment/>
      <protection/>
    </xf>
    <xf numFmtId="9" fontId="1" fillId="5" borderId="5" xfId="20" applyFont="1" applyFill="1" applyBorder="1" applyAlignment="1">
      <alignment/>
    </xf>
    <xf numFmtId="2" fontId="1" fillId="3" borderId="5" xfId="19" applyNumberFormat="1" applyFont="1" applyFill="1" applyBorder="1" applyAlignment="1">
      <alignment/>
      <protection/>
    </xf>
    <xf numFmtId="10" fontId="0" fillId="5" borderId="5" xfId="20" applyNumberFormat="1" applyFont="1" applyFill="1" applyBorder="1" applyAlignment="1">
      <alignment horizontal="centerContinuous"/>
    </xf>
    <xf numFmtId="169" fontId="1" fillId="0" borderId="5" xfId="21" applyFont="1" applyBorder="1" applyAlignment="1">
      <alignment vertical="center"/>
    </xf>
    <xf numFmtId="0" fontId="0" fillId="5" borderId="5" xfId="0" applyFont="1" applyFill="1" applyBorder="1" applyAlignment="1">
      <alignment horizontal="center" vertical="top"/>
    </xf>
    <xf numFmtId="0" fontId="0" fillId="5" borderId="5" xfId="0" applyFill="1" applyBorder="1" applyAlignment="1">
      <alignment horizontal="right" vertical="top"/>
    </xf>
    <xf numFmtId="0" fontId="0" fillId="5" borderId="34" xfId="0" applyFill="1" applyBorder="1" applyAlignment="1">
      <alignment horizontal="right" vertical="top"/>
    </xf>
    <xf numFmtId="4" fontId="1" fillId="5" borderId="34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 applyProtection="1">
      <alignment horizontal="center"/>
      <protection/>
    </xf>
    <xf numFmtId="169" fontId="0" fillId="5" borderId="34" xfId="21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left"/>
      <protection/>
    </xf>
    <xf numFmtId="169" fontId="0" fillId="5" borderId="0" xfId="0" applyNumberFormat="1" applyFill="1" applyAlignment="1" applyProtection="1">
      <alignment/>
      <protection/>
    </xf>
    <xf numFmtId="1" fontId="0" fillId="0" borderId="34" xfId="19" applyNumberFormat="1" applyFont="1" applyBorder="1" applyAlignment="1">
      <alignment horizontal="center"/>
      <protection/>
    </xf>
    <xf numFmtId="169" fontId="0" fillId="0" borderId="34" xfId="21" applyFont="1" applyBorder="1" applyAlignment="1">
      <alignment horizontal="centerContinuous"/>
    </xf>
    <xf numFmtId="10" fontId="0" fillId="0" borderId="34" xfId="20" applyNumberFormat="1" applyFont="1" applyBorder="1" applyAlignment="1">
      <alignment horizontal="center"/>
    </xf>
    <xf numFmtId="2" fontId="0" fillId="5" borderId="34" xfId="19" applyNumberFormat="1" applyFont="1" applyFill="1" applyBorder="1" applyProtection="1">
      <alignment/>
      <protection locked="0"/>
    </xf>
    <xf numFmtId="2" fontId="0" fillId="5" borderId="34" xfId="19" applyNumberFormat="1" applyFont="1" applyFill="1" applyBorder="1">
      <alignment/>
      <protection/>
    </xf>
    <xf numFmtId="2" fontId="1" fillId="0" borderId="5" xfId="19" applyNumberFormat="1" applyFont="1" applyBorder="1" applyAlignment="1">
      <alignment horizontal="center"/>
      <protection/>
    </xf>
    <xf numFmtId="2" fontId="1" fillId="0" borderId="5" xfId="19" applyNumberFormat="1" applyFont="1" applyBorder="1" applyAlignment="1">
      <alignment horizontal="centerContinuous"/>
      <protection/>
    </xf>
    <xf numFmtId="2" fontId="1" fillId="5" borderId="5" xfId="19" applyNumberFormat="1" applyFont="1" applyFill="1" applyBorder="1" applyAlignment="1">
      <alignment horizontal="centerContinuous"/>
      <protection/>
    </xf>
    <xf numFmtId="2" fontId="1" fillId="0" borderId="5" xfId="19" applyNumberFormat="1" applyFont="1" applyBorder="1" applyAlignment="1">
      <alignment horizontal="left"/>
      <protection/>
    </xf>
    <xf numFmtId="1" fontId="1" fillId="0" borderId="5" xfId="19" applyNumberFormat="1" applyFont="1" applyBorder="1" applyAlignment="1">
      <alignment horizontal="center"/>
      <protection/>
    </xf>
    <xf numFmtId="0" fontId="18" fillId="0" borderId="22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0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 applyProtection="1">
      <alignment wrapText="1"/>
      <protection/>
    </xf>
    <xf numFmtId="0" fontId="0" fillId="0" borderId="34" xfId="0" applyFont="1" applyFill="1" applyBorder="1" applyAlignment="1" applyProtection="1">
      <alignment horizontal="center"/>
      <protection/>
    </xf>
    <xf numFmtId="169" fontId="0" fillId="0" borderId="34" xfId="21" applyFont="1" applyFill="1" applyBorder="1" applyAlignment="1" applyProtection="1">
      <alignment horizontal="center"/>
      <protection/>
    </xf>
    <xf numFmtId="169" fontId="0" fillId="0" borderId="5" xfId="2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2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9" fontId="0" fillId="0" borderId="0" xfId="21" applyFill="1" applyBorder="1" applyAlignment="1" applyProtection="1">
      <alignment/>
      <protection/>
    </xf>
    <xf numFmtId="169" fontId="0" fillId="0" borderId="0" xfId="21" applyFill="1" applyBorder="1" applyAlignment="1">
      <alignment/>
    </xf>
    <xf numFmtId="169" fontId="0" fillId="0" borderId="0" xfId="2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21" applyFont="1" applyFill="1" applyBorder="1" applyAlignment="1">
      <alignment/>
    </xf>
    <xf numFmtId="169" fontId="1" fillId="0" borderId="0" xfId="21" applyFont="1" applyFill="1" applyBorder="1" applyAlignment="1">
      <alignment horizontal="center"/>
    </xf>
    <xf numFmtId="169" fontId="0" fillId="0" borderId="34" xfId="21" applyFont="1" applyBorder="1" applyAlignment="1">
      <alignment horizontal="right"/>
    </xf>
    <xf numFmtId="169" fontId="0" fillId="5" borderId="34" xfId="21" applyFont="1" applyFill="1" applyBorder="1" applyAlignment="1">
      <alignment horizontal="right"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>
      <alignment horizontal="center" vertical="top"/>
    </xf>
    <xf numFmtId="4" fontId="0" fillId="0" borderId="5" xfId="0" applyNumberFormat="1" applyFont="1" applyFill="1" applyBorder="1" applyAlignment="1">
      <alignment vertical="top" wrapText="1"/>
    </xf>
    <xf numFmtId="0" fontId="0" fillId="0" borderId="0" xfId="0" applyFill="1" applyAlignment="1" applyProtection="1">
      <alignment/>
      <protection/>
    </xf>
    <xf numFmtId="0" fontId="0" fillId="0" borderId="5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Alignment="1" applyProtection="1">
      <alignment/>
      <protection/>
    </xf>
    <xf numFmtId="4" fontId="1" fillId="0" borderId="5" xfId="0" applyNumberFormat="1" applyFont="1" applyFill="1" applyBorder="1" applyAlignment="1">
      <alignment vertical="top" wrapText="1"/>
    </xf>
    <xf numFmtId="169" fontId="1" fillId="0" borderId="5" xfId="0" applyNumberFormat="1" applyFont="1" applyFill="1" applyBorder="1" applyAlignment="1" applyProtection="1">
      <alignment horizontal="center"/>
      <protection/>
    </xf>
    <xf numFmtId="169" fontId="1" fillId="0" borderId="5" xfId="2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168" fontId="20" fillId="5" borderId="5" xfId="17" applyFont="1" applyFill="1" applyBorder="1" applyAlignment="1" applyProtection="1">
      <alignment vertical="top"/>
      <protection/>
    </xf>
    <xf numFmtId="168" fontId="20" fillId="5" borderId="22" xfId="17" applyFont="1" applyFill="1" applyBorder="1" applyAlignment="1" applyProtection="1">
      <alignment vertical="top"/>
      <protection/>
    </xf>
    <xf numFmtId="168" fontId="20" fillId="5" borderId="35" xfId="17" applyFont="1" applyFill="1" applyBorder="1" applyAlignment="1" applyProtection="1">
      <alignment vertical="top"/>
      <protection/>
    </xf>
    <xf numFmtId="168" fontId="20" fillId="5" borderId="23" xfId="17" applyFont="1" applyFill="1" applyBorder="1" applyAlignment="1" applyProtection="1">
      <alignment vertical="top"/>
      <protection/>
    </xf>
    <xf numFmtId="4" fontId="21" fillId="5" borderId="35" xfId="0" applyNumberFormat="1" applyFont="1" applyFill="1" applyBorder="1" applyAlignment="1" applyProtection="1">
      <alignment vertical="top"/>
      <protection/>
    </xf>
    <xf numFmtId="4" fontId="21" fillId="5" borderId="23" xfId="0" applyNumberFormat="1" applyFont="1" applyFill="1" applyBorder="1" applyAlignment="1" applyProtection="1">
      <alignment vertical="top"/>
      <protection/>
    </xf>
    <xf numFmtId="168" fontId="21" fillId="5" borderId="22" xfId="17" applyFont="1" applyFill="1" applyBorder="1" applyAlignment="1" applyProtection="1">
      <alignment vertical="top"/>
      <protection/>
    </xf>
    <xf numFmtId="168" fontId="21" fillId="5" borderId="35" xfId="17" applyFont="1" applyFill="1" applyBorder="1" applyAlignment="1" applyProtection="1">
      <alignment vertical="top"/>
      <protection/>
    </xf>
    <xf numFmtId="168" fontId="21" fillId="5" borderId="23" xfId="17" applyFont="1" applyFill="1" applyBorder="1" applyAlignment="1" applyProtection="1">
      <alignment vertical="top"/>
      <protection/>
    </xf>
    <xf numFmtId="4" fontId="21" fillId="0" borderId="35" xfId="0" applyNumberFormat="1" applyFont="1" applyFill="1" applyBorder="1" applyAlignment="1" applyProtection="1">
      <alignment vertical="top"/>
      <protection/>
    </xf>
    <xf numFmtId="168" fontId="21" fillId="5" borderId="5" xfId="17" applyFont="1" applyFill="1" applyBorder="1" applyAlignment="1" applyProtection="1">
      <alignment vertical="top"/>
      <protection/>
    </xf>
    <xf numFmtId="4" fontId="21" fillId="0" borderId="23" xfId="0" applyNumberFormat="1" applyFont="1" applyFill="1" applyBorder="1" applyAlignment="1" applyProtection="1">
      <alignment vertical="top"/>
      <protection/>
    </xf>
    <xf numFmtId="4" fontId="21" fillId="0" borderId="22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/>
    </xf>
    <xf numFmtId="2" fontId="4" fillId="0" borderId="0" xfId="19" applyNumberFormat="1" applyBorder="1">
      <alignment/>
      <protection/>
    </xf>
    <xf numFmtId="2" fontId="4" fillId="0" borderId="0" xfId="19" applyNumberFormat="1" applyBorder="1" applyAlignment="1">
      <alignment horizontal="center"/>
      <protection/>
    </xf>
    <xf numFmtId="2" fontId="4" fillId="0" borderId="0" xfId="19" applyNumberFormat="1" applyBorder="1" applyAlignment="1">
      <alignment/>
      <protection/>
    </xf>
    <xf numFmtId="2" fontId="8" fillId="0" borderId="0" xfId="19" applyNumberFormat="1" applyFont="1" applyBorder="1" applyAlignment="1">
      <alignment horizontal="center"/>
      <protection/>
    </xf>
    <xf numFmtId="169" fontId="4" fillId="0" borderId="0" xfId="21" applyBorder="1" applyAlignment="1">
      <alignment/>
    </xf>
    <xf numFmtId="169" fontId="8" fillId="0" borderId="0" xfId="2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" fontId="8" fillId="0" borderId="38" xfId="19" applyNumberFormat="1" applyFont="1" applyBorder="1" applyAlignment="1">
      <alignment horizontal="center" vertical="center"/>
      <protection/>
    </xf>
    <xf numFmtId="2" fontId="8" fillId="0" borderId="1" xfId="19" applyNumberFormat="1" applyFont="1" applyBorder="1" applyAlignment="1">
      <alignment horizontal="center" vertical="center"/>
      <protection/>
    </xf>
    <xf numFmtId="2" fontId="8" fillId="0" borderId="39" xfId="19" applyNumberFormat="1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4" fillId="5" borderId="0" xfId="0" applyFont="1" applyFill="1" applyAlignment="1" applyProtection="1">
      <alignment horizontal="center"/>
      <protection/>
    </xf>
    <xf numFmtId="4" fontId="5" fillId="5" borderId="0" xfId="0" applyNumberFormat="1" applyFont="1" applyFill="1" applyAlignment="1" applyProtection="1">
      <alignment horizontal="center" vertical="top"/>
      <protection/>
    </xf>
    <xf numFmtId="4" fontId="13" fillId="5" borderId="0" xfId="0" applyNumberFormat="1" applyFont="1" applyFill="1" applyAlignment="1" applyProtection="1">
      <alignment horizontal="center" vertical="top"/>
      <protection/>
    </xf>
    <xf numFmtId="168" fontId="14" fillId="5" borderId="22" xfId="17" applyFont="1" applyFill="1" applyBorder="1" applyAlignment="1" applyProtection="1">
      <alignment horizontal="center" vertical="top"/>
      <protection/>
    </xf>
    <xf numFmtId="168" fontId="14" fillId="5" borderId="35" xfId="17" applyFont="1" applyFill="1" applyBorder="1" applyAlignment="1" applyProtection="1">
      <alignment horizontal="center" vertical="top"/>
      <protection/>
    </xf>
    <xf numFmtId="168" fontId="14" fillId="5" borderId="23" xfId="17" applyFont="1" applyFill="1" applyBorder="1" applyAlignment="1" applyProtection="1">
      <alignment horizontal="center" vertical="top"/>
      <protection/>
    </xf>
    <xf numFmtId="0" fontId="18" fillId="0" borderId="22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35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2" fontId="12" fillId="0" borderId="0" xfId="19" applyNumberFormat="1" applyFont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2" fontId="9" fillId="0" borderId="0" xfId="19" applyNumberFormat="1" applyFont="1" applyBorder="1" applyAlignment="1" applyProtection="1">
      <alignment horizontal="center"/>
      <protection/>
    </xf>
    <xf numFmtId="4" fontId="14" fillId="5" borderId="22" xfId="0" applyNumberFormat="1" applyFont="1" applyFill="1" applyBorder="1" applyAlignment="1" applyProtection="1">
      <alignment horizontal="center" vertical="top"/>
      <protection/>
    </xf>
    <xf numFmtId="4" fontId="14" fillId="5" borderId="35" xfId="0" applyNumberFormat="1" applyFont="1" applyFill="1" applyBorder="1" applyAlignment="1" applyProtection="1">
      <alignment horizontal="center" vertical="top"/>
      <protection/>
    </xf>
    <xf numFmtId="4" fontId="14" fillId="5" borderId="23" xfId="0" applyNumberFormat="1" applyFont="1" applyFill="1" applyBorder="1" applyAlignment="1" applyProtection="1">
      <alignment horizontal="center" vertical="top"/>
      <protection/>
    </xf>
    <xf numFmtId="168" fontId="17" fillId="5" borderId="22" xfId="17" applyFont="1" applyFill="1" applyBorder="1" applyAlignment="1" applyProtection="1">
      <alignment horizontal="left" vertical="center"/>
      <protection/>
    </xf>
    <xf numFmtId="168" fontId="17" fillId="5" borderId="35" xfId="17" applyFont="1" applyFill="1" applyBorder="1" applyAlignment="1" applyProtection="1">
      <alignment horizontal="left" vertical="center"/>
      <protection/>
    </xf>
    <xf numFmtId="168" fontId="17" fillId="5" borderId="23" xfId="17" applyFont="1" applyFill="1" applyBorder="1" applyAlignment="1" applyProtection="1">
      <alignment horizontal="left" vertical="center"/>
      <protection/>
    </xf>
    <xf numFmtId="0" fontId="1" fillId="5" borderId="22" xfId="0" applyFont="1" applyFill="1" applyBorder="1" applyAlignment="1" applyProtection="1">
      <alignment horizontal="center"/>
      <protection/>
    </xf>
    <xf numFmtId="0" fontId="1" fillId="5" borderId="23" xfId="0" applyFont="1" applyFill="1" applyBorder="1" applyAlignment="1" applyProtection="1">
      <alignment horizontal="center"/>
      <protection/>
    </xf>
    <xf numFmtId="168" fontId="17" fillId="5" borderId="22" xfId="17" applyFont="1" applyFill="1" applyBorder="1" applyAlignment="1" applyProtection="1">
      <alignment horizontal="center" vertical="center"/>
      <protection/>
    </xf>
    <xf numFmtId="168" fontId="17" fillId="5" borderId="23" xfId="17" applyFont="1" applyFill="1" applyBorder="1" applyAlignment="1" applyProtection="1">
      <alignment horizontal="center" vertical="center"/>
      <protection/>
    </xf>
    <xf numFmtId="4" fontId="17" fillId="5" borderId="35" xfId="0" applyNumberFormat="1" applyFont="1" applyFill="1" applyBorder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34" xfId="0" applyFont="1" applyFill="1" applyBorder="1" applyAlignment="1" applyProtection="1">
      <alignment horizontal="center"/>
      <protection/>
    </xf>
    <xf numFmtId="4" fontId="0" fillId="5" borderId="22" xfId="0" applyNumberFormat="1" applyFont="1" applyFill="1" applyBorder="1" applyAlignment="1">
      <alignment horizontal="left" vertical="top" wrapText="1"/>
    </xf>
    <xf numFmtId="4" fontId="0" fillId="5" borderId="35" xfId="0" applyNumberFormat="1" applyFont="1" applyFill="1" applyBorder="1" applyAlignment="1">
      <alignment horizontal="left" vertical="top" wrapText="1"/>
    </xf>
    <xf numFmtId="4" fontId="0" fillId="5" borderId="23" xfId="0" applyNumberFormat="1" applyFont="1" applyFill="1" applyBorder="1" applyAlignment="1">
      <alignment horizontal="left" vertical="top" wrapText="1"/>
    </xf>
    <xf numFmtId="4" fontId="17" fillId="5" borderId="37" xfId="0" applyNumberFormat="1" applyFont="1" applyFill="1" applyBorder="1" applyAlignment="1">
      <alignment horizontal="left"/>
    </xf>
    <xf numFmtId="0" fontId="6" fillId="5" borderId="22" xfId="0" applyFont="1" applyFill="1" applyBorder="1" applyAlignment="1" applyProtection="1">
      <alignment horizontal="center"/>
      <protection/>
    </xf>
    <xf numFmtId="0" fontId="6" fillId="5" borderId="35" xfId="0" applyFont="1" applyFill="1" applyBorder="1" applyAlignment="1" applyProtection="1">
      <alignment horizontal="center"/>
      <protection/>
    </xf>
    <xf numFmtId="0" fontId="6" fillId="5" borderId="23" xfId="0" applyFont="1" applyFill="1" applyBorder="1" applyAlignment="1" applyProtection="1">
      <alignment horizontal="center"/>
      <protection/>
    </xf>
    <xf numFmtId="4" fontId="21" fillId="0" borderId="22" xfId="0" applyNumberFormat="1" applyFont="1" applyFill="1" applyBorder="1" applyAlignment="1" applyProtection="1">
      <alignment horizontal="center" vertical="top"/>
      <protection/>
    </xf>
    <xf numFmtId="4" fontId="21" fillId="0" borderId="35" xfId="0" applyNumberFormat="1" applyFont="1" applyFill="1" applyBorder="1" applyAlignment="1" applyProtection="1">
      <alignment horizontal="center" vertical="top"/>
      <protection/>
    </xf>
    <xf numFmtId="4" fontId="21" fillId="0" borderId="23" xfId="0" applyNumberFormat="1" applyFont="1" applyFill="1" applyBorder="1" applyAlignment="1" applyProtection="1">
      <alignment horizontal="center" vertical="top"/>
      <protection/>
    </xf>
    <xf numFmtId="169" fontId="0" fillId="5" borderId="32" xfId="21" applyFont="1" applyFill="1" applyBorder="1" applyAlignment="1">
      <alignment horizontal="left"/>
    </xf>
    <xf numFmtId="0" fontId="0" fillId="0" borderId="2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4" fontId="6" fillId="5" borderId="0" xfId="0" applyNumberFormat="1" applyFont="1" applyFill="1" applyAlignment="1" applyProtection="1">
      <alignment horizontal="center" vertical="top"/>
      <protection/>
    </xf>
    <xf numFmtId="4" fontId="13" fillId="5" borderId="35" xfId="0" applyNumberFormat="1" applyFont="1" applyFill="1" applyBorder="1" applyAlignment="1" applyProtection="1">
      <alignment horizontal="center" vertical="top"/>
      <protection/>
    </xf>
    <xf numFmtId="0" fontId="17" fillId="0" borderId="2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" fontId="14" fillId="5" borderId="22" xfId="0" applyNumberFormat="1" applyFont="1" applyFill="1" applyBorder="1" applyAlignment="1" applyProtection="1">
      <alignment horizontal="center" vertical="center"/>
      <protection/>
    </xf>
    <xf numFmtId="4" fontId="14" fillId="5" borderId="35" xfId="0" applyNumberFormat="1" applyFont="1" applyFill="1" applyBorder="1" applyAlignment="1" applyProtection="1">
      <alignment horizontal="center" vertical="center"/>
      <protection/>
    </xf>
    <xf numFmtId="4" fontId="14" fillId="5" borderId="23" xfId="0" applyNumberFormat="1" applyFont="1" applyFill="1" applyBorder="1" applyAlignment="1" applyProtection="1">
      <alignment horizontal="center" vertical="center"/>
      <protection/>
    </xf>
    <xf numFmtId="4" fontId="13" fillId="5" borderId="0" xfId="0" applyNumberFormat="1" applyFont="1" applyFill="1" applyBorder="1" applyAlignment="1" applyProtection="1">
      <alignment horizontal="center" vertical="center"/>
      <protection/>
    </xf>
    <xf numFmtId="2" fontId="1" fillId="0" borderId="22" xfId="19" applyNumberFormat="1" applyFont="1" applyBorder="1" applyAlignment="1">
      <alignment horizontal="center"/>
      <protection/>
    </xf>
    <xf numFmtId="2" fontId="1" fillId="0" borderId="35" xfId="19" applyNumberFormat="1" applyFont="1" applyBorder="1" applyAlignment="1">
      <alignment horizontal="center"/>
      <protection/>
    </xf>
    <xf numFmtId="2" fontId="1" fillId="0" borderId="23" xfId="19" applyNumberFormat="1" applyFont="1" applyBorder="1" applyAlignment="1">
      <alignment horizontal="center"/>
      <protection/>
    </xf>
    <xf numFmtId="2" fontId="0" fillId="0" borderId="36" xfId="19" applyNumberFormat="1" applyFont="1" applyBorder="1" applyAlignment="1">
      <alignment horizontal="left"/>
      <protection/>
    </xf>
    <xf numFmtId="2" fontId="0" fillId="0" borderId="41" xfId="19" applyNumberFormat="1" applyFont="1" applyBorder="1" applyAlignment="1">
      <alignment horizontal="left"/>
      <protection/>
    </xf>
    <xf numFmtId="2" fontId="0" fillId="0" borderId="22" xfId="19" applyNumberFormat="1" applyFont="1" applyBorder="1" applyAlignment="1">
      <alignment horizontal="left"/>
      <protection/>
    </xf>
    <xf numFmtId="2" fontId="0" fillId="0" borderId="23" xfId="19" applyNumberFormat="1" applyFont="1" applyBorder="1" applyAlignment="1">
      <alignment horizontal="left"/>
      <protection/>
    </xf>
    <xf numFmtId="2" fontId="4" fillId="0" borderId="0" xfId="19" applyNumberFormat="1" applyFont="1" applyBorder="1" applyAlignment="1">
      <alignment horizontal="left"/>
      <protection/>
    </xf>
    <xf numFmtId="169" fontId="4" fillId="5" borderId="0" xfId="21" applyFill="1" applyBorder="1" applyAlignment="1">
      <alignment horizontal="center"/>
    </xf>
    <xf numFmtId="4" fontId="1" fillId="0" borderId="5" xfId="19" applyNumberFormat="1" applyFont="1" applyBorder="1" applyAlignment="1">
      <alignment horizontal="center" vertical="center"/>
      <protection/>
    </xf>
    <xf numFmtId="2" fontId="1" fillId="0" borderId="5" xfId="19" applyNumberFormat="1" applyFont="1" applyBorder="1" applyAlignment="1">
      <alignment horizontal="center" vertical="center"/>
      <protection/>
    </xf>
    <xf numFmtId="4" fontId="1" fillId="0" borderId="22" xfId="19" applyNumberFormat="1" applyFont="1" applyBorder="1" applyAlignment="1">
      <alignment horizontal="center" vertical="center"/>
      <protection/>
    </xf>
    <xf numFmtId="4" fontId="1" fillId="0" borderId="23" xfId="19" applyNumberFormat="1" applyFont="1" applyBorder="1" applyAlignment="1">
      <alignment horizontal="center" vertical="center"/>
      <protection/>
    </xf>
    <xf numFmtId="2" fontId="8" fillId="0" borderId="0" xfId="19" applyNumberFormat="1" applyFont="1" applyBorder="1" applyAlignment="1">
      <alignment horizontal="center"/>
      <protection/>
    </xf>
    <xf numFmtId="169" fontId="8" fillId="0" borderId="0" xfId="21" applyFont="1" applyBorder="1" applyAlignment="1">
      <alignment horizontal="center"/>
    </xf>
    <xf numFmtId="10" fontId="6" fillId="5" borderId="23" xfId="20" applyNumberFormat="1" applyFont="1" applyFill="1" applyBorder="1" applyAlignment="1" applyProtection="1">
      <alignment vertical="center"/>
      <protection locked="0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5" zoomScaleNormal="75" zoomScaleSheetLayoutView="65" workbookViewId="0" topLeftCell="A1">
      <selection activeCell="C43" sqref="C43:C44"/>
    </sheetView>
  </sheetViews>
  <sheetFormatPr defaultColWidth="9.140625" defaultRowHeight="12.75"/>
  <cols>
    <col min="1" max="1" width="8.00390625" style="0" customWidth="1"/>
    <col min="2" max="2" width="44.28125" style="0" customWidth="1"/>
    <col min="3" max="3" width="34.8515625" style="0" customWidth="1"/>
    <col min="4" max="4" width="30.7109375" style="0" customWidth="1"/>
    <col min="5" max="7" width="14.7109375" style="0" customWidth="1"/>
  </cols>
  <sheetData>
    <row r="1" spans="1:7" ht="23.25">
      <c r="A1" s="316" t="s">
        <v>58</v>
      </c>
      <c r="B1" s="316"/>
      <c r="C1" s="316"/>
      <c r="D1" s="316"/>
      <c r="E1" s="316"/>
      <c r="F1" s="316"/>
      <c r="G1" s="316"/>
    </row>
    <row r="2" spans="1:7" ht="18">
      <c r="A2" s="317" t="s">
        <v>113</v>
      </c>
      <c r="B2" s="317"/>
      <c r="C2" s="317"/>
      <c r="D2" s="317"/>
      <c r="E2" s="317"/>
      <c r="F2" s="317"/>
      <c r="G2" s="317"/>
    </row>
    <row r="3" spans="1:7" ht="23.25">
      <c r="A3" s="318"/>
      <c r="B3" s="318"/>
      <c r="C3" s="318"/>
      <c r="D3" s="318"/>
      <c r="E3" s="318"/>
      <c r="F3" s="318"/>
      <c r="G3" s="318"/>
    </row>
    <row r="4" spans="1:7" s="132" customFormat="1" ht="23.25" customHeight="1">
      <c r="A4" s="319" t="s">
        <v>106</v>
      </c>
      <c r="B4" s="320"/>
      <c r="C4" s="320"/>
      <c r="D4" s="320"/>
      <c r="E4" s="320"/>
      <c r="F4" s="320"/>
      <c r="G4" s="321"/>
    </row>
    <row r="5" spans="1:7" s="132" customFormat="1" ht="6" customHeight="1">
      <c r="A5" s="191"/>
      <c r="B5" s="191"/>
      <c r="C5" s="191"/>
      <c r="D5" s="191"/>
      <c r="E5" s="191"/>
      <c r="F5" s="191"/>
      <c r="G5" s="191"/>
    </row>
    <row r="6" spans="1:7" ht="18">
      <c r="A6" s="322" t="str">
        <f>ORÇAMENTO!A6</f>
        <v>OBRA : PAVIMENTAÇÃO DE VIAS URBANAS NO DISTRITO DE BONSUCESSO -  EM PATOS DE MINAS</v>
      </c>
      <c r="B6" s="323"/>
      <c r="C6" s="323"/>
      <c r="D6" s="323"/>
      <c r="E6" s="323"/>
      <c r="F6" s="323"/>
      <c r="G6" s="324"/>
    </row>
    <row r="7" spans="1:7" ht="18">
      <c r="A7" s="241" t="str">
        <f>ORÇAMENTO!A7</f>
        <v>PROGRAMA : ORÇAMENTO PARTICIPATIVO</v>
      </c>
      <c r="B7" s="242"/>
      <c r="C7" s="242"/>
      <c r="D7" s="242"/>
      <c r="E7" s="242"/>
      <c r="F7" s="242"/>
      <c r="G7" s="243"/>
    </row>
    <row r="8" spans="1:7" ht="15">
      <c r="A8" s="166" t="str">
        <f>ORÇAMENTO!A8</f>
        <v>LOCAL: DISTRITO DE BONSUCESSO NO  MUNICIPIO DE PATOS DE MINAS/MG</v>
      </c>
      <c r="B8" s="167"/>
      <c r="C8" s="167"/>
      <c r="D8" s="167"/>
      <c r="E8" s="300"/>
      <c r="F8" s="301"/>
      <c r="G8" s="302"/>
    </row>
    <row r="9" spans="1:7" ht="15">
      <c r="A9" s="183" t="str">
        <f>ORÇAMENTO!A9</f>
        <v>PROF. RESP.: STELLA MARA SILVA RODRIGUES                     </v>
      </c>
      <c r="B9" s="163"/>
      <c r="C9" s="184" t="str">
        <f>ORÇAMENTO!F9</f>
        <v>CREA: MG-45.264/D</v>
      </c>
      <c r="D9" s="184"/>
      <c r="E9" s="300" t="str">
        <f>ORÇAMENTO!F10</f>
        <v>DATA: 03/04/2012</v>
      </c>
      <c r="F9" s="301"/>
      <c r="G9" s="302"/>
    </row>
    <row r="10" ht="6" customHeight="1"/>
    <row r="11" spans="1:7" ht="15.75">
      <c r="A11" s="306" t="s">
        <v>173</v>
      </c>
      <c r="B11" s="307"/>
      <c r="C11" s="307"/>
      <c r="D11" s="307"/>
      <c r="E11" s="308"/>
      <c r="F11" s="308"/>
      <c r="G11" s="309"/>
    </row>
    <row r="12" spans="1:7" ht="12.75" customHeight="1">
      <c r="A12" s="314" t="s">
        <v>4</v>
      </c>
      <c r="B12" s="314" t="s">
        <v>59</v>
      </c>
      <c r="C12" s="313" t="s">
        <v>60</v>
      </c>
      <c r="D12" s="313"/>
      <c r="E12" s="188" t="s">
        <v>116</v>
      </c>
      <c r="F12" s="185" t="s">
        <v>108</v>
      </c>
      <c r="G12" s="185" t="s">
        <v>109</v>
      </c>
    </row>
    <row r="13" spans="1:7" ht="12.75" customHeight="1">
      <c r="A13" s="315"/>
      <c r="B13" s="315"/>
      <c r="C13" s="182" t="s">
        <v>115</v>
      </c>
      <c r="D13" s="164" t="s">
        <v>61</v>
      </c>
      <c r="E13" s="189" t="s">
        <v>117</v>
      </c>
      <c r="F13" s="186" t="s">
        <v>117</v>
      </c>
      <c r="G13" s="192" t="s">
        <v>118</v>
      </c>
    </row>
    <row r="14" spans="1:7" ht="12.75" customHeight="1">
      <c r="A14" s="72">
        <v>1</v>
      </c>
      <c r="B14" s="130" t="s">
        <v>152</v>
      </c>
      <c r="C14" s="130" t="s">
        <v>159</v>
      </c>
      <c r="D14" s="130" t="s">
        <v>160</v>
      </c>
      <c r="E14" s="265">
        <v>5.5</v>
      </c>
      <c r="F14" s="266">
        <v>70</v>
      </c>
      <c r="G14" s="73">
        <f>E14*F14</f>
        <v>385</v>
      </c>
    </row>
    <row r="15" spans="1:7" ht="12.75" customHeight="1">
      <c r="A15" s="72">
        <v>2</v>
      </c>
      <c r="B15" s="130" t="s">
        <v>153</v>
      </c>
      <c r="C15" s="160" t="s">
        <v>156</v>
      </c>
      <c r="D15" s="130" t="s">
        <v>162</v>
      </c>
      <c r="E15" s="187">
        <v>6</v>
      </c>
      <c r="F15" s="190">
        <v>115</v>
      </c>
      <c r="G15" s="73">
        <f>E15*F15</f>
        <v>690</v>
      </c>
    </row>
    <row r="16" spans="1:8" ht="12.75" customHeight="1">
      <c r="A16" s="72">
        <v>3</v>
      </c>
      <c r="B16" s="130" t="s">
        <v>153</v>
      </c>
      <c r="C16" s="160" t="s">
        <v>161</v>
      </c>
      <c r="D16" s="130" t="s">
        <v>165</v>
      </c>
      <c r="E16" s="187">
        <v>5.5</v>
      </c>
      <c r="F16" s="190">
        <f>220-115</f>
        <v>105</v>
      </c>
      <c r="G16" s="73">
        <f>E16*F16</f>
        <v>577.5</v>
      </c>
      <c r="H16" s="279"/>
    </row>
    <row r="17" spans="1:7" ht="12.75" customHeight="1">
      <c r="A17" s="72">
        <v>4</v>
      </c>
      <c r="B17" s="130" t="s">
        <v>151</v>
      </c>
      <c r="C17" s="160" t="s">
        <v>156</v>
      </c>
      <c r="D17" s="130" t="s">
        <v>163</v>
      </c>
      <c r="E17" s="73">
        <v>7</v>
      </c>
      <c r="F17" s="73">
        <f>7*20</f>
        <v>140</v>
      </c>
      <c r="G17" s="73">
        <f>E17*F17</f>
        <v>980</v>
      </c>
    </row>
    <row r="18" spans="1:7" s="78" customFormat="1" ht="12.75" customHeight="1">
      <c r="A18" s="310" t="s">
        <v>66</v>
      </c>
      <c r="B18" s="311"/>
      <c r="C18" s="311"/>
      <c r="D18" s="311"/>
      <c r="E18" s="312"/>
      <c r="F18" s="131">
        <f>SUM(F14:F17)</f>
        <v>430</v>
      </c>
      <c r="G18" s="131">
        <f>SUM(G14:G17)</f>
        <v>2632.5</v>
      </c>
    </row>
    <row r="19" spans="1:6" ht="12.75" customHeight="1">
      <c r="A19" s="71"/>
      <c r="B19" s="71"/>
      <c r="C19" s="71"/>
      <c r="D19" s="71"/>
      <c r="E19" s="71"/>
      <c r="F19" s="71"/>
    </row>
    <row r="20" spans="1:8" ht="15.75" customHeight="1">
      <c r="A20" s="250"/>
      <c r="B20" s="250"/>
      <c r="C20" s="250"/>
      <c r="D20" s="250"/>
      <c r="E20" s="250"/>
      <c r="F20" s="250"/>
      <c r="G20" s="250"/>
      <c r="H20" s="71"/>
    </row>
    <row r="21" spans="1:8" ht="12.75" customHeight="1">
      <c r="A21" s="251"/>
      <c r="B21" s="251"/>
      <c r="C21" s="251"/>
      <c r="D21" s="251"/>
      <c r="E21" s="251"/>
      <c r="F21" s="252"/>
      <c r="G21" s="252"/>
      <c r="H21" s="71"/>
    </row>
    <row r="22" spans="1:8" ht="12.75" customHeight="1">
      <c r="A22" s="255"/>
      <c r="B22" s="255"/>
      <c r="C22" s="253"/>
      <c r="D22" s="253"/>
      <c r="E22" s="253"/>
      <c r="F22" s="253"/>
      <c r="G22" s="253"/>
      <c r="H22" s="71"/>
    </row>
    <row r="23" spans="1:8" ht="12.75" customHeight="1">
      <c r="A23" s="256"/>
      <c r="B23" s="257"/>
      <c r="C23" s="257"/>
      <c r="D23" s="257"/>
      <c r="E23" s="258"/>
      <c r="F23" s="258"/>
      <c r="G23" s="74"/>
      <c r="H23" s="71"/>
    </row>
    <row r="24" spans="1:8" ht="12.75" customHeight="1">
      <c r="A24" s="256"/>
      <c r="B24" s="257"/>
      <c r="C24" s="257"/>
      <c r="D24" s="257"/>
      <c r="E24" s="258"/>
      <c r="F24" s="260"/>
      <c r="G24" s="74"/>
      <c r="H24" s="71"/>
    </row>
    <row r="25" spans="1:8" ht="12.75" customHeight="1">
      <c r="A25" s="261"/>
      <c r="B25" s="262"/>
      <c r="C25" s="262"/>
      <c r="D25" s="262"/>
      <c r="E25" s="259"/>
      <c r="F25" s="263"/>
      <c r="G25" s="74"/>
      <c r="H25" s="71"/>
    </row>
    <row r="26" spans="1:8" ht="12.75" customHeight="1">
      <c r="A26" s="261"/>
      <c r="B26" s="262"/>
      <c r="C26" s="262"/>
      <c r="D26" s="262"/>
      <c r="E26" s="259"/>
      <c r="F26" s="259"/>
      <c r="G26" s="74"/>
      <c r="H26" s="71"/>
    </row>
    <row r="27" spans="1:8" ht="12.75" customHeight="1">
      <c r="A27" s="255"/>
      <c r="B27" s="255"/>
      <c r="C27" s="255"/>
      <c r="D27" s="255"/>
      <c r="E27" s="255"/>
      <c r="F27" s="264"/>
      <c r="G27" s="254"/>
      <c r="H27" s="71"/>
    </row>
    <row r="28" spans="1:8" ht="12.75" customHeight="1">
      <c r="A28" s="71"/>
      <c r="B28" s="71"/>
      <c r="C28" s="71"/>
      <c r="D28" s="71"/>
      <c r="E28" s="71"/>
      <c r="F28" s="71"/>
      <c r="G28" s="71"/>
      <c r="H28" s="71"/>
    </row>
    <row r="29" spans="1:8" ht="12.75" customHeight="1">
      <c r="A29" s="71"/>
      <c r="B29" s="71"/>
      <c r="C29" s="71"/>
      <c r="D29" s="71"/>
      <c r="E29" s="71"/>
      <c r="F29" s="71"/>
      <c r="G29" s="71"/>
      <c r="H29" s="71"/>
    </row>
    <row r="30" spans="1:8" ht="12.75" customHeight="1">
      <c r="A30" s="71"/>
      <c r="B30" s="71"/>
      <c r="C30" s="71"/>
      <c r="D30" s="71"/>
      <c r="E30" s="71"/>
      <c r="F30" s="71"/>
      <c r="G30" s="71"/>
      <c r="H30" s="71"/>
    </row>
    <row r="31" spans="1:6" ht="12.75" customHeight="1">
      <c r="A31" s="71"/>
      <c r="B31" s="71"/>
      <c r="C31" s="71"/>
      <c r="D31" s="71"/>
      <c r="E31" s="71"/>
      <c r="F31" s="71"/>
    </row>
    <row r="32" spans="1:6" ht="12.75" customHeight="1">
      <c r="A32" s="71"/>
      <c r="B32" s="71"/>
      <c r="C32" s="71"/>
      <c r="D32" s="71"/>
      <c r="E32" s="71"/>
      <c r="F32" s="71"/>
    </row>
    <row r="33" spans="1:6" ht="12.75" customHeight="1">
      <c r="A33" s="71"/>
      <c r="B33" s="71"/>
      <c r="C33" s="71"/>
      <c r="D33" s="71"/>
      <c r="E33" s="71"/>
      <c r="F33" s="71"/>
    </row>
  </sheetData>
  <sheetProtection password="F751" sheet="1" objects="1" scenarios="1"/>
  <mergeCells count="12">
    <mergeCell ref="A6:G6"/>
    <mergeCell ref="A11:G11"/>
    <mergeCell ref="E9:G9"/>
    <mergeCell ref="E8:G8"/>
    <mergeCell ref="A1:G1"/>
    <mergeCell ref="A2:G2"/>
    <mergeCell ref="A3:G3"/>
    <mergeCell ref="A4:G4"/>
    <mergeCell ref="A18:E18"/>
    <mergeCell ref="C12:D12"/>
    <mergeCell ref="A12:A13"/>
    <mergeCell ref="B12:B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5"/>
  <headerFooter alignWithMargins="0">
    <oddFooter>&amp;CPágina &amp;P de &amp;N</oddFooter>
  </headerFooter>
  <legacyDrawing r:id="rId4"/>
  <oleObjects>
    <oleObject progId="Word.Picture.8" shapeId="947580" r:id="rId1"/>
    <oleObject progId="Word.Picture.8" shapeId="84538" r:id="rId2"/>
    <oleObject progId="Word.Picture.8" shapeId="8453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328" t="s">
        <v>25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18" ht="19.5" customHeight="1">
      <c r="A2" s="329" t="s">
        <v>26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18" ht="12.75">
      <c r="A3" s="6"/>
      <c r="B3" s="49"/>
      <c r="C3" s="49"/>
      <c r="D3" s="5"/>
      <c r="E3" s="50"/>
      <c r="F3" s="51"/>
      <c r="G3" s="5"/>
      <c r="H3" s="5" t="s">
        <v>3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330" t="s">
        <v>48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</row>
    <row r="5" spans="1:18" ht="12.75">
      <c r="A5" s="52"/>
      <c r="B5" s="52"/>
      <c r="C5" s="53" t="s">
        <v>3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3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331" t="s">
        <v>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</row>
    <row r="8" spans="1:18" ht="12.75">
      <c r="A8" s="52"/>
      <c r="B8" s="52"/>
      <c r="C8" s="52"/>
      <c r="D8" s="53"/>
      <c r="E8" s="54"/>
      <c r="F8" s="55"/>
      <c r="G8" s="52"/>
      <c r="H8" s="52" t="s">
        <v>3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12</v>
      </c>
      <c r="L12" s="18"/>
      <c r="M12" s="18"/>
      <c r="N12" s="18"/>
      <c r="O12" s="18" t="s">
        <v>3</v>
      </c>
      <c r="P12" s="19" t="s">
        <v>3</v>
      </c>
      <c r="Q12" s="19" t="s">
        <v>3</v>
      </c>
      <c r="R12" s="20"/>
    </row>
    <row r="13" spans="1:18" ht="12">
      <c r="A13" s="21" t="s">
        <v>4</v>
      </c>
      <c r="B13" s="22" t="s">
        <v>13</v>
      </c>
      <c r="C13" s="22"/>
      <c r="D13" s="22" t="s">
        <v>14</v>
      </c>
      <c r="E13" s="23" t="s">
        <v>5</v>
      </c>
      <c r="F13" s="23" t="s">
        <v>15</v>
      </c>
      <c r="G13" s="24" t="s">
        <v>28</v>
      </c>
      <c r="H13" s="25"/>
      <c r="I13" s="24" t="s">
        <v>29</v>
      </c>
      <c r="J13" s="25"/>
      <c r="K13" s="24" t="s">
        <v>30</v>
      </c>
      <c r="L13" s="25"/>
      <c r="M13" s="24" t="s">
        <v>47</v>
      </c>
      <c r="N13" s="25"/>
      <c r="O13" s="24" t="s">
        <v>16</v>
      </c>
      <c r="P13" s="25"/>
      <c r="Q13" s="24" t="s">
        <v>16</v>
      </c>
      <c r="R13" s="26"/>
    </row>
    <row r="14" spans="1:18" ht="12" customHeight="1">
      <c r="A14" s="21"/>
      <c r="B14" s="27" t="s">
        <v>17</v>
      </c>
      <c r="C14" s="28"/>
      <c r="D14" s="28" t="s">
        <v>18</v>
      </c>
      <c r="E14" s="29" t="s">
        <v>19</v>
      </c>
      <c r="F14" s="23" t="s">
        <v>19</v>
      </c>
      <c r="G14" s="30" t="s">
        <v>20</v>
      </c>
      <c r="H14" s="30" t="s">
        <v>21</v>
      </c>
      <c r="I14" s="30" t="s">
        <v>20</v>
      </c>
      <c r="J14" s="30" t="s">
        <v>21</v>
      </c>
      <c r="K14" s="30" t="s">
        <v>20</v>
      </c>
      <c r="L14" s="30" t="s">
        <v>21</v>
      </c>
      <c r="M14" s="30" t="s">
        <v>20</v>
      </c>
      <c r="N14" s="30" t="s">
        <v>21</v>
      </c>
      <c r="O14" s="30" t="s">
        <v>20</v>
      </c>
      <c r="P14" s="30" t="s">
        <v>21</v>
      </c>
      <c r="Q14" s="30" t="s">
        <v>20</v>
      </c>
      <c r="R14" s="31" t="s">
        <v>21</v>
      </c>
    </row>
    <row r="15" spans="1:18" ht="19.5" customHeight="1">
      <c r="A15" s="32">
        <v>1</v>
      </c>
      <c r="B15" s="33" t="s">
        <v>41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22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6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7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23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34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42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35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8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9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36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37</v>
      </c>
      <c r="B26" s="41" t="s">
        <v>44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38</v>
      </c>
      <c r="B27" s="41" t="s">
        <v>45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43</v>
      </c>
      <c r="B28" s="41" t="s">
        <v>46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39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40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303" t="s">
        <v>24</v>
      </c>
      <c r="B32" s="304"/>
      <c r="C32" s="305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325" t="s">
        <v>27</v>
      </c>
      <c r="B34" s="326"/>
      <c r="C34" s="327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21"/>
  <sheetViews>
    <sheetView tabSelected="1" view="pageBreakPreview" zoomScale="60" zoomScaleNormal="75" workbookViewId="0" topLeftCell="A1">
      <selection activeCell="C17" sqref="C17"/>
    </sheetView>
  </sheetViews>
  <sheetFormatPr defaultColWidth="9.140625" defaultRowHeight="12.75"/>
  <cols>
    <col min="1" max="1" width="18.28125" style="132" customWidth="1"/>
    <col min="2" max="2" width="7.421875" style="132" customWidth="1"/>
    <col min="3" max="3" width="51.00390625" style="132" customWidth="1"/>
    <col min="4" max="4" width="10.28125" style="145" customWidth="1"/>
    <col min="5" max="5" width="13.140625" style="132" customWidth="1"/>
    <col min="6" max="6" width="17.7109375" style="132" customWidth="1"/>
    <col min="7" max="7" width="14.7109375" style="132" customWidth="1"/>
    <col min="8" max="8" width="12.28125" style="132" customWidth="1"/>
    <col min="9" max="9" width="16.28125" style="132" customWidth="1"/>
    <col min="10" max="10" width="12.7109375" style="132" bestFit="1" customWidth="1"/>
    <col min="11" max="11" width="14.421875" style="132" bestFit="1" customWidth="1"/>
    <col min="12" max="16384" width="9.140625" style="132" customWidth="1"/>
  </cols>
  <sheetData>
    <row r="1" spans="1:9" ht="23.25">
      <c r="A1" s="316" t="s">
        <v>58</v>
      </c>
      <c r="B1" s="316"/>
      <c r="C1" s="316"/>
      <c r="D1" s="316"/>
      <c r="E1" s="316"/>
      <c r="F1" s="316"/>
      <c r="G1" s="316"/>
      <c r="H1" s="316"/>
      <c r="I1" s="316"/>
    </row>
    <row r="2" spans="1:9" ht="18">
      <c r="A2" s="317" t="s">
        <v>113</v>
      </c>
      <c r="B2" s="317"/>
      <c r="C2" s="317"/>
      <c r="D2" s="317"/>
      <c r="E2" s="317"/>
      <c r="F2" s="317"/>
      <c r="G2" s="317"/>
      <c r="H2" s="317"/>
      <c r="I2" s="317"/>
    </row>
    <row r="3" spans="1:9" ht="23.25">
      <c r="A3" s="133"/>
      <c r="B3" s="133"/>
      <c r="C3" s="133"/>
      <c r="D3" s="133"/>
      <c r="E3" s="133"/>
      <c r="F3" s="133"/>
      <c r="G3" s="133"/>
      <c r="I3" s="134"/>
    </row>
    <row r="4" spans="1:9" ht="23.25">
      <c r="A4" s="332" t="s">
        <v>94</v>
      </c>
      <c r="B4" s="333"/>
      <c r="C4" s="333"/>
      <c r="D4" s="333"/>
      <c r="E4" s="333"/>
      <c r="F4" s="333"/>
      <c r="G4" s="333"/>
      <c r="H4" s="333"/>
      <c r="I4" s="334"/>
    </row>
    <row r="5" spans="1:9" ht="6" customHeight="1">
      <c r="A5" s="162"/>
      <c r="B5" s="162"/>
      <c r="C5" s="162"/>
      <c r="D5" s="162"/>
      <c r="E5" s="162"/>
      <c r="F5" s="162"/>
      <c r="G5" s="162"/>
      <c r="H5" s="162"/>
      <c r="I5" s="162"/>
    </row>
    <row r="6" spans="1:9" ht="18">
      <c r="A6" s="169" t="s">
        <v>157</v>
      </c>
      <c r="B6" s="170"/>
      <c r="C6" s="171"/>
      <c r="D6" s="171"/>
      <c r="E6" s="172"/>
      <c r="F6" s="172"/>
      <c r="G6" s="173"/>
      <c r="H6" s="173"/>
      <c r="I6" s="181"/>
    </row>
    <row r="7" spans="1:9" ht="15">
      <c r="A7" s="174" t="s">
        <v>169</v>
      </c>
      <c r="B7" s="175"/>
      <c r="C7" s="175"/>
      <c r="D7" s="175"/>
      <c r="E7" s="175"/>
      <c r="F7" s="175"/>
      <c r="G7" s="174"/>
      <c r="H7" s="175"/>
      <c r="I7" s="176"/>
    </row>
    <row r="8" spans="1:9" ht="15">
      <c r="A8" s="335" t="s">
        <v>158</v>
      </c>
      <c r="B8" s="336"/>
      <c r="C8" s="336"/>
      <c r="D8" s="336"/>
      <c r="E8" s="336"/>
      <c r="F8" s="336"/>
      <c r="G8" s="336"/>
      <c r="H8" s="336"/>
      <c r="I8" s="337"/>
    </row>
    <row r="9" spans="1:9" ht="15">
      <c r="A9" s="335" t="s">
        <v>166</v>
      </c>
      <c r="B9" s="336"/>
      <c r="C9" s="336"/>
      <c r="D9" s="336"/>
      <c r="E9" s="337"/>
      <c r="F9" s="174" t="s">
        <v>167</v>
      </c>
      <c r="G9" s="179"/>
      <c r="H9" s="335"/>
      <c r="I9" s="337"/>
    </row>
    <row r="10" spans="1:10" ht="15.75">
      <c r="A10" s="174" t="s">
        <v>111</v>
      </c>
      <c r="B10" s="175"/>
      <c r="C10" s="175"/>
      <c r="D10" s="174" t="s">
        <v>114</v>
      </c>
      <c r="E10" s="175"/>
      <c r="F10" s="340" t="s">
        <v>168</v>
      </c>
      <c r="G10" s="341"/>
      <c r="H10" s="180" t="s">
        <v>110</v>
      </c>
      <c r="I10" s="383"/>
      <c r="J10" s="144"/>
    </row>
    <row r="11" spans="1:9" ht="6" customHeight="1">
      <c r="A11" s="342"/>
      <c r="B11" s="342"/>
      <c r="C11" s="342"/>
      <c r="D11" s="342"/>
      <c r="E11" s="342"/>
      <c r="F11" s="342"/>
      <c r="G11" s="342"/>
      <c r="H11" s="342"/>
      <c r="I11" s="342"/>
    </row>
    <row r="12" spans="1:9" s="134" customFormat="1" ht="12.75">
      <c r="A12" s="135" t="s">
        <v>95</v>
      </c>
      <c r="B12" s="343" t="s">
        <v>4</v>
      </c>
      <c r="C12" s="343" t="s">
        <v>96</v>
      </c>
      <c r="D12" s="343" t="s">
        <v>97</v>
      </c>
      <c r="E12" s="343" t="s">
        <v>98</v>
      </c>
      <c r="F12" s="338" t="s">
        <v>99</v>
      </c>
      <c r="G12" s="339"/>
      <c r="H12" s="338" t="s">
        <v>100</v>
      </c>
      <c r="I12" s="339"/>
    </row>
    <row r="13" spans="1:9" s="134" customFormat="1" ht="12.75">
      <c r="A13" s="137" t="s">
        <v>62</v>
      </c>
      <c r="B13" s="344"/>
      <c r="C13" s="344"/>
      <c r="D13" s="344"/>
      <c r="E13" s="344"/>
      <c r="F13" s="138" t="s">
        <v>32</v>
      </c>
      <c r="G13" s="136" t="s">
        <v>24</v>
      </c>
      <c r="H13" s="138" t="s">
        <v>32</v>
      </c>
      <c r="I13" s="136" t="s">
        <v>24</v>
      </c>
    </row>
    <row r="14" spans="1:9" s="134" customFormat="1" ht="12.75" customHeight="1">
      <c r="A14" s="137"/>
      <c r="B14" s="124">
        <v>1</v>
      </c>
      <c r="C14" s="345" t="s">
        <v>102</v>
      </c>
      <c r="D14" s="346"/>
      <c r="E14" s="347"/>
      <c r="F14" s="139"/>
      <c r="G14" s="227"/>
      <c r="H14" s="139"/>
      <c r="I14" s="227"/>
    </row>
    <row r="15" spans="1:9" s="141" customFormat="1" ht="12.75">
      <c r="A15" s="142"/>
      <c r="B15" s="126" t="s">
        <v>10</v>
      </c>
      <c r="C15" s="127" t="s">
        <v>102</v>
      </c>
      <c r="D15" s="142"/>
      <c r="E15" s="139"/>
      <c r="F15" s="139"/>
      <c r="G15" s="227"/>
      <c r="H15" s="139"/>
      <c r="I15" s="227"/>
    </row>
    <row r="16" spans="1:9" s="134" customFormat="1" ht="12.75">
      <c r="A16" s="129" t="s">
        <v>63</v>
      </c>
      <c r="B16" s="126" t="s">
        <v>125</v>
      </c>
      <c r="C16" s="127" t="s">
        <v>142</v>
      </c>
      <c r="D16" s="142" t="s">
        <v>33</v>
      </c>
      <c r="E16" s="161">
        <v>6</v>
      </c>
      <c r="F16" s="161">
        <v>230.801</v>
      </c>
      <c r="G16" s="139">
        <f>F16*E16</f>
        <v>1384.806</v>
      </c>
      <c r="H16" s="139">
        <f>F16+F16*$I$10</f>
        <v>230.801</v>
      </c>
      <c r="I16" s="139">
        <f>H16*E16</f>
        <v>1384.806</v>
      </c>
    </row>
    <row r="17" spans="1:9" s="134" customFormat="1" ht="12.75">
      <c r="A17" s="137"/>
      <c r="B17" s="126"/>
      <c r="C17" s="125" t="s">
        <v>130</v>
      </c>
      <c r="D17" s="142"/>
      <c r="E17" s="139"/>
      <c r="F17" s="139"/>
      <c r="G17" s="138">
        <f>SUM(G16)</f>
        <v>1384.806</v>
      </c>
      <c r="H17" s="138"/>
      <c r="I17" s="138">
        <f>SUM(I16)</f>
        <v>1384.806</v>
      </c>
    </row>
    <row r="18" spans="1:9" s="134" customFormat="1" ht="12.75">
      <c r="A18" s="137"/>
      <c r="B18" s="124"/>
      <c r="C18" s="125"/>
      <c r="D18" s="142"/>
      <c r="E18" s="139"/>
      <c r="F18" s="139"/>
      <c r="G18" s="139"/>
      <c r="H18" s="139"/>
      <c r="I18" s="139"/>
    </row>
    <row r="19" spans="1:9" s="134" customFormat="1" ht="12.75">
      <c r="A19" s="137"/>
      <c r="B19" s="126" t="s">
        <v>126</v>
      </c>
      <c r="C19" s="127" t="s">
        <v>104</v>
      </c>
      <c r="D19" s="142"/>
      <c r="E19" s="139"/>
      <c r="F19" s="139"/>
      <c r="G19" s="139"/>
      <c r="H19" s="139"/>
      <c r="I19" s="139"/>
    </row>
    <row r="20" spans="1:9" s="134" customFormat="1" ht="12.75">
      <c r="A20" s="129">
        <v>9546</v>
      </c>
      <c r="B20" s="126" t="s">
        <v>127</v>
      </c>
      <c r="C20" s="127" t="s">
        <v>53</v>
      </c>
      <c r="D20" s="142" t="s">
        <v>33</v>
      </c>
      <c r="E20" s="131">
        <v>2976.5</v>
      </c>
      <c r="F20" s="139">
        <v>0.39</v>
      </c>
      <c r="G20" s="139">
        <f>F20*E20</f>
        <v>1160.835</v>
      </c>
      <c r="H20" s="139">
        <f>F20+F20*$I$10</f>
        <v>0.39</v>
      </c>
      <c r="I20" s="139">
        <f>H20*E20</f>
        <v>1160.835</v>
      </c>
    </row>
    <row r="21" spans="1:9" s="134" customFormat="1" ht="12.75">
      <c r="A21" s="129" t="s">
        <v>64</v>
      </c>
      <c r="B21" s="126" t="s">
        <v>128</v>
      </c>
      <c r="C21" s="127" t="s">
        <v>49</v>
      </c>
      <c r="D21" s="142" t="s">
        <v>33</v>
      </c>
      <c r="E21" s="139">
        <v>2976.5</v>
      </c>
      <c r="F21" s="139">
        <v>0.44</v>
      </c>
      <c r="G21" s="139">
        <f>F21*E21</f>
        <v>1309.66</v>
      </c>
      <c r="H21" s="139">
        <f>F21+F21*$I$10</f>
        <v>0.44</v>
      </c>
      <c r="I21" s="139">
        <f>H21*E21</f>
        <v>1309.66</v>
      </c>
    </row>
    <row r="22" spans="1:9" s="134" customFormat="1" ht="12.75">
      <c r="A22" s="129" t="s">
        <v>65</v>
      </c>
      <c r="B22" s="126" t="s">
        <v>129</v>
      </c>
      <c r="C22" s="127" t="s">
        <v>120</v>
      </c>
      <c r="D22" s="142" t="s">
        <v>112</v>
      </c>
      <c r="E22" s="139">
        <v>2232.38</v>
      </c>
      <c r="F22" s="139">
        <v>1.63</v>
      </c>
      <c r="G22" s="139">
        <f>F22*E22</f>
        <v>3638.7794</v>
      </c>
      <c r="H22" s="139">
        <f>F22+F22*$I$10</f>
        <v>1.63</v>
      </c>
      <c r="I22" s="139">
        <f>H22*E22</f>
        <v>3638.7794</v>
      </c>
    </row>
    <row r="23" spans="1:9" s="134" customFormat="1" ht="12.75">
      <c r="A23" s="137"/>
      <c r="B23" s="126"/>
      <c r="C23" s="125" t="s">
        <v>131</v>
      </c>
      <c r="D23" s="142"/>
      <c r="E23" s="139"/>
      <c r="F23" s="139"/>
      <c r="G23" s="138">
        <f>SUM(G20:G22)</f>
        <v>6109.2744</v>
      </c>
      <c r="H23" s="138"/>
      <c r="I23" s="138">
        <f>SUM(I20:I22)</f>
        <v>6109.2744</v>
      </c>
    </row>
    <row r="24" spans="1:9" s="134" customFormat="1" ht="12.75">
      <c r="A24" s="137"/>
      <c r="B24" s="126"/>
      <c r="C24" s="127"/>
      <c r="D24" s="142"/>
      <c r="E24" s="139"/>
      <c r="F24" s="139"/>
      <c r="G24" s="139"/>
      <c r="H24" s="139"/>
      <c r="I24" s="139"/>
    </row>
    <row r="25" spans="1:10" s="134" customFormat="1" ht="12.75">
      <c r="A25" s="267"/>
      <c r="B25" s="268" t="s">
        <v>132</v>
      </c>
      <c r="C25" s="269" t="s">
        <v>121</v>
      </c>
      <c r="D25" s="247"/>
      <c r="E25" s="249"/>
      <c r="F25" s="249"/>
      <c r="G25" s="249"/>
      <c r="H25" s="249"/>
      <c r="I25" s="249"/>
      <c r="J25" s="270"/>
    </row>
    <row r="26" spans="1:10" s="134" customFormat="1" ht="25.5">
      <c r="A26" s="244">
        <v>72961</v>
      </c>
      <c r="B26" s="271" t="s">
        <v>133</v>
      </c>
      <c r="C26" s="272" t="s">
        <v>0</v>
      </c>
      <c r="D26" s="247" t="s">
        <v>33</v>
      </c>
      <c r="E26" s="249">
        <v>2976.5</v>
      </c>
      <c r="F26" s="249">
        <v>1.4</v>
      </c>
      <c r="G26" s="249">
        <f aca="true" t="shared" si="0" ref="G26:G33">F26*E26</f>
        <v>4167.099999999999</v>
      </c>
      <c r="H26" s="249">
        <f aca="true" t="shared" si="1" ref="H26:H33">F26+F26*$I$10</f>
        <v>1.4</v>
      </c>
      <c r="I26" s="249">
        <f aca="true" t="shared" si="2" ref="I26:I33">H26*E26</f>
        <v>4167.099999999999</v>
      </c>
      <c r="J26" s="270"/>
    </row>
    <row r="27" spans="1:10" s="134" customFormat="1" ht="12.75">
      <c r="A27" s="244" t="s">
        <v>90</v>
      </c>
      <c r="B27" s="271" t="s">
        <v>134</v>
      </c>
      <c r="C27" s="272" t="s">
        <v>52</v>
      </c>
      <c r="D27" s="247" t="s">
        <v>51</v>
      </c>
      <c r="E27" s="249">
        <v>446.48</v>
      </c>
      <c r="F27" s="249">
        <v>3.32</v>
      </c>
      <c r="G27" s="249">
        <f t="shared" si="0"/>
        <v>1482.3136</v>
      </c>
      <c r="H27" s="249">
        <f t="shared" si="1"/>
        <v>3.32</v>
      </c>
      <c r="I27" s="249">
        <f t="shared" si="2"/>
        <v>1482.3136</v>
      </c>
      <c r="J27" s="270"/>
    </row>
    <row r="28" spans="1:10" s="141" customFormat="1" ht="12.75">
      <c r="A28" s="244">
        <v>72875</v>
      </c>
      <c r="B28" s="271" t="s">
        <v>135</v>
      </c>
      <c r="C28" s="272" t="s">
        <v>164</v>
      </c>
      <c r="D28" s="247" t="s">
        <v>112</v>
      </c>
      <c r="E28" s="249">
        <v>41857.03</v>
      </c>
      <c r="F28" s="249">
        <f>0.89*0.8</f>
        <v>0.7120000000000001</v>
      </c>
      <c r="G28" s="249">
        <f t="shared" si="0"/>
        <v>29802.205360000004</v>
      </c>
      <c r="H28" s="249">
        <f t="shared" si="1"/>
        <v>0.7120000000000001</v>
      </c>
      <c r="I28" s="249">
        <f t="shared" si="2"/>
        <v>29802.205360000004</v>
      </c>
      <c r="J28" s="273"/>
    </row>
    <row r="29" spans="1:10" s="134" customFormat="1" ht="25.5">
      <c r="A29" s="244">
        <v>72911</v>
      </c>
      <c r="B29" s="271" t="s">
        <v>136</v>
      </c>
      <c r="C29" s="272" t="s">
        <v>93</v>
      </c>
      <c r="D29" s="247" t="s">
        <v>51</v>
      </c>
      <c r="E29" s="249">
        <v>446.48</v>
      </c>
      <c r="F29" s="249">
        <v>7.28</v>
      </c>
      <c r="G29" s="249">
        <f t="shared" si="0"/>
        <v>3250.3744</v>
      </c>
      <c r="H29" s="249">
        <f t="shared" si="1"/>
        <v>7.28</v>
      </c>
      <c r="I29" s="249">
        <f t="shared" si="2"/>
        <v>3250.3744</v>
      </c>
      <c r="J29" s="270"/>
    </row>
    <row r="30" spans="1:10" s="134" customFormat="1" ht="12.75">
      <c r="A30" s="244">
        <v>72945</v>
      </c>
      <c r="B30" s="271" t="s">
        <v>137</v>
      </c>
      <c r="C30" s="272" t="s">
        <v>1</v>
      </c>
      <c r="D30" s="247" t="s">
        <v>33</v>
      </c>
      <c r="E30" s="249">
        <v>2632.5</v>
      </c>
      <c r="F30" s="249">
        <v>2.63</v>
      </c>
      <c r="G30" s="249">
        <f t="shared" si="0"/>
        <v>6923.474999999999</v>
      </c>
      <c r="H30" s="249">
        <f t="shared" si="1"/>
        <v>2.63</v>
      </c>
      <c r="I30" s="249">
        <f t="shared" si="2"/>
        <v>6923.474999999999</v>
      </c>
      <c r="J30" s="270"/>
    </row>
    <row r="31" spans="1:10" s="134" customFormat="1" ht="12.75">
      <c r="A31" s="244">
        <v>72942</v>
      </c>
      <c r="B31" s="271" t="s">
        <v>138</v>
      </c>
      <c r="C31" s="272" t="s">
        <v>91</v>
      </c>
      <c r="D31" s="247" t="s">
        <v>33</v>
      </c>
      <c r="E31" s="249">
        <v>2632.5</v>
      </c>
      <c r="F31" s="249">
        <v>0.94</v>
      </c>
      <c r="G31" s="249">
        <f t="shared" si="0"/>
        <v>2474.5499999999997</v>
      </c>
      <c r="H31" s="249">
        <f t="shared" si="1"/>
        <v>0.94</v>
      </c>
      <c r="I31" s="249">
        <f t="shared" si="2"/>
        <v>2474.5499999999997</v>
      </c>
      <c r="J31" s="270"/>
    </row>
    <row r="32" spans="1:10" s="134" customFormat="1" ht="25.5">
      <c r="A32" s="244">
        <v>72965</v>
      </c>
      <c r="B32" s="271" t="s">
        <v>139</v>
      </c>
      <c r="C32" s="272" t="s">
        <v>2</v>
      </c>
      <c r="D32" s="247" t="s">
        <v>50</v>
      </c>
      <c r="E32" s="249">
        <v>157.95</v>
      </c>
      <c r="F32" s="249">
        <v>161.06012</v>
      </c>
      <c r="G32" s="249">
        <f t="shared" si="0"/>
        <v>25439.445954</v>
      </c>
      <c r="H32" s="249">
        <f t="shared" si="1"/>
        <v>161.06012</v>
      </c>
      <c r="I32" s="249">
        <f t="shared" si="2"/>
        <v>25439.445954</v>
      </c>
      <c r="J32" s="270"/>
    </row>
    <row r="33" spans="1:10" s="134" customFormat="1" ht="12.75">
      <c r="A33" s="244">
        <v>5626</v>
      </c>
      <c r="B33" s="271" t="s">
        <v>140</v>
      </c>
      <c r="C33" s="272" t="s">
        <v>154</v>
      </c>
      <c r="D33" s="247" t="s">
        <v>92</v>
      </c>
      <c r="E33" s="249">
        <v>11056.5</v>
      </c>
      <c r="F33" s="249">
        <f>0.59*0.8</f>
        <v>0.472</v>
      </c>
      <c r="G33" s="249">
        <f t="shared" si="0"/>
        <v>5218.668</v>
      </c>
      <c r="H33" s="249">
        <f t="shared" si="1"/>
        <v>0.472</v>
      </c>
      <c r="I33" s="249">
        <f t="shared" si="2"/>
        <v>5218.668</v>
      </c>
      <c r="J33" s="270"/>
    </row>
    <row r="34" spans="1:10" s="134" customFormat="1" ht="12.75">
      <c r="A34" s="267"/>
      <c r="B34" s="271"/>
      <c r="C34" s="274" t="s">
        <v>141</v>
      </c>
      <c r="D34" s="247"/>
      <c r="E34" s="247"/>
      <c r="F34" s="249"/>
      <c r="G34" s="275">
        <f>SUM(G26:G33)</f>
        <v>78758.13231400002</v>
      </c>
      <c r="H34" s="276"/>
      <c r="I34" s="275">
        <f>SUM(I26:I33)</f>
        <v>78758.13231400002</v>
      </c>
      <c r="J34" s="270"/>
    </row>
    <row r="35" spans="1:10" s="134" customFormat="1" ht="12.75">
      <c r="A35" s="267"/>
      <c r="B35" s="271"/>
      <c r="C35" s="272"/>
      <c r="D35" s="247"/>
      <c r="E35" s="247"/>
      <c r="F35" s="249"/>
      <c r="G35" s="277"/>
      <c r="H35" s="249"/>
      <c r="I35" s="277"/>
      <c r="J35" s="270"/>
    </row>
    <row r="36" spans="1:10" s="134" customFormat="1" ht="12.75">
      <c r="A36" s="267"/>
      <c r="B36" s="268" t="s">
        <v>146</v>
      </c>
      <c r="C36" s="272" t="s">
        <v>105</v>
      </c>
      <c r="D36" s="267"/>
      <c r="E36" s="267"/>
      <c r="F36" s="276"/>
      <c r="G36" s="278"/>
      <c r="H36" s="276"/>
      <c r="I36" s="278"/>
      <c r="J36" s="270"/>
    </row>
    <row r="37" spans="1:10" s="134" customFormat="1" ht="63.75">
      <c r="A37" s="244" t="s">
        <v>144</v>
      </c>
      <c r="B37" s="245" t="s">
        <v>147</v>
      </c>
      <c r="C37" s="246" t="s">
        <v>122</v>
      </c>
      <c r="D37" s="247" t="s">
        <v>11</v>
      </c>
      <c r="E37" s="248">
        <v>860</v>
      </c>
      <c r="F37" s="249">
        <v>20.39002</v>
      </c>
      <c r="G37" s="249">
        <f>F37*E37</f>
        <v>17535.4172</v>
      </c>
      <c r="H37" s="249">
        <f>F37+F37*$I$10</f>
        <v>20.39002</v>
      </c>
      <c r="I37" s="249">
        <f>H37*E37</f>
        <v>17535.4172</v>
      </c>
      <c r="J37" s="270"/>
    </row>
    <row r="38" spans="1:10" s="134" customFormat="1" ht="25.5">
      <c r="A38" s="244">
        <v>72196</v>
      </c>
      <c r="B38" s="271" t="s">
        <v>148</v>
      </c>
      <c r="C38" s="272" t="s">
        <v>123</v>
      </c>
      <c r="D38" s="247" t="s">
        <v>11</v>
      </c>
      <c r="E38" s="248">
        <v>6.6</v>
      </c>
      <c r="F38" s="249">
        <v>14.23</v>
      </c>
      <c r="G38" s="249">
        <f>F38*E38</f>
        <v>93.91799999999999</v>
      </c>
      <c r="H38" s="249">
        <f>F38+F38*$I$10</f>
        <v>14.23</v>
      </c>
      <c r="I38" s="249">
        <f>H38*E38</f>
        <v>93.91799999999999</v>
      </c>
      <c r="J38" s="270"/>
    </row>
    <row r="39" spans="1:10" s="134" customFormat="1" ht="25.5">
      <c r="A39" s="229" t="s">
        <v>145</v>
      </c>
      <c r="B39" s="223" t="s">
        <v>149</v>
      </c>
      <c r="C39" s="128" t="s">
        <v>124</v>
      </c>
      <c r="D39" s="142" t="s">
        <v>143</v>
      </c>
      <c r="E39" s="228">
        <v>0</v>
      </c>
      <c r="F39" s="139">
        <v>109.62</v>
      </c>
      <c r="G39" s="139">
        <f>F39*E39</f>
        <v>0</v>
      </c>
      <c r="H39" s="139">
        <f>F39+F39*$I$10</f>
        <v>109.62</v>
      </c>
      <c r="I39" s="139">
        <f>H39*E39</f>
        <v>0</v>
      </c>
      <c r="J39" s="140"/>
    </row>
    <row r="40" spans="1:9" s="134" customFormat="1" ht="12.75">
      <c r="A40" s="137"/>
      <c r="B40" s="224"/>
      <c r="C40" s="125" t="s">
        <v>150</v>
      </c>
      <c r="D40" s="137"/>
      <c r="E40" s="228"/>
      <c r="F40" s="139"/>
      <c r="G40" s="138">
        <f>SUM(G37:G39)</f>
        <v>17629.3352</v>
      </c>
      <c r="H40" s="138"/>
      <c r="I40" s="138">
        <f>SUM(I37:I39)</f>
        <v>17629.3352</v>
      </c>
    </row>
    <row r="41" spans="1:11" s="134" customFormat="1" ht="12.75">
      <c r="A41" s="137"/>
      <c r="B41" s="225"/>
      <c r="C41" s="125" t="s">
        <v>103</v>
      </c>
      <c r="D41" s="137"/>
      <c r="E41" s="228"/>
      <c r="F41" s="139"/>
      <c r="G41" s="138">
        <f>G40+G34+G23+G17</f>
        <v>103881.54791400001</v>
      </c>
      <c r="H41" s="138"/>
      <c r="I41" s="138">
        <f>I40+I34+I23+I17</f>
        <v>103881.54791400001</v>
      </c>
      <c r="J41" s="230"/>
      <c r="K41" s="140"/>
    </row>
    <row r="42" spans="1:9" s="134" customFormat="1" ht="12.75">
      <c r="A42" s="137"/>
      <c r="B42" s="225"/>
      <c r="C42" s="226"/>
      <c r="D42" s="137"/>
      <c r="E42" s="228"/>
      <c r="F42" s="139"/>
      <c r="G42" s="139"/>
      <c r="H42" s="139"/>
      <c r="I42" s="139"/>
    </row>
    <row r="43" spans="1:11" s="149" customFormat="1" ht="15.75">
      <c r="A43" s="349" t="s">
        <v>101</v>
      </c>
      <c r="B43" s="350"/>
      <c r="C43" s="350"/>
      <c r="D43" s="350"/>
      <c r="E43" s="350"/>
      <c r="F43" s="351"/>
      <c r="G43" s="138">
        <f>G41</f>
        <v>103881.54791400001</v>
      </c>
      <c r="H43" s="147"/>
      <c r="I43" s="146">
        <f>I41</f>
        <v>103881.54791400001</v>
      </c>
      <c r="J43" s="148"/>
      <c r="K43" s="157"/>
    </row>
    <row r="44" spans="1:9" s="134" customFormat="1" ht="18">
      <c r="A44" s="348" t="s">
        <v>155</v>
      </c>
      <c r="B44" s="348"/>
      <c r="C44" s="348"/>
      <c r="D44" s="348"/>
      <c r="E44" s="348"/>
      <c r="G44" s="158"/>
      <c r="H44" s="151"/>
      <c r="I44" s="159"/>
    </row>
    <row r="45" s="134" customFormat="1" ht="12.75">
      <c r="D45" s="143"/>
    </row>
    <row r="46" s="134" customFormat="1" ht="12.75">
      <c r="D46" s="143"/>
    </row>
    <row r="47" s="134" customFormat="1" ht="12.75">
      <c r="D47" s="143"/>
    </row>
    <row r="48" s="134" customFormat="1" ht="12.75">
      <c r="D48" s="143"/>
    </row>
    <row r="49" s="134" customFormat="1" ht="12.75">
      <c r="D49" s="143"/>
    </row>
    <row r="50" s="134" customFormat="1" ht="12.75">
      <c r="D50" s="143"/>
    </row>
    <row r="51" s="134" customFormat="1" ht="12.75">
      <c r="D51" s="143"/>
    </row>
    <row r="52" s="134" customFormat="1" ht="12.75">
      <c r="D52" s="143"/>
    </row>
    <row r="53" s="134" customFormat="1" ht="12.75">
      <c r="D53" s="143"/>
    </row>
    <row r="54" s="134" customFormat="1" ht="12.75">
      <c r="D54" s="143"/>
    </row>
    <row r="55" s="134" customFormat="1" ht="12.75">
      <c r="D55" s="143"/>
    </row>
    <row r="56" s="134" customFormat="1" ht="12.75">
      <c r="D56" s="143"/>
    </row>
    <row r="57" s="134" customFormat="1" ht="12.75">
      <c r="D57" s="143"/>
    </row>
    <row r="58" s="134" customFormat="1" ht="12.75">
      <c r="D58" s="143"/>
    </row>
    <row r="59" s="134" customFormat="1" ht="12.75">
      <c r="D59" s="143"/>
    </row>
    <row r="60" s="134" customFormat="1" ht="12.75">
      <c r="D60" s="143"/>
    </row>
    <row r="61" s="134" customFormat="1" ht="12.75">
      <c r="D61" s="143"/>
    </row>
    <row r="62" s="134" customFormat="1" ht="12.75">
      <c r="D62" s="143"/>
    </row>
    <row r="63" s="134" customFormat="1" ht="12.75">
      <c r="D63" s="143"/>
    </row>
    <row r="64" s="134" customFormat="1" ht="12.75">
      <c r="D64" s="143"/>
    </row>
    <row r="65" s="134" customFormat="1" ht="12.75">
      <c r="D65" s="143"/>
    </row>
    <row r="66" s="134" customFormat="1" ht="12.75">
      <c r="D66" s="143"/>
    </row>
    <row r="67" s="134" customFormat="1" ht="12.75">
      <c r="D67" s="143"/>
    </row>
    <row r="68" s="134" customFormat="1" ht="12.75">
      <c r="D68" s="143"/>
    </row>
    <row r="69" s="134" customFormat="1" ht="12.75">
      <c r="D69" s="143"/>
    </row>
    <row r="70" s="134" customFormat="1" ht="12.75">
      <c r="D70" s="143"/>
    </row>
    <row r="71" s="134" customFormat="1" ht="12.75">
      <c r="D71" s="143"/>
    </row>
    <row r="72" s="134" customFormat="1" ht="12.75">
      <c r="D72" s="143"/>
    </row>
    <row r="73" s="134" customFormat="1" ht="12.75">
      <c r="D73" s="143"/>
    </row>
    <row r="74" s="134" customFormat="1" ht="12.75">
      <c r="D74" s="143"/>
    </row>
    <row r="75" s="134" customFormat="1" ht="12.75">
      <c r="D75" s="143"/>
    </row>
    <row r="76" s="134" customFormat="1" ht="12.75">
      <c r="D76" s="143"/>
    </row>
    <row r="77" s="134" customFormat="1" ht="12.75">
      <c r="D77" s="143"/>
    </row>
    <row r="78" s="134" customFormat="1" ht="12.75">
      <c r="D78" s="143"/>
    </row>
    <row r="79" s="134" customFormat="1" ht="12.75">
      <c r="D79" s="143"/>
    </row>
    <row r="80" s="134" customFormat="1" ht="12.75">
      <c r="D80" s="143"/>
    </row>
    <row r="81" s="134" customFormat="1" ht="12.75">
      <c r="D81" s="143"/>
    </row>
    <row r="82" s="134" customFormat="1" ht="12.75">
      <c r="D82" s="143"/>
    </row>
    <row r="83" s="134" customFormat="1" ht="12.75">
      <c r="D83" s="143"/>
    </row>
    <row r="84" s="134" customFormat="1" ht="12.75">
      <c r="D84" s="143"/>
    </row>
    <row r="85" s="134" customFormat="1" ht="12.75">
      <c r="D85" s="143"/>
    </row>
    <row r="86" s="134" customFormat="1" ht="12.75">
      <c r="D86" s="143"/>
    </row>
    <row r="87" s="134" customFormat="1" ht="12.75">
      <c r="D87" s="143"/>
    </row>
    <row r="88" s="134" customFormat="1" ht="12.75">
      <c r="D88" s="143"/>
    </row>
    <row r="89" s="134" customFormat="1" ht="12.75">
      <c r="D89" s="143"/>
    </row>
    <row r="90" s="134" customFormat="1" ht="12.75">
      <c r="D90" s="143"/>
    </row>
    <row r="91" s="134" customFormat="1" ht="12.75">
      <c r="D91" s="143"/>
    </row>
    <row r="92" s="134" customFormat="1" ht="12.75">
      <c r="D92" s="143"/>
    </row>
    <row r="93" s="134" customFormat="1" ht="12.75">
      <c r="D93" s="143"/>
    </row>
    <row r="94" s="134" customFormat="1" ht="12.75">
      <c r="D94" s="143"/>
    </row>
    <row r="95" s="134" customFormat="1" ht="12.75">
      <c r="D95" s="143"/>
    </row>
    <row r="96" s="134" customFormat="1" ht="12.75">
      <c r="D96" s="143"/>
    </row>
    <row r="97" s="134" customFormat="1" ht="12.75">
      <c r="D97" s="143"/>
    </row>
    <row r="98" s="134" customFormat="1" ht="12.75">
      <c r="D98" s="143"/>
    </row>
    <row r="99" s="134" customFormat="1" ht="12.75">
      <c r="D99" s="143"/>
    </row>
    <row r="100" s="134" customFormat="1" ht="12.75">
      <c r="D100" s="143"/>
    </row>
    <row r="101" s="134" customFormat="1" ht="12.75">
      <c r="D101" s="143"/>
    </row>
    <row r="102" s="134" customFormat="1" ht="12.75">
      <c r="D102" s="143"/>
    </row>
    <row r="103" s="134" customFormat="1" ht="12.75">
      <c r="D103" s="143"/>
    </row>
    <row r="104" s="134" customFormat="1" ht="12.75">
      <c r="D104" s="143"/>
    </row>
    <row r="105" s="134" customFormat="1" ht="12.75">
      <c r="D105" s="143"/>
    </row>
    <row r="106" s="134" customFormat="1" ht="12.75">
      <c r="D106" s="143"/>
    </row>
    <row r="107" s="134" customFormat="1" ht="12.75">
      <c r="D107" s="143"/>
    </row>
    <row r="108" s="134" customFormat="1" ht="12.75">
      <c r="D108" s="143"/>
    </row>
    <row r="109" s="134" customFormat="1" ht="12.75">
      <c r="D109" s="143"/>
    </row>
    <row r="110" s="134" customFormat="1" ht="12.75">
      <c r="D110" s="143"/>
    </row>
    <row r="111" s="134" customFormat="1" ht="12.75">
      <c r="D111" s="143"/>
    </row>
    <row r="112" s="134" customFormat="1" ht="12.75">
      <c r="D112" s="143"/>
    </row>
    <row r="113" s="134" customFormat="1" ht="12.75">
      <c r="D113" s="143"/>
    </row>
    <row r="114" s="134" customFormat="1" ht="12.75">
      <c r="D114" s="143"/>
    </row>
    <row r="115" s="134" customFormat="1" ht="12.75">
      <c r="D115" s="143"/>
    </row>
    <row r="116" s="134" customFormat="1" ht="12.75">
      <c r="D116" s="143"/>
    </row>
    <row r="117" s="134" customFormat="1" ht="12.75">
      <c r="D117" s="143"/>
    </row>
    <row r="118" s="134" customFormat="1" ht="12.75">
      <c r="D118" s="143"/>
    </row>
    <row r="119" s="134" customFormat="1" ht="12.75">
      <c r="D119" s="143"/>
    </row>
    <row r="120" s="134" customFormat="1" ht="12.75">
      <c r="D120" s="143"/>
    </row>
    <row r="121" s="134" customFormat="1" ht="12.75">
      <c r="D121" s="143"/>
    </row>
    <row r="122" s="134" customFormat="1" ht="12.75">
      <c r="D122" s="143"/>
    </row>
    <row r="123" s="134" customFormat="1" ht="12.75">
      <c r="D123" s="143"/>
    </row>
    <row r="124" s="134" customFormat="1" ht="12.75">
      <c r="D124" s="143"/>
    </row>
    <row r="125" s="134" customFormat="1" ht="12.75">
      <c r="D125" s="143"/>
    </row>
    <row r="126" s="134" customFormat="1" ht="12.75">
      <c r="D126" s="143"/>
    </row>
    <row r="127" s="134" customFormat="1" ht="12.75">
      <c r="D127" s="143"/>
    </row>
    <row r="128" s="134" customFormat="1" ht="12.75">
      <c r="D128" s="143"/>
    </row>
    <row r="129" s="134" customFormat="1" ht="12.75">
      <c r="D129" s="143"/>
    </row>
    <row r="130" s="134" customFormat="1" ht="12.75">
      <c r="D130" s="143"/>
    </row>
    <row r="131" s="134" customFormat="1" ht="12.75">
      <c r="D131" s="143"/>
    </row>
    <row r="132" s="134" customFormat="1" ht="12.75">
      <c r="D132" s="143"/>
    </row>
    <row r="133" s="134" customFormat="1" ht="12.75">
      <c r="D133" s="143"/>
    </row>
    <row r="134" s="134" customFormat="1" ht="12.75">
      <c r="D134" s="143"/>
    </row>
    <row r="135" s="134" customFormat="1" ht="12.75">
      <c r="D135" s="143"/>
    </row>
    <row r="136" s="134" customFormat="1" ht="12.75">
      <c r="D136" s="143"/>
    </row>
    <row r="137" s="134" customFormat="1" ht="12.75">
      <c r="D137" s="143"/>
    </row>
    <row r="138" s="134" customFormat="1" ht="12.75">
      <c r="D138" s="143"/>
    </row>
    <row r="139" s="134" customFormat="1" ht="12.75">
      <c r="D139" s="143"/>
    </row>
    <row r="140" s="134" customFormat="1" ht="12.75">
      <c r="D140" s="143"/>
    </row>
    <row r="141" s="134" customFormat="1" ht="12.75">
      <c r="D141" s="143"/>
    </row>
    <row r="142" s="134" customFormat="1" ht="12.75">
      <c r="D142" s="143"/>
    </row>
    <row r="143" s="134" customFormat="1" ht="12.75">
      <c r="D143" s="143"/>
    </row>
    <row r="144" s="134" customFormat="1" ht="12.75">
      <c r="D144" s="143"/>
    </row>
    <row r="145" s="134" customFormat="1" ht="12.75">
      <c r="D145" s="143"/>
    </row>
    <row r="146" s="134" customFormat="1" ht="12.75">
      <c r="D146" s="143"/>
    </row>
    <row r="147" s="134" customFormat="1" ht="12.75">
      <c r="D147" s="143"/>
    </row>
    <row r="148" s="134" customFormat="1" ht="12.75">
      <c r="D148" s="143"/>
    </row>
    <row r="149" s="134" customFormat="1" ht="12.75">
      <c r="D149" s="143"/>
    </row>
    <row r="150" s="134" customFormat="1" ht="12.75">
      <c r="D150" s="143"/>
    </row>
    <row r="151" s="134" customFormat="1" ht="12.75">
      <c r="D151" s="143"/>
    </row>
    <row r="152" s="134" customFormat="1" ht="12.75">
      <c r="D152" s="143"/>
    </row>
    <row r="153" s="134" customFormat="1" ht="12.75">
      <c r="D153" s="143"/>
    </row>
    <row r="154" s="134" customFormat="1" ht="12.75">
      <c r="D154" s="143"/>
    </row>
    <row r="155" s="134" customFormat="1" ht="12.75">
      <c r="D155" s="143"/>
    </row>
    <row r="156" s="134" customFormat="1" ht="12.75">
      <c r="D156" s="143"/>
    </row>
    <row r="157" s="134" customFormat="1" ht="12.75">
      <c r="D157" s="143"/>
    </row>
    <row r="158" s="134" customFormat="1" ht="12.75">
      <c r="D158" s="143"/>
    </row>
    <row r="159" s="134" customFormat="1" ht="12.75">
      <c r="D159" s="143"/>
    </row>
    <row r="160" s="134" customFormat="1" ht="12.75">
      <c r="D160" s="143"/>
    </row>
    <row r="161" s="134" customFormat="1" ht="12.75">
      <c r="D161" s="143"/>
    </row>
    <row r="162" s="134" customFormat="1" ht="12.75">
      <c r="D162" s="143"/>
    </row>
    <row r="163" s="134" customFormat="1" ht="12.75">
      <c r="D163" s="143"/>
    </row>
    <row r="164" s="134" customFormat="1" ht="12.75">
      <c r="D164" s="143"/>
    </row>
    <row r="165" s="134" customFormat="1" ht="12.75">
      <c r="D165" s="143"/>
    </row>
    <row r="166" s="134" customFormat="1" ht="12.75">
      <c r="D166" s="143"/>
    </row>
    <row r="167" s="134" customFormat="1" ht="12.75">
      <c r="D167" s="143"/>
    </row>
    <row r="168" s="134" customFormat="1" ht="12.75">
      <c r="D168" s="143"/>
    </row>
    <row r="169" s="134" customFormat="1" ht="12.75">
      <c r="D169" s="143"/>
    </row>
    <row r="170" s="134" customFormat="1" ht="12.75">
      <c r="D170" s="143"/>
    </row>
    <row r="171" s="134" customFormat="1" ht="12.75">
      <c r="D171" s="143"/>
    </row>
    <row r="172" s="134" customFormat="1" ht="12.75">
      <c r="D172" s="143"/>
    </row>
    <row r="173" s="134" customFormat="1" ht="12.75">
      <c r="D173" s="143"/>
    </row>
    <row r="174" s="134" customFormat="1" ht="12.75">
      <c r="D174" s="143"/>
    </row>
    <row r="175" s="134" customFormat="1" ht="12.75">
      <c r="D175" s="143"/>
    </row>
    <row r="176" s="134" customFormat="1" ht="12.75">
      <c r="D176" s="143"/>
    </row>
    <row r="177" s="134" customFormat="1" ht="12.75">
      <c r="D177" s="143"/>
    </row>
    <row r="178" s="134" customFormat="1" ht="12.75">
      <c r="D178" s="143"/>
    </row>
    <row r="179" s="134" customFormat="1" ht="12.75">
      <c r="D179" s="143"/>
    </row>
    <row r="180" s="134" customFormat="1" ht="12.75">
      <c r="D180" s="143"/>
    </row>
    <row r="181" s="134" customFormat="1" ht="12.75">
      <c r="D181" s="143"/>
    </row>
    <row r="182" s="134" customFormat="1" ht="12.75">
      <c r="D182" s="143"/>
    </row>
    <row r="183" s="134" customFormat="1" ht="12.75">
      <c r="D183" s="143"/>
    </row>
    <row r="184" s="134" customFormat="1" ht="12.75">
      <c r="D184" s="143"/>
    </row>
    <row r="185" s="134" customFormat="1" ht="12.75">
      <c r="D185" s="143"/>
    </row>
    <row r="186" s="134" customFormat="1" ht="12.75">
      <c r="D186" s="143"/>
    </row>
    <row r="187" s="134" customFormat="1" ht="12.75">
      <c r="D187" s="143"/>
    </row>
    <row r="188" s="134" customFormat="1" ht="12.75">
      <c r="D188" s="143"/>
    </row>
    <row r="189" s="134" customFormat="1" ht="12.75">
      <c r="D189" s="143"/>
    </row>
    <row r="190" s="134" customFormat="1" ht="12.75">
      <c r="D190" s="143"/>
    </row>
    <row r="191" s="134" customFormat="1" ht="12.75">
      <c r="D191" s="143"/>
    </row>
    <row r="192" s="134" customFormat="1" ht="12.75">
      <c r="D192" s="143"/>
    </row>
    <row r="193" s="134" customFormat="1" ht="12.75">
      <c r="D193" s="143"/>
    </row>
    <row r="194" s="134" customFormat="1" ht="12.75">
      <c r="D194" s="143"/>
    </row>
    <row r="195" s="134" customFormat="1" ht="12.75">
      <c r="D195" s="143"/>
    </row>
    <row r="196" s="134" customFormat="1" ht="12.75">
      <c r="D196" s="143"/>
    </row>
    <row r="197" s="134" customFormat="1" ht="12.75">
      <c r="D197" s="143"/>
    </row>
    <row r="198" s="134" customFormat="1" ht="12.75">
      <c r="D198" s="143"/>
    </row>
    <row r="199" s="134" customFormat="1" ht="12.75">
      <c r="D199" s="143"/>
    </row>
    <row r="200" s="134" customFormat="1" ht="12.75">
      <c r="D200" s="143"/>
    </row>
    <row r="201" s="134" customFormat="1" ht="12.75">
      <c r="D201" s="143"/>
    </row>
    <row r="202" s="134" customFormat="1" ht="12.75">
      <c r="D202" s="143"/>
    </row>
    <row r="203" s="134" customFormat="1" ht="12.75">
      <c r="D203" s="143"/>
    </row>
    <row r="204" s="134" customFormat="1" ht="12.75">
      <c r="D204" s="143"/>
    </row>
    <row r="205" s="134" customFormat="1" ht="12.75">
      <c r="D205" s="143"/>
    </row>
    <row r="206" s="134" customFormat="1" ht="12.75">
      <c r="D206" s="143"/>
    </row>
    <row r="207" s="134" customFormat="1" ht="12.75">
      <c r="D207" s="143"/>
    </row>
    <row r="208" s="134" customFormat="1" ht="12.75">
      <c r="D208" s="143"/>
    </row>
    <row r="209" s="134" customFormat="1" ht="12.75">
      <c r="D209" s="143"/>
    </row>
    <row r="210" s="134" customFormat="1" ht="12.75">
      <c r="D210" s="143"/>
    </row>
    <row r="211" s="134" customFormat="1" ht="12.75">
      <c r="D211" s="143"/>
    </row>
    <row r="212" s="134" customFormat="1" ht="12.75">
      <c r="D212" s="143"/>
    </row>
    <row r="213" s="134" customFormat="1" ht="12.75">
      <c r="D213" s="143"/>
    </row>
    <row r="214" s="134" customFormat="1" ht="12.75">
      <c r="D214" s="143"/>
    </row>
    <row r="215" s="134" customFormat="1" ht="12.75">
      <c r="D215" s="143"/>
    </row>
    <row r="216" s="134" customFormat="1" ht="12.75">
      <c r="D216" s="143"/>
    </row>
    <row r="217" s="134" customFormat="1" ht="12.75">
      <c r="D217" s="143"/>
    </row>
    <row r="218" s="134" customFormat="1" ht="12.75">
      <c r="D218" s="143"/>
    </row>
    <row r="219" s="134" customFormat="1" ht="12.75">
      <c r="D219" s="143"/>
    </row>
    <row r="220" s="134" customFormat="1" ht="12.75">
      <c r="D220" s="143"/>
    </row>
    <row r="221" s="134" customFormat="1" ht="12.75">
      <c r="D221" s="143"/>
    </row>
    <row r="222" s="134" customFormat="1" ht="12.75">
      <c r="D222" s="143"/>
    </row>
    <row r="223" s="134" customFormat="1" ht="12.75">
      <c r="D223" s="143"/>
    </row>
    <row r="224" s="134" customFormat="1" ht="12.75">
      <c r="D224" s="143"/>
    </row>
    <row r="225" s="134" customFormat="1" ht="12.75">
      <c r="D225" s="143"/>
    </row>
    <row r="226" s="134" customFormat="1" ht="12.75">
      <c r="D226" s="143"/>
    </row>
    <row r="227" s="134" customFormat="1" ht="12.75">
      <c r="D227" s="143"/>
    </row>
    <row r="228" s="134" customFormat="1" ht="12.75">
      <c r="D228" s="143"/>
    </row>
    <row r="229" s="134" customFormat="1" ht="12.75">
      <c r="D229" s="143"/>
    </row>
    <row r="230" s="134" customFormat="1" ht="12.75">
      <c r="D230" s="143"/>
    </row>
    <row r="231" s="134" customFormat="1" ht="12.75">
      <c r="D231" s="143"/>
    </row>
    <row r="232" s="134" customFormat="1" ht="12.75">
      <c r="D232" s="143"/>
    </row>
    <row r="233" s="134" customFormat="1" ht="12.75">
      <c r="D233" s="143"/>
    </row>
    <row r="234" s="134" customFormat="1" ht="12.75">
      <c r="D234" s="143"/>
    </row>
    <row r="235" s="134" customFormat="1" ht="12.75">
      <c r="D235" s="143"/>
    </row>
    <row r="236" s="134" customFormat="1" ht="12.75">
      <c r="D236" s="143"/>
    </row>
    <row r="237" s="134" customFormat="1" ht="12.75">
      <c r="D237" s="143"/>
    </row>
    <row r="238" s="134" customFormat="1" ht="12.75">
      <c r="D238" s="143"/>
    </row>
    <row r="239" s="134" customFormat="1" ht="12.75">
      <c r="D239" s="143"/>
    </row>
    <row r="240" s="134" customFormat="1" ht="12.75">
      <c r="D240" s="143"/>
    </row>
    <row r="241" s="134" customFormat="1" ht="12.75">
      <c r="D241" s="143"/>
    </row>
    <row r="242" s="134" customFormat="1" ht="12.75">
      <c r="D242" s="143"/>
    </row>
    <row r="243" s="134" customFormat="1" ht="12.75">
      <c r="D243" s="143"/>
    </row>
    <row r="244" s="134" customFormat="1" ht="12.75">
      <c r="D244" s="143"/>
    </row>
    <row r="245" s="134" customFormat="1" ht="12.75">
      <c r="D245" s="143"/>
    </row>
    <row r="246" s="134" customFormat="1" ht="12.75">
      <c r="D246" s="143"/>
    </row>
    <row r="247" s="134" customFormat="1" ht="12.75">
      <c r="D247" s="143"/>
    </row>
    <row r="248" s="134" customFormat="1" ht="12.75">
      <c r="D248" s="143"/>
    </row>
    <row r="249" s="134" customFormat="1" ht="12.75">
      <c r="D249" s="143"/>
    </row>
    <row r="250" s="134" customFormat="1" ht="12.75">
      <c r="D250" s="143"/>
    </row>
    <row r="251" s="134" customFormat="1" ht="12.75">
      <c r="D251" s="143"/>
    </row>
    <row r="252" s="134" customFormat="1" ht="12.75">
      <c r="D252" s="143"/>
    </row>
    <row r="253" s="134" customFormat="1" ht="12.75">
      <c r="D253" s="143"/>
    </row>
    <row r="254" s="134" customFormat="1" ht="12.75">
      <c r="D254" s="143"/>
    </row>
    <row r="255" s="134" customFormat="1" ht="12.75">
      <c r="D255" s="143"/>
    </row>
    <row r="256" s="134" customFormat="1" ht="12.75">
      <c r="D256" s="143"/>
    </row>
    <row r="257" s="134" customFormat="1" ht="12.75">
      <c r="D257" s="143"/>
    </row>
    <row r="258" s="134" customFormat="1" ht="12.75">
      <c r="D258" s="143"/>
    </row>
    <row r="259" s="134" customFormat="1" ht="12.75">
      <c r="D259" s="143"/>
    </row>
    <row r="260" s="134" customFormat="1" ht="12.75">
      <c r="D260" s="143"/>
    </row>
    <row r="261" s="134" customFormat="1" ht="12.75">
      <c r="D261" s="143"/>
    </row>
    <row r="262" s="134" customFormat="1" ht="12.75">
      <c r="D262" s="143"/>
    </row>
    <row r="263" s="134" customFormat="1" ht="12.75">
      <c r="D263" s="143"/>
    </row>
    <row r="264" s="134" customFormat="1" ht="12.75">
      <c r="D264" s="143"/>
    </row>
    <row r="265" s="134" customFormat="1" ht="12.75">
      <c r="D265" s="143"/>
    </row>
    <row r="266" s="134" customFormat="1" ht="12.75">
      <c r="D266" s="143"/>
    </row>
    <row r="267" s="134" customFormat="1" ht="12.75">
      <c r="D267" s="143"/>
    </row>
    <row r="268" s="134" customFormat="1" ht="12.75">
      <c r="D268" s="143"/>
    </row>
    <row r="269" s="134" customFormat="1" ht="12.75">
      <c r="D269" s="143"/>
    </row>
    <row r="270" s="134" customFormat="1" ht="12.75">
      <c r="D270" s="143"/>
    </row>
    <row r="271" s="134" customFormat="1" ht="12.75">
      <c r="D271" s="143"/>
    </row>
    <row r="272" s="134" customFormat="1" ht="12.75">
      <c r="D272" s="143"/>
    </row>
    <row r="273" s="134" customFormat="1" ht="12.75">
      <c r="D273" s="143"/>
    </row>
    <row r="274" s="134" customFormat="1" ht="12.75">
      <c r="D274" s="143"/>
    </row>
    <row r="275" s="134" customFormat="1" ht="12.75">
      <c r="D275" s="143"/>
    </row>
    <row r="276" s="134" customFormat="1" ht="12.75">
      <c r="D276" s="143"/>
    </row>
    <row r="277" s="134" customFormat="1" ht="12.75">
      <c r="D277" s="143"/>
    </row>
    <row r="278" s="134" customFormat="1" ht="12.75">
      <c r="D278" s="143"/>
    </row>
    <row r="279" s="134" customFormat="1" ht="12.75">
      <c r="D279" s="143"/>
    </row>
    <row r="280" s="134" customFormat="1" ht="12.75">
      <c r="D280" s="143"/>
    </row>
    <row r="281" s="134" customFormat="1" ht="12.75">
      <c r="D281" s="143"/>
    </row>
    <row r="282" s="134" customFormat="1" ht="12.75">
      <c r="D282" s="143"/>
    </row>
    <row r="283" s="134" customFormat="1" ht="12.75">
      <c r="D283" s="143"/>
    </row>
    <row r="284" s="134" customFormat="1" ht="12.75">
      <c r="D284" s="143"/>
    </row>
    <row r="285" s="134" customFormat="1" ht="12.75">
      <c r="D285" s="143"/>
    </row>
    <row r="286" s="134" customFormat="1" ht="12.75">
      <c r="D286" s="143"/>
    </row>
    <row r="287" s="134" customFormat="1" ht="12.75">
      <c r="D287" s="143"/>
    </row>
    <row r="288" s="134" customFormat="1" ht="12.75">
      <c r="D288" s="143"/>
    </row>
    <row r="289" s="134" customFormat="1" ht="12.75">
      <c r="D289" s="143"/>
    </row>
    <row r="290" s="134" customFormat="1" ht="12.75">
      <c r="D290" s="143"/>
    </row>
    <row r="291" s="134" customFormat="1" ht="12.75">
      <c r="D291" s="143"/>
    </row>
    <row r="292" s="134" customFormat="1" ht="12.75">
      <c r="D292" s="143"/>
    </row>
    <row r="293" s="134" customFormat="1" ht="12.75">
      <c r="D293" s="143"/>
    </row>
    <row r="294" s="134" customFormat="1" ht="12.75">
      <c r="D294" s="143"/>
    </row>
    <row r="295" s="134" customFormat="1" ht="12.75">
      <c r="D295" s="143"/>
    </row>
    <row r="296" s="134" customFormat="1" ht="12.75">
      <c r="D296" s="143"/>
    </row>
    <row r="297" s="134" customFormat="1" ht="12.75">
      <c r="D297" s="143"/>
    </row>
    <row r="298" s="134" customFormat="1" ht="12.75">
      <c r="D298" s="143"/>
    </row>
    <row r="299" s="134" customFormat="1" ht="12.75">
      <c r="D299" s="143"/>
    </row>
    <row r="300" s="134" customFormat="1" ht="12.75">
      <c r="D300" s="143"/>
    </row>
    <row r="301" s="134" customFormat="1" ht="12.75">
      <c r="D301" s="143"/>
    </row>
    <row r="302" s="134" customFormat="1" ht="12.75">
      <c r="D302" s="143"/>
    </row>
    <row r="303" s="134" customFormat="1" ht="12.75">
      <c r="D303" s="143"/>
    </row>
    <row r="304" s="134" customFormat="1" ht="12.75">
      <c r="D304" s="143"/>
    </row>
    <row r="305" s="134" customFormat="1" ht="12.75">
      <c r="D305" s="143"/>
    </row>
    <row r="306" s="134" customFormat="1" ht="12.75">
      <c r="D306" s="143"/>
    </row>
    <row r="307" s="134" customFormat="1" ht="12.75">
      <c r="D307" s="143"/>
    </row>
    <row r="308" s="134" customFormat="1" ht="12.75">
      <c r="D308" s="143"/>
    </row>
    <row r="309" s="134" customFormat="1" ht="12.75">
      <c r="D309" s="143"/>
    </row>
    <row r="310" s="134" customFormat="1" ht="12.75">
      <c r="D310" s="143"/>
    </row>
    <row r="311" s="134" customFormat="1" ht="12.75">
      <c r="D311" s="143"/>
    </row>
    <row r="312" s="134" customFormat="1" ht="12.75">
      <c r="D312" s="143"/>
    </row>
    <row r="313" s="134" customFormat="1" ht="12.75">
      <c r="D313" s="143"/>
    </row>
    <row r="314" s="134" customFormat="1" ht="12.75">
      <c r="D314" s="143"/>
    </row>
    <row r="315" s="134" customFormat="1" ht="12.75">
      <c r="D315" s="143"/>
    </row>
    <row r="316" s="134" customFormat="1" ht="12.75">
      <c r="D316" s="143"/>
    </row>
    <row r="317" s="134" customFormat="1" ht="12.75">
      <c r="D317" s="143"/>
    </row>
    <row r="318" s="134" customFormat="1" ht="12.75">
      <c r="D318" s="143"/>
    </row>
    <row r="319" s="134" customFormat="1" ht="12.75">
      <c r="D319" s="143"/>
    </row>
    <row r="320" s="134" customFormat="1" ht="12.75">
      <c r="D320" s="143"/>
    </row>
    <row r="321" s="134" customFormat="1" ht="12.75">
      <c r="D321" s="143"/>
    </row>
  </sheetData>
  <sheetProtection password="F751" sheet="1" objects="1" scenarios="1"/>
  <mergeCells count="17">
    <mergeCell ref="C14:E14"/>
    <mergeCell ref="A44:E44"/>
    <mergeCell ref="A43:F43"/>
    <mergeCell ref="H12:I12"/>
    <mergeCell ref="A9:E9"/>
    <mergeCell ref="H9:I9"/>
    <mergeCell ref="F10:G10"/>
    <mergeCell ref="A11:I11"/>
    <mergeCell ref="B12:B13"/>
    <mergeCell ref="C12:C13"/>
    <mergeCell ref="D12:D13"/>
    <mergeCell ref="E12:E13"/>
    <mergeCell ref="F12:G12"/>
    <mergeCell ref="A1:I1"/>
    <mergeCell ref="A2:I2"/>
    <mergeCell ref="A4:I4"/>
    <mergeCell ref="A8:I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5"/>
  <headerFooter alignWithMargins="0">
    <oddFooter>&amp;CPágina &amp;P de &amp;N</oddFooter>
  </headerFooter>
  <legacyDrawing r:id="rId4"/>
  <oleObjects>
    <oleObject progId="Word.Picture.8" shapeId="647276" r:id="rId1"/>
    <oleObject progId="Word.Picture.8" shapeId="32593" r:id="rId2"/>
    <oleObject progId="Word.Picture.8" shapeId="3259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60" workbookViewId="0" topLeftCell="A1">
      <selection activeCell="J22" sqref="J22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  <col min="8" max="8" width="4.8515625" style="0" customWidth="1"/>
    <col min="11" max="11" width="18.421875" style="0" customWidth="1"/>
  </cols>
  <sheetData>
    <row r="1" spans="1:11" ht="23.25">
      <c r="A1" s="316" t="s">
        <v>58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75">
      <c r="A2" s="359" t="s">
        <v>119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23.25">
      <c r="A3" s="133"/>
      <c r="B3" s="133"/>
      <c r="C3" s="133"/>
      <c r="D3" s="133"/>
      <c r="E3" s="133"/>
      <c r="F3" s="133"/>
      <c r="G3" s="133"/>
      <c r="H3" s="132"/>
      <c r="I3" s="134"/>
      <c r="J3" s="107"/>
      <c r="K3" s="107"/>
    </row>
    <row r="4" spans="1:11" ht="23.25">
      <c r="A4" s="332" t="s">
        <v>69</v>
      </c>
      <c r="B4" s="333"/>
      <c r="C4" s="333"/>
      <c r="D4" s="333"/>
      <c r="E4" s="333"/>
      <c r="F4" s="333"/>
      <c r="G4" s="333"/>
      <c r="H4" s="333"/>
      <c r="I4" s="333"/>
      <c r="J4" s="333"/>
      <c r="K4" s="334"/>
    </row>
    <row r="5" spans="1:11" ht="4.5" customHeight="1">
      <c r="A5" s="360"/>
      <c r="B5" s="360"/>
      <c r="C5" s="360"/>
      <c r="D5" s="360"/>
      <c r="E5" s="360"/>
      <c r="F5" s="360"/>
      <c r="G5" s="360"/>
      <c r="H5" s="360"/>
      <c r="I5" s="360"/>
      <c r="J5" s="107"/>
      <c r="K5" s="107"/>
    </row>
    <row r="6" spans="1:11" ht="20.25" customHeight="1">
      <c r="A6" s="280" t="s">
        <v>170</v>
      </c>
      <c r="B6" s="280"/>
      <c r="C6" s="281"/>
      <c r="D6" s="281"/>
      <c r="E6" s="282"/>
      <c r="F6" s="283"/>
      <c r="G6" s="284"/>
      <c r="H6" s="284"/>
      <c r="I6" s="284"/>
      <c r="J6" s="284"/>
      <c r="K6" s="285"/>
    </row>
    <row r="7" spans="1:11" ht="20.25" customHeight="1">
      <c r="A7" s="286" t="str">
        <f>ORÇAMENTO!A7</f>
        <v>PROGRAMA : ORÇAMENTO PARTICIPATIVO</v>
      </c>
      <c r="B7" s="287"/>
      <c r="C7" s="287"/>
      <c r="D7" s="287"/>
      <c r="E7" s="287"/>
      <c r="F7" s="287"/>
      <c r="G7" s="284"/>
      <c r="H7" s="284"/>
      <c r="I7" s="284"/>
      <c r="J7" s="284"/>
      <c r="K7" s="285"/>
    </row>
    <row r="8" spans="1:11" ht="20.25" customHeight="1">
      <c r="A8" s="286" t="s">
        <v>171</v>
      </c>
      <c r="B8" s="287"/>
      <c r="C8" s="287"/>
      <c r="D8" s="286"/>
      <c r="E8" s="287"/>
      <c r="F8" s="288"/>
      <c r="G8" s="286"/>
      <c r="H8" s="289"/>
      <c r="I8" s="352"/>
      <c r="J8" s="353"/>
      <c r="K8" s="354"/>
    </row>
    <row r="9" spans="1:11" ht="20.25" customHeight="1">
      <c r="A9" s="286" t="str">
        <f>ORÇAMENTO!A9</f>
        <v>PROF. RESP.: STELLA MARA SILVA RODRIGUES                     </v>
      </c>
      <c r="B9" s="287"/>
      <c r="C9" s="287"/>
      <c r="D9" s="286"/>
      <c r="E9" s="290"/>
      <c r="F9" s="290" t="str">
        <f>ORÇAMENTO!F9</f>
        <v>CREA: MG-45.264/D</v>
      </c>
      <c r="G9" s="290"/>
      <c r="H9" s="291"/>
      <c r="I9" s="292"/>
      <c r="J9" s="291"/>
      <c r="K9" s="291" t="str">
        <f>ORÇAMENTO!F10</f>
        <v>DATA: 03/04/2012</v>
      </c>
    </row>
    <row r="10" spans="1:11" ht="6" customHeight="1" thickBot="1">
      <c r="A10" s="355"/>
      <c r="B10" s="355"/>
      <c r="C10" s="355"/>
      <c r="D10" s="79"/>
      <c r="E10" s="79"/>
      <c r="F10" s="79"/>
      <c r="G10" s="79"/>
      <c r="H10" s="79"/>
      <c r="I10" s="79"/>
      <c r="J10" s="79"/>
      <c r="K10" s="79"/>
    </row>
    <row r="11" spans="1:11" ht="12.75">
      <c r="A11" s="108"/>
      <c r="B11" s="75"/>
      <c r="C11" s="75"/>
      <c r="D11" s="75"/>
      <c r="E11" s="75"/>
      <c r="F11" s="75"/>
      <c r="G11" s="75"/>
      <c r="H11" s="75"/>
      <c r="I11" s="75"/>
      <c r="J11" s="75"/>
      <c r="K11" s="109"/>
    </row>
    <row r="12" spans="1:11" ht="12.75">
      <c r="A12" s="110" t="s">
        <v>70</v>
      </c>
      <c r="B12" s="71"/>
      <c r="C12" s="71"/>
      <c r="D12" s="71"/>
      <c r="E12" s="71"/>
      <c r="F12" s="71"/>
      <c r="G12" s="71"/>
      <c r="H12" s="71"/>
      <c r="I12" s="71"/>
      <c r="J12" s="71"/>
      <c r="K12" s="111"/>
    </row>
    <row r="13" spans="1:11" ht="13.5" thickBot="1">
      <c r="A13" s="110"/>
      <c r="B13" s="71"/>
      <c r="C13" s="71"/>
      <c r="D13" s="71"/>
      <c r="E13" s="71"/>
      <c r="F13" s="71"/>
      <c r="G13" s="71"/>
      <c r="H13" s="71"/>
      <c r="I13" s="71"/>
      <c r="J13" s="71"/>
      <c r="K13" s="111"/>
    </row>
    <row r="14" spans="1:11" ht="13.5" thickBot="1">
      <c r="A14" s="110"/>
      <c r="B14" s="112">
        <v>0.01</v>
      </c>
      <c r="C14" s="71"/>
      <c r="D14" s="71"/>
      <c r="E14" s="71"/>
      <c r="F14" s="71"/>
      <c r="G14" s="71"/>
      <c r="H14" s="71"/>
      <c r="I14" s="71"/>
      <c r="J14" s="71"/>
      <c r="K14" s="111"/>
    </row>
    <row r="15" spans="1:11" ht="12.75">
      <c r="A15" s="110"/>
      <c r="B15" s="71"/>
      <c r="C15" s="71"/>
      <c r="D15" s="71"/>
      <c r="E15" s="113" t="s">
        <v>71</v>
      </c>
      <c r="F15" s="71"/>
      <c r="G15" s="71"/>
      <c r="H15" s="71"/>
      <c r="I15" s="114" t="s">
        <v>72</v>
      </c>
      <c r="J15" s="115">
        <f>1+B18+B22+B30</f>
        <v>1.0864</v>
      </c>
      <c r="K15" s="111"/>
    </row>
    <row r="16" spans="1:11" ht="12.75">
      <c r="A16" s="110" t="s">
        <v>73</v>
      </c>
      <c r="B16" s="71"/>
      <c r="C16" s="71"/>
      <c r="D16" s="71"/>
      <c r="E16" s="113" t="s">
        <v>74</v>
      </c>
      <c r="F16" s="71"/>
      <c r="G16" s="71"/>
      <c r="H16" s="71"/>
      <c r="I16" s="114" t="s">
        <v>75</v>
      </c>
      <c r="J16" s="115">
        <f>1+B14</f>
        <v>1.01</v>
      </c>
      <c r="K16" s="111"/>
    </row>
    <row r="17" spans="1:11" ht="13.5" thickBot="1">
      <c r="A17" s="110"/>
      <c r="B17" s="71"/>
      <c r="C17" s="71"/>
      <c r="D17" s="71"/>
      <c r="E17" s="113" t="s">
        <v>76</v>
      </c>
      <c r="F17" s="71"/>
      <c r="G17" s="71"/>
      <c r="H17" s="71"/>
      <c r="I17" s="114" t="s">
        <v>77</v>
      </c>
      <c r="J17" s="115">
        <f>1+B26</f>
        <v>1.076</v>
      </c>
      <c r="K17" s="111"/>
    </row>
    <row r="18" spans="1:11" ht="13.5" thickBot="1">
      <c r="A18" s="110"/>
      <c r="B18" s="112">
        <v>0.018</v>
      </c>
      <c r="C18" s="71"/>
      <c r="D18" s="71"/>
      <c r="E18" s="113" t="s">
        <v>78</v>
      </c>
      <c r="F18" s="71"/>
      <c r="G18" s="71"/>
      <c r="H18" s="71"/>
      <c r="I18" s="114" t="s">
        <v>79</v>
      </c>
      <c r="J18" s="115">
        <f>1-C35-E35-G35-C37</f>
        <v>0.9435</v>
      </c>
      <c r="K18" s="111"/>
    </row>
    <row r="19" spans="1:11" ht="12.75">
      <c r="A19" s="110"/>
      <c r="B19" s="71"/>
      <c r="C19" s="71"/>
      <c r="D19" s="71"/>
      <c r="E19" s="71"/>
      <c r="F19" s="71"/>
      <c r="G19" s="71"/>
      <c r="H19" s="71"/>
      <c r="I19" s="71"/>
      <c r="J19" s="71"/>
      <c r="K19" s="111"/>
    </row>
    <row r="20" spans="1:11" ht="12.75">
      <c r="A20" s="110" t="s">
        <v>80</v>
      </c>
      <c r="B20" s="71"/>
      <c r="C20" s="71"/>
      <c r="D20" s="71"/>
      <c r="E20" s="71"/>
      <c r="F20" s="71"/>
      <c r="G20" s="71"/>
      <c r="H20" s="71"/>
      <c r="I20" s="71"/>
      <c r="J20" s="71"/>
      <c r="K20" s="111"/>
    </row>
    <row r="21" spans="1:11" ht="13.5" thickBot="1">
      <c r="A21" s="110"/>
      <c r="B21" s="71"/>
      <c r="C21" s="71"/>
      <c r="D21" s="71"/>
      <c r="E21" s="71"/>
      <c r="F21" s="71"/>
      <c r="G21" s="71"/>
      <c r="H21" s="71"/>
      <c r="I21" s="71"/>
      <c r="J21" s="71"/>
      <c r="K21" s="111"/>
    </row>
    <row r="22" spans="1:11" ht="13.5" thickBot="1">
      <c r="A22" s="110"/>
      <c r="B22" s="112">
        <v>0.065</v>
      </c>
      <c r="C22" s="71"/>
      <c r="D22" s="71"/>
      <c r="E22" s="71"/>
      <c r="F22" s="71"/>
      <c r="G22" s="71"/>
      <c r="H22" s="71"/>
      <c r="I22" s="71"/>
      <c r="J22" s="71"/>
      <c r="K22" s="111"/>
    </row>
    <row r="23" spans="1:11" ht="12.75">
      <c r="A23" s="110"/>
      <c r="B23" s="71"/>
      <c r="C23" s="71"/>
      <c r="D23" s="71"/>
      <c r="E23" s="71"/>
      <c r="F23" s="71"/>
      <c r="G23" s="71"/>
      <c r="H23" s="71"/>
      <c r="I23" s="71"/>
      <c r="J23" s="71"/>
      <c r="K23" s="111"/>
    </row>
    <row r="24" spans="1:11" ht="12.75">
      <c r="A24" s="110" t="s">
        <v>81</v>
      </c>
      <c r="B24" s="71"/>
      <c r="C24" s="71"/>
      <c r="D24" s="71"/>
      <c r="E24" s="71"/>
      <c r="F24" s="71"/>
      <c r="G24" s="71"/>
      <c r="H24" s="71"/>
      <c r="I24" s="71"/>
      <c r="J24" s="71"/>
      <c r="K24" s="111"/>
    </row>
    <row r="25" spans="1:11" ht="13.5" thickBot="1">
      <c r="A25" s="110"/>
      <c r="B25" s="71"/>
      <c r="C25" s="71"/>
      <c r="D25" s="71"/>
      <c r="E25" s="71"/>
      <c r="F25" s="71"/>
      <c r="G25" s="71"/>
      <c r="H25" s="71"/>
      <c r="I25" s="71"/>
      <c r="J25" s="71"/>
      <c r="K25" s="111"/>
    </row>
    <row r="26" spans="1:11" ht="13.5" thickBot="1">
      <c r="A26" s="110"/>
      <c r="B26" s="112">
        <v>0.076</v>
      </c>
      <c r="C26" s="71"/>
      <c r="D26" s="71"/>
      <c r="E26" s="71"/>
      <c r="F26" s="71"/>
      <c r="G26" s="71"/>
      <c r="H26" s="71"/>
      <c r="I26" s="71"/>
      <c r="J26" s="71"/>
      <c r="K26" s="111"/>
    </row>
    <row r="27" spans="1:11" ht="12.75">
      <c r="A27" s="110"/>
      <c r="B27" s="71"/>
      <c r="C27" s="71"/>
      <c r="D27" s="71"/>
      <c r="E27" s="71"/>
      <c r="F27" s="71"/>
      <c r="G27" s="71"/>
      <c r="H27" s="71"/>
      <c r="I27" s="71"/>
      <c r="J27" s="71"/>
      <c r="K27" s="111"/>
    </row>
    <row r="28" spans="1:11" ht="12.75">
      <c r="A28" s="110" t="s">
        <v>82</v>
      </c>
      <c r="B28" s="71"/>
      <c r="C28" s="71"/>
      <c r="D28" s="71"/>
      <c r="E28" s="71"/>
      <c r="F28" s="71"/>
      <c r="G28" s="71"/>
      <c r="H28" s="71"/>
      <c r="I28" s="71"/>
      <c r="J28" s="71"/>
      <c r="K28" s="111"/>
    </row>
    <row r="29" spans="1:11" ht="13.5" thickBot="1">
      <c r="A29" s="110"/>
      <c r="B29" s="71"/>
      <c r="C29" s="71"/>
      <c r="D29" s="71"/>
      <c r="E29" s="71"/>
      <c r="F29" s="71"/>
      <c r="G29" s="71"/>
      <c r="H29" s="71"/>
      <c r="I29" s="71"/>
      <c r="J29" s="71"/>
      <c r="K29" s="111"/>
    </row>
    <row r="30" spans="1:11" ht="13.5" thickBot="1">
      <c r="A30" s="110"/>
      <c r="B30" s="112">
        <v>0.0034</v>
      </c>
      <c r="C30" s="71"/>
      <c r="D30" s="71"/>
      <c r="E30" s="71"/>
      <c r="F30" s="71"/>
      <c r="G30" s="71"/>
      <c r="H30" s="71"/>
      <c r="I30" s="71"/>
      <c r="J30" s="71"/>
      <c r="K30" s="111"/>
    </row>
    <row r="31" spans="1:11" ht="12.75">
      <c r="A31" s="110"/>
      <c r="B31" s="116"/>
      <c r="C31" s="71"/>
      <c r="D31" s="71"/>
      <c r="E31" s="71"/>
      <c r="F31" s="71"/>
      <c r="G31" s="71"/>
      <c r="H31" s="71"/>
      <c r="I31" s="71"/>
      <c r="J31" s="71"/>
      <c r="K31" s="111"/>
    </row>
    <row r="32" spans="1:11" ht="25.5" customHeight="1">
      <c r="A32" s="356" t="s">
        <v>83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8"/>
    </row>
    <row r="33" spans="1:11" ht="12.75">
      <c r="A33" s="117" t="s">
        <v>84</v>
      </c>
      <c r="B33" s="71"/>
      <c r="C33" s="71"/>
      <c r="D33" s="71"/>
      <c r="E33" s="71"/>
      <c r="F33" s="71"/>
      <c r="G33" s="71"/>
      <c r="H33" s="71"/>
      <c r="I33" s="71"/>
      <c r="J33" s="71"/>
      <c r="K33" s="111"/>
    </row>
    <row r="34" spans="1:11" ht="13.5" thickBot="1">
      <c r="A34" s="110"/>
      <c r="B34" s="71"/>
      <c r="C34" s="71"/>
      <c r="D34" s="71"/>
      <c r="E34" s="71"/>
      <c r="F34" s="71"/>
      <c r="G34" s="71"/>
      <c r="H34" s="71"/>
      <c r="I34" s="71"/>
      <c r="J34" s="71"/>
      <c r="K34" s="111"/>
    </row>
    <row r="35" spans="1:11" ht="13.5" thickBot="1">
      <c r="A35" s="110"/>
      <c r="B35" s="71" t="s">
        <v>85</v>
      </c>
      <c r="C35" s="118">
        <v>0.03</v>
      </c>
      <c r="D35" s="80" t="s">
        <v>86</v>
      </c>
      <c r="E35" s="118">
        <v>0.0065</v>
      </c>
      <c r="F35" s="80" t="s">
        <v>87</v>
      </c>
      <c r="G35" s="112">
        <v>0.02</v>
      </c>
      <c r="H35" s="71"/>
      <c r="I35" s="71"/>
      <c r="J35" s="119"/>
      <c r="K35" s="111"/>
    </row>
    <row r="36" spans="1:11" ht="13.5" thickBot="1">
      <c r="A36" s="110"/>
      <c r="B36" s="71"/>
      <c r="C36" s="71"/>
      <c r="D36" s="71"/>
      <c r="E36" s="71"/>
      <c r="F36" s="71"/>
      <c r="G36" s="71"/>
      <c r="H36" s="71"/>
      <c r="I36" s="71"/>
      <c r="J36" s="119"/>
      <c r="K36" s="111"/>
    </row>
    <row r="37" spans="1:11" ht="13.5" thickBot="1">
      <c r="A37" s="110"/>
      <c r="B37" s="71" t="s">
        <v>88</v>
      </c>
      <c r="C37" s="118">
        <v>0</v>
      </c>
      <c r="D37" s="71"/>
      <c r="E37" s="71"/>
      <c r="F37" s="116"/>
      <c r="G37" s="71"/>
      <c r="H37" s="71"/>
      <c r="I37" s="119"/>
      <c r="J37" s="71"/>
      <c r="K37" s="111"/>
    </row>
    <row r="38" spans="1:11" ht="12.75">
      <c r="A38" s="110"/>
      <c r="B38" s="71"/>
      <c r="C38" s="71"/>
      <c r="D38" s="71"/>
      <c r="E38" s="71"/>
      <c r="F38" s="71"/>
      <c r="G38" s="71"/>
      <c r="H38" s="71"/>
      <c r="I38" s="71"/>
      <c r="J38" s="71"/>
      <c r="K38" s="111"/>
    </row>
    <row r="39" spans="1:11" ht="15.75">
      <c r="A39" s="110"/>
      <c r="B39" s="120"/>
      <c r="C39" s="120" t="s">
        <v>89</v>
      </c>
      <c r="D39" s="150">
        <f>(J15*J16*J17/J18)-1</f>
        <v>0.2513577784843668</v>
      </c>
      <c r="E39" s="71"/>
      <c r="F39" s="71"/>
      <c r="G39" s="71"/>
      <c r="H39" s="71"/>
      <c r="I39" s="71"/>
      <c r="J39" s="71"/>
      <c r="K39" s="111"/>
    </row>
    <row r="40" spans="1:11" ht="13.5" thickBot="1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</sheetData>
  <sheetProtection password="F751" sheet="1" objects="1" scenarios="1"/>
  <mergeCells count="7">
    <mergeCell ref="I8:K8"/>
    <mergeCell ref="A10:C10"/>
    <mergeCell ref="A32:K32"/>
    <mergeCell ref="A1:K1"/>
    <mergeCell ref="A2:K2"/>
    <mergeCell ref="A4:K4"/>
    <mergeCell ref="A5:I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0" r:id="rId4"/>
  <headerFooter alignWithMargins="0">
    <oddFooter>&amp;CPágina &amp;P de &amp;N</oddFooter>
  </headerFooter>
  <legacyDrawing r:id="rId3"/>
  <oleObjects>
    <oleObject progId="Word.Picture.8" shapeId="44458" r:id="rId1"/>
    <oleObject progId="Word.Picture.8" shapeId="4445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60" zoomScaleNormal="75" workbookViewId="0" topLeftCell="A1">
      <selection activeCell="A10" sqref="A10:E10"/>
    </sheetView>
  </sheetViews>
  <sheetFormatPr defaultColWidth="9.140625" defaultRowHeight="12.75"/>
  <cols>
    <col min="1" max="1" width="6.28125" style="1" customWidth="1"/>
    <col min="2" max="3" width="20.7109375" style="1" customWidth="1"/>
    <col min="4" max="4" width="17.57421875" style="1" customWidth="1"/>
    <col min="5" max="5" width="14.140625" style="3" customWidth="1"/>
    <col min="6" max="6" width="13.00390625" style="2" hidden="1" customWidth="1"/>
    <col min="7" max="12" width="12.7109375" style="1" customWidth="1"/>
    <col min="13" max="18" width="11.421875" style="1" hidden="1" customWidth="1"/>
    <col min="19" max="16384" width="11.421875" style="1" customWidth="1"/>
  </cols>
  <sheetData>
    <row r="1" spans="1:12" s="132" customFormat="1" ht="30" customHeight="1">
      <c r="A1" s="316" t="s">
        <v>58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s="132" customFormat="1" ht="30" customHeight="1">
      <c r="A2" s="317" t="s">
        <v>113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9" s="132" customFormat="1" ht="23.25">
      <c r="A3" s="133"/>
      <c r="B3" s="133"/>
      <c r="C3" s="133"/>
      <c r="D3" s="133"/>
      <c r="E3" s="133"/>
      <c r="F3" s="133"/>
      <c r="G3" s="133"/>
      <c r="I3" s="134"/>
    </row>
    <row r="4" spans="1:12" s="132" customFormat="1" ht="23.25">
      <c r="A4" s="364" t="s">
        <v>107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</row>
    <row r="5" spans="1:12" s="132" customFormat="1" ht="4.5" customHeight="1">
      <c r="A5" s="367"/>
      <c r="B5" s="367"/>
      <c r="C5" s="367"/>
      <c r="D5" s="367"/>
      <c r="E5" s="367"/>
      <c r="F5" s="367"/>
      <c r="G5" s="367"/>
      <c r="H5" s="367"/>
      <c r="I5" s="367"/>
      <c r="J5" s="193"/>
      <c r="K5" s="193"/>
      <c r="L5" s="193"/>
    </row>
    <row r="6" spans="1:12" s="132" customFormat="1" ht="23.25" customHeight="1">
      <c r="A6" s="170" t="str">
        <f>ORÇAMENTO!A6</f>
        <v>OBRA : PAVIMENTAÇÃO DE VIAS URBANAS NO DISTRITO DE BONSUCESSO -  EM PATOS DE MINAS</v>
      </c>
      <c r="B6" s="170"/>
      <c r="C6" s="171"/>
      <c r="D6" s="171"/>
      <c r="E6" s="172"/>
      <c r="F6" s="194"/>
      <c r="G6" s="195"/>
      <c r="H6" s="195"/>
      <c r="I6" s="195"/>
      <c r="J6" s="195"/>
      <c r="K6" s="195"/>
      <c r="L6" s="196"/>
    </row>
    <row r="7" spans="1:12" s="134" customFormat="1" ht="23.25" customHeight="1">
      <c r="A7" s="174" t="str">
        <f>ORÇAMENTO!A7</f>
        <v>PROGRAMA : ORÇAMENTO PARTICIPATIVO</v>
      </c>
      <c r="B7" s="175"/>
      <c r="C7" s="175"/>
      <c r="D7" s="175"/>
      <c r="E7" s="175"/>
      <c r="F7" s="175"/>
      <c r="G7" s="173"/>
      <c r="H7" s="195"/>
      <c r="I7" s="197"/>
      <c r="J7" s="361"/>
      <c r="K7" s="362"/>
      <c r="L7" s="363"/>
    </row>
    <row r="8" spans="1:12" s="132" customFormat="1" ht="23.25" customHeight="1">
      <c r="A8" s="335" t="str">
        <f>ORÇAMENTO!A8</f>
        <v>LOCAL: DISTRITO DE BONSUCESSO NO  MUNICIPIO DE PATOS DE MINAS/MG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7"/>
    </row>
    <row r="9" spans="1:12" s="132" customFormat="1" ht="23.25" customHeight="1">
      <c r="A9" s="177" t="str">
        <f>ORÇAMENTO!A9</f>
        <v>PROF. RESP.: STELLA MARA SILVA RODRIGUES                     </v>
      </c>
      <c r="B9" s="178"/>
      <c r="C9" s="178"/>
      <c r="D9" s="178"/>
      <c r="E9" s="178"/>
      <c r="F9" s="178"/>
      <c r="G9" s="198" t="str">
        <f>ORÇAMENTO!F9</f>
        <v>CREA: MG-45.264/D</v>
      </c>
      <c r="H9" s="199"/>
      <c r="I9" s="200"/>
      <c r="J9" s="335"/>
      <c r="K9" s="336"/>
      <c r="L9" s="337"/>
    </row>
    <row r="10" spans="1:12" s="132" customFormat="1" ht="23.25" customHeight="1">
      <c r="A10" s="335" t="str">
        <f>ORÇAMENTO!A10</f>
        <v>REFERÊNCIA DE PREÇOS: TABELA SINAPI</v>
      </c>
      <c r="B10" s="336"/>
      <c r="C10" s="336"/>
      <c r="D10" s="336"/>
      <c r="E10" s="336"/>
      <c r="F10" s="175"/>
      <c r="G10" s="201" t="str">
        <f>ORÇAMENTO!D10</f>
        <v> REF. : Jan/2012</v>
      </c>
      <c r="H10" s="175"/>
      <c r="I10" s="202"/>
      <c r="J10" s="203" t="str">
        <f>ORÇAMENTO!F10</f>
        <v>DATA: 03/04/2012</v>
      </c>
      <c r="K10" s="203"/>
      <c r="L10" s="202"/>
    </row>
    <row r="11" spans="1:12" s="132" customFormat="1" ht="6" customHeight="1">
      <c r="A11" s="204"/>
      <c r="B11" s="205"/>
      <c r="C11" s="205"/>
      <c r="D11" s="206"/>
      <c r="E11" s="207"/>
      <c r="F11" s="208"/>
      <c r="G11" s="209"/>
      <c r="H11" s="209"/>
      <c r="I11" s="210"/>
      <c r="J11" s="210"/>
      <c r="K11" s="211"/>
      <c r="L11" s="212"/>
    </row>
    <row r="12" spans="1:12" s="11" customFormat="1" ht="12.75" customHeight="1">
      <c r="A12" s="213"/>
      <c r="B12" s="214"/>
      <c r="C12" s="215"/>
      <c r="D12" s="215"/>
      <c r="E12" s="216"/>
      <c r="F12" s="217"/>
      <c r="G12" s="368" t="s">
        <v>12</v>
      </c>
      <c r="H12" s="369"/>
      <c r="I12" s="369"/>
      <c r="J12" s="369"/>
      <c r="K12" s="369"/>
      <c r="L12" s="370"/>
    </row>
    <row r="13" spans="1:18" s="11" customFormat="1" ht="12.75">
      <c r="A13" s="82" t="s">
        <v>4</v>
      </c>
      <c r="B13" s="81" t="s">
        <v>13</v>
      </c>
      <c r="C13" s="81"/>
      <c r="D13" s="81" t="s">
        <v>14</v>
      </c>
      <c r="E13" s="82" t="s">
        <v>5</v>
      </c>
      <c r="F13" s="82" t="s">
        <v>15</v>
      </c>
      <c r="G13" s="83" t="s">
        <v>28</v>
      </c>
      <c r="H13" s="84"/>
      <c r="I13" s="83" t="s">
        <v>29</v>
      </c>
      <c r="J13" s="84"/>
      <c r="K13" s="83" t="s">
        <v>54</v>
      </c>
      <c r="L13" s="84"/>
      <c r="M13" s="85" t="s">
        <v>55</v>
      </c>
      <c r="N13" s="86"/>
      <c r="O13" s="85" t="s">
        <v>56</v>
      </c>
      <c r="P13" s="86"/>
      <c r="Q13" s="85" t="s">
        <v>57</v>
      </c>
      <c r="R13" s="86"/>
    </row>
    <row r="14" spans="1:18" s="11" customFormat="1" ht="12" customHeight="1">
      <c r="A14" s="82"/>
      <c r="B14" s="87" t="s">
        <v>17</v>
      </c>
      <c r="C14" s="88"/>
      <c r="D14" s="88" t="s">
        <v>18</v>
      </c>
      <c r="E14" s="89" t="s">
        <v>19</v>
      </c>
      <c r="F14" s="82" t="s">
        <v>19</v>
      </c>
      <c r="G14" s="90" t="s">
        <v>20</v>
      </c>
      <c r="H14" s="90" t="s">
        <v>21</v>
      </c>
      <c r="I14" s="90" t="s">
        <v>20</v>
      </c>
      <c r="J14" s="90" t="s">
        <v>21</v>
      </c>
      <c r="K14" s="90" t="s">
        <v>20</v>
      </c>
      <c r="L14" s="90" t="s">
        <v>21</v>
      </c>
      <c r="M14" s="91" t="s">
        <v>20</v>
      </c>
      <c r="N14" s="91" t="s">
        <v>21</v>
      </c>
      <c r="O14" s="91" t="s">
        <v>20</v>
      </c>
      <c r="P14" s="91" t="s">
        <v>21</v>
      </c>
      <c r="Q14" s="91" t="s">
        <v>20</v>
      </c>
      <c r="R14" s="91" t="s">
        <v>21</v>
      </c>
    </row>
    <row r="15" spans="1:18" s="11" customFormat="1" ht="12" customHeight="1">
      <c r="A15" s="240">
        <v>1</v>
      </c>
      <c r="B15" s="239" t="s">
        <v>172</v>
      </c>
      <c r="C15" s="237"/>
      <c r="D15" s="237"/>
      <c r="E15" s="236"/>
      <c r="F15" s="236"/>
      <c r="G15" s="238"/>
      <c r="H15" s="238"/>
      <c r="I15" s="238"/>
      <c r="J15" s="238"/>
      <c r="K15" s="238"/>
      <c r="L15" s="238"/>
      <c r="M15" s="91"/>
      <c r="N15" s="91"/>
      <c r="O15" s="91"/>
      <c r="P15" s="91"/>
      <c r="Q15" s="91"/>
      <c r="R15" s="91"/>
    </row>
    <row r="16" spans="1:18" s="11" customFormat="1" ht="12" customHeight="1">
      <c r="A16" s="231" t="s">
        <v>10</v>
      </c>
      <c r="B16" s="371" t="str">
        <f>ORÇAMENTO!C15</f>
        <v>SERVIÇOS PRELIMINARES</v>
      </c>
      <c r="C16" s="372"/>
      <c r="D16" s="232">
        <f>ORÇAMENTO!I17</f>
        <v>1384.806</v>
      </c>
      <c r="E16" s="233">
        <f>D16/$D$24</f>
        <v>0.013330625388316638</v>
      </c>
      <c r="F16" s="153"/>
      <c r="G16" s="234">
        <v>100</v>
      </c>
      <c r="H16" s="235">
        <f>G16+F16</f>
        <v>100</v>
      </c>
      <c r="I16" s="234"/>
      <c r="J16" s="235">
        <f>H16+I16</f>
        <v>100</v>
      </c>
      <c r="K16" s="234"/>
      <c r="L16" s="235">
        <f>K16+J16</f>
        <v>100</v>
      </c>
      <c r="M16" s="154"/>
      <c r="N16" s="154"/>
      <c r="O16" s="154"/>
      <c r="P16" s="154"/>
      <c r="Q16" s="154"/>
      <c r="R16" s="154"/>
    </row>
    <row r="17" spans="1:18" s="11" customFormat="1" ht="12" customHeight="1">
      <c r="A17" s="152" t="s">
        <v>126</v>
      </c>
      <c r="B17" s="373" t="str">
        <f>ORÇAMENTO!C19</f>
        <v>MOVIMENTO DE TERRA</v>
      </c>
      <c r="C17" s="374"/>
      <c r="D17" s="155">
        <f>ORÇAMENTO!I23</f>
        <v>6109.2744</v>
      </c>
      <c r="E17" s="233">
        <f>D17/$D$24</f>
        <v>0.0588100054598499</v>
      </c>
      <c r="F17" s="153"/>
      <c r="G17" s="234">
        <v>100</v>
      </c>
      <c r="H17" s="93">
        <f>G17+F17</f>
        <v>100</v>
      </c>
      <c r="I17" s="92"/>
      <c r="J17" s="93">
        <f>H17+I17</f>
        <v>100</v>
      </c>
      <c r="K17" s="92"/>
      <c r="L17" s="93">
        <f>K17+J17</f>
        <v>100</v>
      </c>
      <c r="M17" s="154"/>
      <c r="N17" s="154"/>
      <c r="O17" s="154"/>
      <c r="P17" s="154"/>
      <c r="Q17" s="154"/>
      <c r="R17" s="154"/>
    </row>
    <row r="18" spans="1:18" s="11" customFormat="1" ht="12" customHeight="1">
      <c r="A18" s="152" t="s">
        <v>132</v>
      </c>
      <c r="B18" s="373" t="str">
        <f>ORÇAMENTO!C25</f>
        <v>EXECUÇÃO DO PAVIMENTO</v>
      </c>
      <c r="C18" s="374"/>
      <c r="D18" s="155">
        <f>ORÇAMENTO!I34</f>
        <v>78758.13231400002</v>
      </c>
      <c r="E18" s="233">
        <f>D18/$D$24</f>
        <v>0.7581532417980639</v>
      </c>
      <c r="F18" s="153"/>
      <c r="G18" s="234">
        <v>100</v>
      </c>
      <c r="H18" s="93">
        <f>G18+F18</f>
        <v>100</v>
      </c>
      <c r="I18" s="92"/>
      <c r="J18" s="93">
        <f>H18+I18</f>
        <v>100</v>
      </c>
      <c r="K18" s="92"/>
      <c r="L18" s="93">
        <f>K18+J18</f>
        <v>100</v>
      </c>
      <c r="M18" s="154"/>
      <c r="N18" s="154"/>
      <c r="O18" s="154"/>
      <c r="P18" s="154"/>
      <c r="Q18" s="154"/>
      <c r="R18" s="154"/>
    </row>
    <row r="19" spans="1:18" s="11" customFormat="1" ht="12" customHeight="1">
      <c r="A19" s="152" t="s">
        <v>146</v>
      </c>
      <c r="B19" s="373" t="str">
        <f>ORÇAMENTO!C36</f>
        <v>SERVIÇOS COMPLEMENTARES</v>
      </c>
      <c r="C19" s="374"/>
      <c r="D19" s="155">
        <f>ORÇAMENTO!I40</f>
        <v>17629.3352</v>
      </c>
      <c r="E19" s="233">
        <f>D19/$D$24</f>
        <v>0.16970612735376955</v>
      </c>
      <c r="F19" s="153"/>
      <c r="G19" s="234">
        <v>100</v>
      </c>
      <c r="H19" s="93">
        <f>G19+F19</f>
        <v>100</v>
      </c>
      <c r="I19" s="92"/>
      <c r="J19" s="93">
        <f>H19+I19</f>
        <v>100</v>
      </c>
      <c r="K19" s="92"/>
      <c r="L19" s="93">
        <f>K19+J19</f>
        <v>100</v>
      </c>
      <c r="M19" s="154"/>
      <c r="N19" s="154"/>
      <c r="O19" s="154"/>
      <c r="P19" s="154"/>
      <c r="Q19" s="154"/>
      <c r="R19" s="154"/>
    </row>
    <row r="20" spans="1:18" s="11" customFormat="1" ht="12" customHeight="1">
      <c r="A20" s="152"/>
      <c r="B20" s="165"/>
      <c r="C20" s="168"/>
      <c r="D20" s="155"/>
      <c r="E20" s="156"/>
      <c r="F20" s="153"/>
      <c r="G20" s="92"/>
      <c r="H20" s="93"/>
      <c r="I20" s="92"/>
      <c r="J20" s="93"/>
      <c r="K20" s="92"/>
      <c r="L20" s="93"/>
      <c r="M20" s="154"/>
      <c r="N20" s="154"/>
      <c r="O20" s="154"/>
      <c r="P20" s="154"/>
      <c r="Q20" s="154"/>
      <c r="R20" s="154"/>
    </row>
    <row r="21" spans="1:18" s="11" customFormat="1" ht="10.5" customHeight="1" thickBot="1">
      <c r="A21" s="94"/>
      <c r="B21" s="95"/>
      <c r="C21" s="95"/>
      <c r="D21" s="96"/>
      <c r="E21" s="97"/>
      <c r="F21" s="98"/>
      <c r="G21" s="99"/>
      <c r="H21" s="100"/>
      <c r="I21" s="99"/>
      <c r="J21" s="100"/>
      <c r="K21" s="99"/>
      <c r="L21" s="100"/>
      <c r="M21" s="101"/>
      <c r="N21" s="102"/>
      <c r="O21" s="101"/>
      <c r="P21" s="102"/>
      <c r="Q21" s="101"/>
      <c r="R21" s="102"/>
    </row>
    <row r="22" spans="1:18" s="11" customFormat="1" ht="18" customHeight="1" thickBot="1">
      <c r="A22" s="378" t="s">
        <v>67</v>
      </c>
      <c r="B22" s="378"/>
      <c r="C22" s="378"/>
      <c r="D22" s="218"/>
      <c r="E22" s="219">
        <f>SUM(E16:E20)</f>
        <v>1</v>
      </c>
      <c r="F22" s="220" t="e">
        <f>SUMPRODUCT(#REF!,#REF!)/100</f>
        <v>#REF!</v>
      </c>
      <c r="G22" s="221">
        <f>(G16*$E$16+G17*$E$17+G18*$E$18+G19*$E$19)/100</f>
        <v>1</v>
      </c>
      <c r="H22" s="219">
        <f>G22</f>
        <v>1</v>
      </c>
      <c r="I22" s="221">
        <f>(I16*$E$16+I17*$E$17+I18*$E$18+I19*$E$19)/100</f>
        <v>0</v>
      </c>
      <c r="J22" s="219">
        <f>I22+G22</f>
        <v>1</v>
      </c>
      <c r="K22" s="221">
        <f>(K16*$E$16+K17*$E$17+K18*$E$18+K19*$E$19)/100</f>
        <v>0</v>
      </c>
      <c r="L22" s="219">
        <f>K22+J22</f>
        <v>1</v>
      </c>
      <c r="M22" s="76" t="e">
        <f>(#REF!*#REF!+#REF!*#REF!)/100</f>
        <v>#REF!</v>
      </c>
      <c r="N22" s="77" t="e">
        <f>(M22+K22)/H22</f>
        <v>#REF!</v>
      </c>
      <c r="O22" s="76" t="e">
        <f>(#REF!*#REF!+#REF!*#REF!)/100</f>
        <v>#REF!</v>
      </c>
      <c r="P22" s="77" t="e">
        <f>O22/L22</f>
        <v>#REF!</v>
      </c>
      <c r="Q22" s="76" t="e">
        <f>(#REF!*#REF!+#REF!*#REF!)/100</f>
        <v>#REF!</v>
      </c>
      <c r="R22" s="77" t="e">
        <f>(Q22+O22)/L22</f>
        <v>#REF!</v>
      </c>
    </row>
    <row r="23" spans="1:10" s="11" customFormat="1" ht="5.25" customHeight="1">
      <c r="A23" s="70"/>
      <c r="B23" s="70"/>
      <c r="C23" s="70"/>
      <c r="D23" s="70"/>
      <c r="E23" s="103"/>
      <c r="F23" s="104"/>
      <c r="G23" s="70"/>
      <c r="H23" s="70"/>
      <c r="I23" s="70"/>
      <c r="J23" s="70"/>
    </row>
    <row r="24" spans="1:18" s="11" customFormat="1" ht="14.25" customHeight="1">
      <c r="A24" s="378" t="s">
        <v>68</v>
      </c>
      <c r="B24" s="378"/>
      <c r="C24" s="378"/>
      <c r="D24" s="222">
        <f>SUM(D16:D20)</f>
        <v>103881.54791400002</v>
      </c>
      <c r="E24" s="105"/>
      <c r="F24" s="106"/>
      <c r="G24" s="377">
        <f>G22*$D$22</f>
        <v>0</v>
      </c>
      <c r="H24" s="377"/>
      <c r="I24" s="377">
        <f>I22*$D$22</f>
        <v>0</v>
      </c>
      <c r="J24" s="377"/>
      <c r="K24" s="377">
        <f>K22*$D$22</f>
        <v>0</v>
      </c>
      <c r="L24" s="377"/>
      <c r="M24" s="379" t="e">
        <f>M22</f>
        <v>#REF!</v>
      </c>
      <c r="N24" s="380"/>
      <c r="O24" s="379" t="e">
        <f>O22</f>
        <v>#REF!</v>
      </c>
      <c r="P24" s="380"/>
      <c r="Q24" s="379" t="e">
        <f>Q22</f>
        <v>#REF!</v>
      </c>
      <c r="R24" s="380"/>
    </row>
    <row r="25" spans="1:10" ht="10.5" customHeight="1">
      <c r="A25" s="5"/>
      <c r="B25" s="5"/>
      <c r="C25" s="5"/>
      <c r="D25" s="5"/>
      <c r="E25" s="50"/>
      <c r="F25" s="51"/>
      <c r="G25" s="5"/>
      <c r="H25" s="5"/>
      <c r="I25" s="5"/>
      <c r="J25" s="5"/>
    </row>
    <row r="26" spans="1:10" ht="10.5" customHeight="1">
      <c r="A26" s="5"/>
      <c r="B26" s="5"/>
      <c r="C26" s="5"/>
      <c r="D26" s="5"/>
      <c r="E26" s="50"/>
      <c r="F26" s="51"/>
      <c r="G26" s="5"/>
      <c r="H26" s="5"/>
      <c r="I26" s="5"/>
      <c r="J26" s="5"/>
    </row>
    <row r="27" spans="1:10" ht="10.5" customHeight="1">
      <c r="A27" s="5"/>
      <c r="B27" s="5"/>
      <c r="C27" s="5"/>
      <c r="D27" s="5"/>
      <c r="E27" s="50"/>
      <c r="F27" s="51"/>
      <c r="G27" s="5"/>
      <c r="H27" s="5"/>
      <c r="I27" s="5"/>
      <c r="J27" s="5"/>
    </row>
    <row r="28" spans="1:10" ht="10.5" customHeight="1">
      <c r="A28" s="5"/>
      <c r="B28" s="5"/>
      <c r="C28" s="5"/>
      <c r="D28" s="5"/>
      <c r="E28" s="50"/>
      <c r="F28" s="51"/>
      <c r="G28" s="5"/>
      <c r="H28" s="5"/>
      <c r="I28" s="5"/>
      <c r="J28" s="5"/>
    </row>
    <row r="29" spans="1:10" ht="10.5" customHeight="1">
      <c r="A29" s="5"/>
      <c r="B29" s="5"/>
      <c r="C29" s="5"/>
      <c r="D29" s="5"/>
      <c r="E29" s="50"/>
      <c r="F29" s="51"/>
      <c r="G29" s="5"/>
      <c r="H29" s="5"/>
      <c r="I29" s="5"/>
      <c r="J29" s="5"/>
    </row>
    <row r="30" spans="1:10" ht="10.5" customHeight="1">
      <c r="A30" s="5"/>
      <c r="B30" s="5"/>
      <c r="C30" s="5"/>
      <c r="D30" s="5"/>
      <c r="E30" s="50"/>
      <c r="F30" s="51"/>
      <c r="G30" s="5"/>
      <c r="H30" s="5"/>
      <c r="I30" s="5"/>
      <c r="J30" s="5"/>
    </row>
    <row r="31" spans="1:10" ht="10.5" customHeight="1">
      <c r="A31" s="5"/>
      <c r="B31" s="5"/>
      <c r="C31" s="5"/>
      <c r="D31" s="5"/>
      <c r="E31" s="50"/>
      <c r="F31" s="51"/>
      <c r="G31" s="5"/>
      <c r="H31" s="5"/>
      <c r="I31" s="5"/>
      <c r="J31" s="5"/>
    </row>
    <row r="32" spans="1:10" ht="10.5" customHeight="1">
      <c r="A32" s="5"/>
      <c r="B32" s="5"/>
      <c r="C32" s="5"/>
      <c r="D32" s="5"/>
      <c r="E32" s="50"/>
      <c r="F32" s="51"/>
      <c r="G32" s="5"/>
      <c r="H32" s="5"/>
      <c r="I32" s="5"/>
      <c r="J32" s="5"/>
    </row>
    <row r="33" spans="1:10" ht="10.5" customHeight="1">
      <c r="A33" s="5"/>
      <c r="B33" s="5"/>
      <c r="C33" s="5"/>
      <c r="D33" s="5"/>
      <c r="E33" s="50"/>
      <c r="F33" s="51"/>
      <c r="G33" s="5"/>
      <c r="H33" s="5"/>
      <c r="I33" s="5"/>
      <c r="J33" s="5"/>
    </row>
    <row r="34" spans="1:10" ht="10.5" customHeight="1">
      <c r="A34" s="5"/>
      <c r="B34" s="5"/>
      <c r="C34" s="5"/>
      <c r="D34" s="5"/>
      <c r="E34" s="50"/>
      <c r="F34" s="51"/>
      <c r="G34" s="5"/>
      <c r="H34" s="5"/>
      <c r="I34" s="5"/>
      <c r="J34" s="5"/>
    </row>
    <row r="35" spans="1:9" ht="13.5" customHeight="1">
      <c r="A35" s="293"/>
      <c r="B35" s="294"/>
      <c r="C35" s="294"/>
      <c r="D35" s="294"/>
      <c r="E35" s="295"/>
      <c r="F35" s="296"/>
      <c r="G35" s="294"/>
      <c r="H35" s="294"/>
      <c r="I35" s="294"/>
    </row>
    <row r="36" spans="1:9" ht="12">
      <c r="A36" s="294"/>
      <c r="B36" s="294"/>
      <c r="C36" s="294"/>
      <c r="D36" s="294"/>
      <c r="E36" s="295"/>
      <c r="F36" s="296"/>
      <c r="G36" s="294"/>
      <c r="H36" s="294"/>
      <c r="I36" s="294"/>
    </row>
    <row r="37" spans="1:9" ht="12">
      <c r="A37" s="381"/>
      <c r="B37" s="381"/>
      <c r="C37" s="297"/>
      <c r="D37" s="297"/>
      <c r="E37" s="297"/>
      <c r="F37" s="297"/>
      <c r="G37" s="381"/>
      <c r="H37" s="381"/>
      <c r="I37" s="294"/>
    </row>
    <row r="38" spans="1:9" ht="12.75" customHeight="1">
      <c r="A38" s="375"/>
      <c r="B38" s="375"/>
      <c r="C38" s="298"/>
      <c r="D38" s="298"/>
      <c r="E38" s="298"/>
      <c r="F38" s="298"/>
      <c r="G38" s="376"/>
      <c r="H38" s="376"/>
      <c r="I38" s="294"/>
    </row>
    <row r="39" spans="1:9" ht="12.75" customHeight="1">
      <c r="A39" s="375"/>
      <c r="B39" s="375"/>
      <c r="C39" s="298"/>
      <c r="D39" s="298"/>
      <c r="E39" s="298"/>
      <c r="F39" s="298"/>
      <c r="G39" s="376"/>
      <c r="H39" s="376"/>
      <c r="I39" s="294"/>
    </row>
    <row r="40" spans="1:9" ht="12">
      <c r="A40" s="381"/>
      <c r="B40" s="381"/>
      <c r="C40" s="299"/>
      <c r="D40" s="299"/>
      <c r="E40" s="299"/>
      <c r="F40" s="299"/>
      <c r="G40" s="382"/>
      <c r="H40" s="382"/>
      <c r="I40" s="294"/>
    </row>
    <row r="41" spans="1:9" ht="12">
      <c r="A41" s="294"/>
      <c r="B41" s="294"/>
      <c r="C41" s="294"/>
      <c r="D41" s="294"/>
      <c r="E41" s="295"/>
      <c r="F41" s="296"/>
      <c r="G41" s="294"/>
      <c r="H41" s="294"/>
      <c r="I41" s="294"/>
    </row>
  </sheetData>
  <sheetProtection password="F751" sheet="1" objects="1" scenarios="1"/>
  <mergeCells count="29">
    <mergeCell ref="A39:B39"/>
    <mergeCell ref="G39:H39"/>
    <mergeCell ref="A40:B40"/>
    <mergeCell ref="G40:H40"/>
    <mergeCell ref="A22:C22"/>
    <mergeCell ref="G24:H24"/>
    <mergeCell ref="Q24:R24"/>
    <mergeCell ref="A37:B37"/>
    <mergeCell ref="G37:H37"/>
    <mergeCell ref="M24:N24"/>
    <mergeCell ref="O24:P24"/>
    <mergeCell ref="A38:B38"/>
    <mergeCell ref="G38:H38"/>
    <mergeCell ref="I24:J24"/>
    <mergeCell ref="K24:L24"/>
    <mergeCell ref="A24:C24"/>
    <mergeCell ref="B16:C16"/>
    <mergeCell ref="B17:C17"/>
    <mergeCell ref="B18:C18"/>
    <mergeCell ref="B19:C19"/>
    <mergeCell ref="A8:L8"/>
    <mergeCell ref="J9:L9"/>
    <mergeCell ref="G12:L12"/>
    <mergeCell ref="A10:E10"/>
    <mergeCell ref="J7:L7"/>
    <mergeCell ref="A1:L1"/>
    <mergeCell ref="A2:L2"/>
    <mergeCell ref="A4:L4"/>
    <mergeCell ref="A5:I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6"/>
  <headerFooter alignWithMargins="0">
    <oddFooter>&amp;CPágina &amp;P de &amp;N</oddFooter>
  </headerFooter>
  <drawing r:id="rId5"/>
  <legacyDrawing r:id="rId4"/>
  <oleObjects>
    <oleObject progId="Word.Picture.8" shapeId="71119" r:id="rId1"/>
    <oleObject progId="Word.Picture.8" shapeId="71120" r:id="rId2"/>
    <oleObject progId="Word.Picture.8" shapeId="711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emerson</cp:lastModifiedBy>
  <cp:lastPrinted>2012-05-10T14:27:11Z</cp:lastPrinted>
  <dcterms:created xsi:type="dcterms:W3CDTF">2002-07-19T13:19:20Z</dcterms:created>
  <dcterms:modified xsi:type="dcterms:W3CDTF">2012-05-10T14:27:14Z</dcterms:modified>
  <cp:category/>
  <cp:version/>
  <cp:contentType/>
  <cp:contentStatus/>
</cp:coreProperties>
</file>