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320" yWindow="65416" windowWidth="7980" windowHeight="9435" activeTab="0"/>
  </bookViews>
  <sheets>
    <sheet name="ORÇ. LADRILHO E XADREZ" sheetId="1" r:id="rId1"/>
    <sheet name="CRONOGRAMA" sheetId="2" r:id="rId2"/>
  </sheets>
  <definedNames>
    <definedName name="_xlnm.Print_Area" localSheetId="0">'ORÇ. LADRILHO E XADREZ'!$A$1:$J$47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3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</commentList>
</comments>
</file>

<file path=xl/sharedStrings.xml><?xml version="1.0" encoding="utf-8"?>
<sst xmlns="http://schemas.openxmlformats.org/spreadsheetml/2006/main" count="123" uniqueCount="94">
  <si>
    <t xml:space="preserve"> </t>
  </si>
  <si>
    <t>1.1</t>
  </si>
  <si>
    <t>ITEM</t>
  </si>
  <si>
    <t>TOTAL</t>
  </si>
  <si>
    <t>m2</t>
  </si>
  <si>
    <t>QUANT.</t>
  </si>
  <si>
    <t>m3</t>
  </si>
  <si>
    <t>PREFEITURA  DE PATOS DE MINAS</t>
  </si>
  <si>
    <t>2.1</t>
  </si>
  <si>
    <t>PREFEITURA DE PATOS DE MINAS</t>
  </si>
  <si>
    <t>PLANILHA ORÇAMENTÁRIA DE CUSTOS</t>
  </si>
  <si>
    <t>2.2</t>
  </si>
  <si>
    <t>2.3</t>
  </si>
  <si>
    <t>2.4</t>
  </si>
  <si>
    <t>m</t>
  </si>
  <si>
    <t>SINAPI</t>
  </si>
  <si>
    <t>SERVIÇOS PRELIMINARES</t>
  </si>
  <si>
    <t>1.2</t>
  </si>
  <si>
    <t>Secretaria  Municipal de Planejamento e Urbanismo</t>
  </si>
  <si>
    <t>CRONOGRAMA FÍSICO - FINANCEIRO</t>
  </si>
  <si>
    <t>m3xkm</t>
  </si>
  <si>
    <t>PAVIMENTAÇÃO</t>
  </si>
  <si>
    <t>DIVERSOS</t>
  </si>
  <si>
    <t>1.3</t>
  </si>
  <si>
    <t>1.4</t>
  </si>
  <si>
    <t>1.5</t>
  </si>
  <si>
    <t>3.1</t>
  </si>
  <si>
    <t>BDI</t>
  </si>
  <si>
    <t>CIDADE: PATOS DE MINAS/MG</t>
  </si>
  <si>
    <t>PRAZO DE EXECUÇÃO: 2 MESES</t>
  </si>
  <si>
    <t>TOTAL GERAL</t>
  </si>
  <si>
    <t>IIO-BAR-015</t>
  </si>
  <si>
    <t>BARRACÃO DEPÓSITO E FERRAMENTARIA TIPO I, A = 14,52 m2
(OBRA DE PEQUENO PORTE, EFETIVO ATÉ 30 HOMENS)</t>
  </si>
  <si>
    <t>IIO-PLA-005</t>
  </si>
  <si>
    <t>FORNECIMENTO E COLOCAÇÃO DE PLACA DE OBRA EM CHAPA
GALVANIZADA (3,00 X 1,50 M) - GOVERNO DO ESTADO</t>
  </si>
  <si>
    <t>TRA-CAR-010</t>
  </si>
  <si>
    <t>CARGA DE MATERIAL DE QUALQUER NATUREZA SOBRE
CAMINHÃO - MECÂNICA</t>
  </si>
  <si>
    <t>TRA-CAM-015</t>
  </si>
  <si>
    <t>TRANSPORTE DE MATERIAL DE QUALQUER NATUREZA EM
CAMINHÃO 2 KM &lt; DMT &lt;= 5 KM (DENTRO DO PERÍMETRO
URBANO)</t>
  </si>
  <si>
    <t>OBR-VIA-118</t>
  </si>
  <si>
    <t>RASPAGEM MECANIZADA DO TERRENO ATÉ 40 CM DE
PROFUNDIDADE, UTILIZANDO TRATOR SOBRE ESTEIRAS</t>
  </si>
  <si>
    <t>TER-REG-010</t>
  </si>
  <si>
    <t>REGULARIZAÇÃO E COMPACTAÇÃO DE TERRENO COM PLACA
VIBRATÓRIA</t>
  </si>
  <si>
    <t>FUN-LAS-005</t>
  </si>
  <si>
    <t>LASTRO DE CONCRETO MAGRO</t>
  </si>
  <si>
    <t>PIS-LAD-025</t>
  </si>
  <si>
    <t>PISO DE LADRILHO HIDRÁULICO 25 X 25 CM, DE UMA COR</t>
  </si>
  <si>
    <t>BAN-INT-005</t>
  </si>
  <si>
    <t>2.6</t>
  </si>
  <si>
    <t>URB-RAM-005</t>
  </si>
  <si>
    <t xml:space="preserve">URB-COR-005 </t>
  </si>
  <si>
    <t>CORDÃO DE CONCRETO PRÉ-MOLDADO BOLEADO 10 X 10 CM</t>
  </si>
  <si>
    <t>ELE-LUM-060</t>
  </si>
  <si>
    <t>PAI-GRA-005</t>
  </si>
  <si>
    <t>m²</t>
  </si>
  <si>
    <t>PLANTIO DE GRAMA BATATAIS EM PLACAS, INCLUSIVE TERRA VEGETAL</t>
  </si>
  <si>
    <t>3.2</t>
  </si>
  <si>
    <t>3.3</t>
  </si>
  <si>
    <t>LUMINÁRIA REFLETORA PARA ILUMINAÇÃO PÚBLICA PARA LÂMPADAS VAPOR DE MERCÚRIO, SÓDIO E METÁLICA, 2 PÉTALAS, POSTE DE AÇO GALVANIZADO COM 10M DE ALTURA LIVRE (COMPLETA)</t>
  </si>
  <si>
    <t>RAMPAS DE ACESSIBILIDADE, EM CONCRETO SIMPLES FCK=25MPA</t>
  </si>
  <si>
    <t xml:space="preserve">EXECUÇÃO DE BANCOS COM ACENTO EM CONCRETO E APOIO DE ALVENARIA, E=8cm, L=40cm </t>
  </si>
  <si>
    <t>FOLHA Nº:</t>
  </si>
  <si>
    <t>CONVENENTE: PREFEITURA MUNICIPAL DE PATOS DE MINAS</t>
  </si>
  <si>
    <t>DESCRIÇÃO</t>
  </si>
  <si>
    <t>UNIDADE</t>
  </si>
  <si>
    <t>SUB TOTAL 1.0</t>
  </si>
  <si>
    <t>SUB TOTAL 2.0</t>
  </si>
  <si>
    <t>2.0</t>
  </si>
  <si>
    <t>LOCAL: ENTRE AS RUAS LAZARO F. TAVARES, JOÃO DA ROCHA  FILHO, Mª DAS DORES BORGES</t>
  </si>
  <si>
    <t>OBRA: IMPLANTAÇÃO DA PRAÇA DO BAIRRO JARDIM ITAMARATI - PATOS DE MINAS/MG</t>
  </si>
  <si>
    <t>un</t>
  </si>
  <si>
    <t>REGULARIZAÇÃO DA BASE COM ARGAMASSA DE CIMENTO E AREIA 1:3, ESPESSURA = 3 CM</t>
  </si>
  <si>
    <t>2.5</t>
  </si>
  <si>
    <t>PISO CIMENTADO COM ARGAMASSA 1:3, E = 3 CM, COM PIGMENTAÇÃO DO TIPO PÓ XADREZ.</t>
  </si>
  <si>
    <t>SUB TOTAL 3.0</t>
  </si>
  <si>
    <t>CONVENENTE:PREFEITURA MUNICIPAL DE PATOS DE MINAS</t>
  </si>
  <si>
    <t>ETAPAS</t>
  </si>
  <si>
    <t>FISICO/</t>
  </si>
  <si>
    <t>FINANCEIRO</t>
  </si>
  <si>
    <t>MÊS 1</t>
  </si>
  <si>
    <t>MÊS 2</t>
  </si>
  <si>
    <t>MÊS 3</t>
  </si>
  <si>
    <t>MÊS 4</t>
  </si>
  <si>
    <t>MÊS 5</t>
  </si>
  <si>
    <t>FISICO%</t>
  </si>
  <si>
    <t>FOLHA Nº: 1/1</t>
  </si>
  <si>
    <t>LOCAL/DATA</t>
  </si>
  <si>
    <t>PATOS DE MINAS, 08/11/2011</t>
  </si>
  <si>
    <t xml:space="preserve"> MARIA IGNÊS SILVÉRIO  - CREA: MG-30.465/D</t>
  </si>
  <si>
    <t>2.7</t>
  </si>
  <si>
    <t>UNITÁRIO</t>
  </si>
  <si>
    <t>LDI</t>
  </si>
  <si>
    <t>PREÇO SEM LDI</t>
  </si>
  <si>
    <t>PREÇO COM LDI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</si>
</sst>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0.0"/>
    <numFmt numFmtId="190" formatCode="_(* #,##0.00000_);_(* \(#,##0.00000\);_(* &quot;-&quot;??_);_(@_)"/>
    <numFmt numFmtId="191" formatCode="00000"/>
    <numFmt numFmtId="192" formatCode="_(* #,##0_);_(* \(#,##0\);_(* &quot;-&quot;??_);_(@_)"/>
    <numFmt numFmtId="193" formatCode="dd/mm/yy"/>
    <numFmt numFmtId="194" formatCode="_(* #,##0.0000_);_(* \(#,##0.0000\);_(* &quot;-&quot;??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2"/>
    </font>
    <font>
      <b/>
      <u val="single"/>
      <sz val="16"/>
      <name val="Arial"/>
      <family val="2"/>
    </font>
    <font>
      <b/>
      <u val="single"/>
      <sz val="2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0" fillId="2" borderId="0" xfId="0" applyFont="1" applyFill="1" applyAlignment="1">
      <alignment horizontal="center"/>
    </xf>
    <xf numFmtId="2" fontId="6" fillId="0" borderId="0" xfId="19" applyNumberFormat="1">
      <alignment/>
      <protection/>
    </xf>
    <xf numFmtId="2" fontId="6" fillId="2" borderId="0" xfId="19" applyNumberFormat="1" applyFont="1" applyFill="1" applyBorder="1" applyProtection="1">
      <alignment/>
      <protection/>
    </xf>
    <xf numFmtId="2" fontId="6" fillId="2" borderId="0" xfId="19" applyNumberFormat="1" applyFont="1" applyFill="1" applyBorder="1" applyProtection="1">
      <alignment/>
      <protection locked="0"/>
    </xf>
    <xf numFmtId="2" fontId="13" fillId="2" borderId="0" xfId="19" applyNumberFormat="1" applyFont="1" applyFill="1" applyBorder="1" applyAlignment="1" applyProtection="1">
      <alignment horizontal="center"/>
      <protection/>
    </xf>
    <xf numFmtId="2" fontId="6" fillId="2" borderId="0" xfId="19" applyNumberFormat="1" applyFont="1" applyFill="1">
      <alignment/>
      <protection/>
    </xf>
    <xf numFmtId="4" fontId="4" fillId="2" borderId="1" xfId="0" applyNumberFormat="1" applyFont="1" applyFill="1" applyBorder="1" applyAlignment="1" applyProtection="1">
      <alignment horizontal="left" vertical="top"/>
      <protection/>
    </xf>
    <xf numFmtId="4" fontId="4" fillId="2" borderId="2" xfId="0" applyNumberFormat="1" applyFont="1" applyFill="1" applyBorder="1" applyAlignment="1" applyProtection="1">
      <alignment horizontal="left" vertical="top"/>
      <protection/>
    </xf>
    <xf numFmtId="4" fontId="4" fillId="2" borderId="1" xfId="0" applyNumberFormat="1" applyFont="1" applyFill="1" applyBorder="1" applyAlignment="1" applyProtection="1">
      <alignment vertical="top"/>
      <protection/>
    </xf>
    <xf numFmtId="4" fontId="4" fillId="2" borderId="3" xfId="0" applyNumberFormat="1" applyFont="1" applyFill="1" applyBorder="1" applyAlignment="1" applyProtection="1">
      <alignment vertical="top"/>
      <protection/>
    </xf>
    <xf numFmtId="4" fontId="4" fillId="2" borderId="2" xfId="0" applyNumberFormat="1" applyFont="1" applyFill="1" applyBorder="1" applyAlignment="1" applyProtection="1">
      <alignment vertical="top"/>
      <protection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2" fontId="6" fillId="0" borderId="0" xfId="19" applyNumberFormat="1" applyFont="1">
      <alignment/>
      <protection/>
    </xf>
    <xf numFmtId="2" fontId="6" fillId="0" borderId="4" xfId="19" applyNumberFormat="1" applyFont="1" applyBorder="1">
      <alignment/>
      <protection/>
    </xf>
    <xf numFmtId="2" fontId="6" fillId="0" borderId="4" xfId="19" applyNumberFormat="1" applyBorder="1">
      <alignment/>
      <protection/>
    </xf>
    <xf numFmtId="2" fontId="14" fillId="3" borderId="5" xfId="19" applyNumberFormat="1" applyFont="1" applyFill="1" applyBorder="1" applyAlignment="1">
      <alignment horizontal="center"/>
      <protection/>
    </xf>
    <xf numFmtId="2" fontId="14" fillId="3" borderId="6" xfId="19" applyNumberFormat="1" applyFont="1" applyFill="1" applyBorder="1" applyAlignment="1">
      <alignment horizontal="center"/>
      <protection/>
    </xf>
    <xf numFmtId="2" fontId="14" fillId="3" borderId="4" xfId="19" applyNumberFormat="1" applyFont="1" applyFill="1" applyBorder="1">
      <alignment/>
      <protection/>
    </xf>
    <xf numFmtId="171" fontId="6" fillId="0" borderId="4" xfId="21" applyBorder="1" applyAlignment="1">
      <alignment/>
    </xf>
    <xf numFmtId="171" fontId="14" fillId="3" borderId="4" xfId="21" applyFont="1" applyFill="1" applyBorder="1" applyAlignment="1">
      <alignment/>
    </xf>
    <xf numFmtId="2" fontId="6" fillId="2" borderId="0" xfId="19" applyNumberFormat="1" applyFont="1" applyFill="1" applyBorder="1">
      <alignment/>
      <protection/>
    </xf>
    <xf numFmtId="2" fontId="6" fillId="0" borderId="6" xfId="19" applyNumberFormat="1" applyFont="1" applyBorder="1">
      <alignment/>
      <protection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" fillId="2" borderId="4" xfId="0" applyFont="1" applyFill="1" applyBorder="1" applyAlignment="1" applyProtection="1">
      <alignment horizontal="center"/>
      <protection/>
    </xf>
    <xf numFmtId="171" fontId="1" fillId="2" borderId="4" xfId="2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vertical="top" wrapText="1"/>
      <protection/>
    </xf>
    <xf numFmtId="4" fontId="0" fillId="2" borderId="4" xfId="0" applyNumberFormat="1" applyFont="1" applyFill="1" applyBorder="1" applyAlignment="1" applyProtection="1" quotePrefix="1">
      <alignment horizontal="center"/>
      <protection/>
    </xf>
    <xf numFmtId="171" fontId="1" fillId="2" borderId="4" xfId="21" applyFont="1" applyFill="1" applyBorder="1" applyAlignment="1" applyProtection="1">
      <alignment/>
      <protection/>
    </xf>
    <xf numFmtId="4" fontId="16" fillId="2" borderId="0" xfId="0" applyNumberFormat="1" applyFont="1" applyFill="1" applyBorder="1" applyAlignment="1" applyProtection="1">
      <alignment horizontal="center"/>
      <protection/>
    </xf>
    <xf numFmtId="4" fontId="12" fillId="2" borderId="0" xfId="0" applyNumberFormat="1" applyFont="1" applyFill="1" applyBorder="1" applyAlignment="1" applyProtection="1">
      <alignment horizontal="center" vertical="top"/>
      <protection/>
    </xf>
    <xf numFmtId="4" fontId="4" fillId="2" borderId="0" xfId="0" applyNumberFormat="1" applyFont="1" applyFill="1" applyBorder="1" applyAlignment="1" applyProtection="1">
      <alignment horizontal="left" vertical="top"/>
      <protection/>
    </xf>
    <xf numFmtId="4" fontId="4" fillId="2" borderId="0" xfId="0" applyNumberFormat="1" applyFont="1" applyFill="1" applyBorder="1" applyAlignment="1" applyProtection="1">
      <alignment vertical="top"/>
      <protection/>
    </xf>
    <xf numFmtId="4" fontId="16" fillId="2" borderId="0" xfId="0" applyNumberFormat="1" applyFont="1" applyFill="1" applyBorder="1" applyAlignment="1" applyProtection="1">
      <alignment horizontal="left" vertical="top"/>
      <protection/>
    </xf>
    <xf numFmtId="0" fontId="1" fillId="2" borderId="0" xfId="0" applyFont="1" applyFill="1" applyBorder="1" applyAlignment="1" applyProtection="1">
      <alignment horizontal="center"/>
      <protection/>
    </xf>
    <xf numFmtId="171" fontId="1" fillId="2" borderId="0" xfId="21" applyFont="1" applyFill="1" applyBorder="1" applyAlignment="1" applyProtection="1">
      <alignment/>
      <protection/>
    </xf>
    <xf numFmtId="4" fontId="4" fillId="2" borderId="3" xfId="0" applyNumberFormat="1" applyFont="1" applyFill="1" applyBorder="1" applyAlignment="1" applyProtection="1">
      <alignment horizontal="left" vertical="top"/>
      <protection/>
    </xf>
    <xf numFmtId="4" fontId="4" fillId="2" borderId="3" xfId="0" applyNumberFormat="1" applyFont="1" applyFill="1" applyBorder="1" applyAlignment="1" applyProtection="1">
      <alignment horizontal="left" vertical="top"/>
      <protection/>
    </xf>
    <xf numFmtId="4" fontId="4" fillId="2" borderId="4" xfId="0" applyNumberFormat="1" applyFont="1" applyFill="1" applyBorder="1" applyAlignment="1" applyProtection="1">
      <alignment horizontal="left" vertical="top"/>
      <protection/>
    </xf>
    <xf numFmtId="4" fontId="16" fillId="2" borderId="1" xfId="0" applyNumberFormat="1" applyFont="1" applyFill="1" applyBorder="1" applyAlignment="1" applyProtection="1">
      <alignment horizontal="left"/>
      <protection/>
    </xf>
    <xf numFmtId="4" fontId="16" fillId="2" borderId="3" xfId="0" applyNumberFormat="1" applyFont="1" applyFill="1" applyBorder="1" applyAlignment="1" applyProtection="1">
      <alignment horizontal="left"/>
      <protection/>
    </xf>
    <xf numFmtId="10" fontId="17" fillId="2" borderId="0" xfId="0" applyNumberFormat="1" applyFont="1" applyFill="1" applyBorder="1" applyAlignment="1" applyProtection="1">
      <alignment horizontal="center"/>
      <protection/>
    </xf>
    <xf numFmtId="10" fontId="17" fillId="4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8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4" fontId="12" fillId="2" borderId="0" xfId="0" applyNumberFormat="1" applyFont="1" applyFill="1" applyAlignment="1">
      <alignment horizontal="center" vertical="top"/>
    </xf>
    <xf numFmtId="4" fontId="12" fillId="2" borderId="4" xfId="0" applyNumberFormat="1" applyFont="1" applyFill="1" applyBorder="1" applyAlignment="1" applyProtection="1">
      <alignment horizontal="center" vertical="top"/>
      <protection/>
    </xf>
    <xf numFmtId="4" fontId="12" fillId="2" borderId="0" xfId="0" applyNumberFormat="1" applyFont="1" applyFill="1" applyBorder="1" applyAlignment="1" applyProtection="1">
      <alignment horizontal="center" vertical="top"/>
      <protection/>
    </xf>
    <xf numFmtId="4" fontId="16" fillId="2" borderId="4" xfId="0" applyNumberFormat="1" applyFont="1" applyFill="1" applyBorder="1" applyAlignment="1" applyProtection="1">
      <alignment horizontal="left" vertical="top"/>
      <protection/>
    </xf>
    <xf numFmtId="4" fontId="4" fillId="2" borderId="1" xfId="0" applyNumberFormat="1" applyFont="1" applyFill="1" applyBorder="1" applyAlignment="1" applyProtection="1">
      <alignment horizontal="left" vertical="top"/>
      <protection/>
    </xf>
    <xf numFmtId="4" fontId="16" fillId="2" borderId="2" xfId="0" applyNumberFormat="1" applyFont="1" applyFill="1" applyBorder="1" applyAlignment="1" applyProtection="1">
      <alignment horizontal="left"/>
      <protection/>
    </xf>
    <xf numFmtId="4" fontId="16" fillId="2" borderId="3" xfId="0" applyNumberFormat="1" applyFont="1" applyFill="1" applyBorder="1" applyAlignment="1" applyProtection="1">
      <alignment horizontal="center"/>
      <protection/>
    </xf>
    <xf numFmtId="4" fontId="16" fillId="2" borderId="2" xfId="0" applyNumberFormat="1" applyFont="1" applyFill="1" applyBorder="1" applyAlignment="1" applyProtection="1">
      <alignment horizontal="center"/>
      <protection/>
    </xf>
    <xf numFmtId="4" fontId="16" fillId="2" borderId="0" xfId="0" applyNumberFormat="1" applyFont="1" applyFill="1" applyBorder="1" applyAlignment="1" applyProtection="1">
      <alignment horizontal="center"/>
      <protection/>
    </xf>
    <xf numFmtId="2" fontId="6" fillId="0" borderId="4" xfId="19" applyNumberFormat="1" applyFont="1" applyBorder="1" applyAlignment="1">
      <alignment horizontal="left"/>
      <protection/>
    </xf>
    <xf numFmtId="2" fontId="11" fillId="2" borderId="0" xfId="19" applyNumberFormat="1" applyFont="1" applyFill="1" applyAlignment="1" applyProtection="1">
      <alignment horizontal="center"/>
      <protection/>
    </xf>
    <xf numFmtId="2" fontId="9" fillId="2" borderId="1" xfId="19" applyNumberFormat="1" applyFont="1" applyFill="1" applyBorder="1" applyAlignment="1" applyProtection="1">
      <alignment horizontal="center"/>
      <protection/>
    </xf>
    <xf numFmtId="2" fontId="9" fillId="2" borderId="3" xfId="19" applyNumberFormat="1" applyFont="1" applyFill="1" applyBorder="1" applyAlignment="1" applyProtection="1">
      <alignment horizontal="center"/>
      <protection/>
    </xf>
    <xf numFmtId="2" fontId="9" fillId="2" borderId="2" xfId="19" applyNumberFormat="1" applyFont="1" applyFill="1" applyBorder="1" applyAlignment="1" applyProtection="1">
      <alignment horizontal="center"/>
      <protection/>
    </xf>
    <xf numFmtId="4" fontId="16" fillId="2" borderId="1" xfId="0" applyNumberFormat="1" applyFont="1" applyFill="1" applyBorder="1" applyAlignment="1" applyProtection="1">
      <alignment horizontal="left" vertical="top"/>
      <protection/>
    </xf>
    <xf numFmtId="4" fontId="16" fillId="2" borderId="3" xfId="0" applyNumberFormat="1" applyFont="1" applyFill="1" applyBorder="1" applyAlignment="1" applyProtection="1">
      <alignment horizontal="left" vertical="top"/>
      <protection/>
    </xf>
    <xf numFmtId="4" fontId="16" fillId="2" borderId="2" xfId="0" applyNumberFormat="1" applyFont="1" applyFill="1" applyBorder="1" applyAlignment="1" applyProtection="1">
      <alignment horizontal="left" vertical="top"/>
      <protection/>
    </xf>
    <xf numFmtId="2" fontId="14" fillId="3" borderId="1" xfId="19" applyNumberFormat="1" applyFont="1" applyFill="1" applyBorder="1" applyAlignment="1">
      <alignment horizontal="center"/>
      <protection/>
    </xf>
    <xf numFmtId="2" fontId="14" fillId="3" borderId="2" xfId="19" applyNumberFormat="1" applyFont="1" applyFill="1" applyBorder="1" applyAlignment="1">
      <alignment horizontal="center"/>
      <protection/>
    </xf>
    <xf numFmtId="2" fontId="14" fillId="3" borderId="4" xfId="19" applyNumberFormat="1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 vertical="center"/>
    </xf>
    <xf numFmtId="4" fontId="4" fillId="2" borderId="2" xfId="0" applyNumberFormat="1" applyFont="1" applyFill="1" applyBorder="1" applyAlignment="1" applyProtection="1">
      <alignment horizontal="left" vertical="top"/>
      <protection/>
    </xf>
    <xf numFmtId="2" fontId="6" fillId="0" borderId="4" xfId="19" applyNumberFormat="1" applyFont="1" applyBorder="1" applyAlignment="1">
      <alignment horizontal="center"/>
      <protection/>
    </xf>
    <xf numFmtId="171" fontId="5" fillId="2" borderId="0" xfId="21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left"/>
    </xf>
    <xf numFmtId="0" fontId="9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4" fontId="12" fillId="2" borderId="0" xfId="0" applyNumberFormat="1" applyFont="1" applyFill="1" applyAlignment="1" applyProtection="1">
      <alignment horizontal="center" vertical="top"/>
      <protection/>
    </xf>
    <xf numFmtId="4" fontId="12" fillId="2" borderId="0" xfId="0" applyNumberFormat="1" applyFont="1" applyFill="1" applyAlignment="1" applyProtection="1">
      <alignment horizontal="center" vertical="top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175" fontId="17" fillId="2" borderId="0" xfId="0" applyNumberFormat="1" applyFont="1" applyFill="1" applyAlignment="1" applyProtection="1">
      <alignment/>
      <protection/>
    </xf>
    <xf numFmtId="0" fontId="0" fillId="2" borderId="6" xfId="0" applyFont="1" applyFill="1" applyBorder="1" applyAlignment="1" applyProtection="1">
      <alignment horizontal="center" vertical="top"/>
      <protection/>
    </xf>
    <xf numFmtId="0" fontId="0" fillId="2" borderId="6" xfId="0" applyFont="1" applyFill="1" applyBorder="1" applyAlignment="1" applyProtection="1">
      <alignment horizontal="left" vertical="top"/>
      <protection/>
    </xf>
    <xf numFmtId="171" fontId="0" fillId="2" borderId="4" xfId="21" applyFont="1" applyFill="1" applyBorder="1" applyAlignment="1" applyProtection="1">
      <alignment horizontal="center"/>
      <protection/>
    </xf>
    <xf numFmtId="171" fontId="0" fillId="2" borderId="4" xfId="21" applyFont="1" applyFill="1" applyBorder="1" applyAlignment="1" applyProtection="1">
      <alignment/>
      <protection/>
    </xf>
    <xf numFmtId="171" fontId="0" fillId="2" borderId="0" xfId="21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14" fontId="0" fillId="2" borderId="0" xfId="0" applyNumberFormat="1" applyFill="1" applyAlignment="1" applyProtection="1">
      <alignment/>
      <protection/>
    </xf>
    <xf numFmtId="10" fontId="0" fillId="2" borderId="0" xfId="0" applyNumberFormat="1" applyFill="1" applyAlignment="1" applyProtection="1">
      <alignment/>
      <protection/>
    </xf>
    <xf numFmtId="0" fontId="0" fillId="2" borderId="4" xfId="0" applyFont="1" applyFill="1" applyBorder="1" applyAlignment="1" applyProtection="1">
      <alignment horizontal="left" vertical="top"/>
      <protection/>
    </xf>
    <xf numFmtId="0" fontId="0" fillId="2" borderId="11" xfId="0" applyFont="1" applyFill="1" applyBorder="1" applyAlignment="1" applyProtection="1">
      <alignment horizontal="left" wrapText="1"/>
      <protection/>
    </xf>
    <xf numFmtId="171" fontId="0" fillId="2" borderId="4" xfId="2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left" vertical="top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top"/>
      <protection/>
    </xf>
    <xf numFmtId="0" fontId="1" fillId="2" borderId="4" xfId="0" applyFont="1" applyFill="1" applyBorder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left" vertical="top" wrapText="1"/>
      <protection/>
    </xf>
    <xf numFmtId="0" fontId="1" fillId="2" borderId="0" xfId="0" applyFont="1" applyFill="1" applyAlignment="1" applyProtection="1">
      <alignment/>
      <protection/>
    </xf>
    <xf numFmtId="4" fontId="1" fillId="2" borderId="0" xfId="0" applyNumberFormat="1" applyFont="1" applyFill="1" applyAlignment="1" applyProtection="1">
      <alignment/>
      <protection/>
    </xf>
    <xf numFmtId="0" fontId="0" fillId="2" borderId="4" xfId="0" applyFill="1" applyBorder="1" applyAlignment="1" applyProtection="1">
      <alignment horizontal="right" vertical="top"/>
      <protection/>
    </xf>
    <xf numFmtId="0" fontId="0" fillId="2" borderId="4" xfId="0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/>
    </xf>
    <xf numFmtId="4" fontId="0" fillId="2" borderId="0" xfId="0" applyNumberFormat="1" applyFill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vertical="top"/>
      <protection/>
    </xf>
    <xf numFmtId="0" fontId="0" fillId="2" borderId="4" xfId="0" applyFill="1" applyBorder="1" applyAlignment="1" applyProtection="1">
      <alignment horizontal="center" vertical="top"/>
      <protection/>
    </xf>
    <xf numFmtId="0" fontId="0" fillId="2" borderId="4" xfId="0" applyFill="1" applyBorder="1" applyAlignment="1" applyProtection="1">
      <alignment horizontal="justify" vertical="justify"/>
      <protection/>
    </xf>
    <xf numFmtId="4" fontId="18" fillId="2" borderId="0" xfId="0" applyNumberFormat="1" applyFont="1" applyFill="1" applyBorder="1" applyAlignment="1" applyProtection="1">
      <alignment horizontal="right" wrapText="1"/>
      <protection/>
    </xf>
    <xf numFmtId="0" fontId="0" fillId="2" borderId="4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vertical="top" wrapText="1"/>
      <protection/>
    </xf>
    <xf numFmtId="171" fontId="0" fillId="2" borderId="4" xfId="2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11" fontId="1" fillId="2" borderId="4" xfId="21" applyNumberFormat="1" applyFont="1" applyFill="1" applyBorder="1" applyAlignment="1" applyProtection="1">
      <alignment horizontal="center"/>
      <protection/>
    </xf>
    <xf numFmtId="43" fontId="0" fillId="2" borderId="0" xfId="0" applyNumberFormat="1" applyFill="1" applyAlignment="1" applyProtection="1">
      <alignment/>
      <protection/>
    </xf>
    <xf numFmtId="0" fontId="1" fillId="2" borderId="1" xfId="0" applyFont="1" applyFill="1" applyBorder="1" applyAlignment="1" applyProtection="1">
      <alignment vertical="top" wrapText="1"/>
      <protection/>
    </xf>
    <xf numFmtId="0" fontId="0" fillId="2" borderId="4" xfId="21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71" fontId="0" fillId="2" borderId="0" xfId="0" applyNumberFormat="1" applyFill="1" applyAlignment="1" applyProtection="1">
      <alignment/>
      <protection/>
    </xf>
    <xf numFmtId="0" fontId="18" fillId="0" borderId="8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71" fontId="1" fillId="2" borderId="0" xfId="21" applyFont="1" applyFill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8305800" y="1619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="60" zoomScaleNormal="65" workbookViewId="0" topLeftCell="A8">
      <selection activeCell="D20" sqref="D20"/>
    </sheetView>
  </sheetViews>
  <sheetFormatPr defaultColWidth="9.140625" defaultRowHeight="12.75"/>
  <cols>
    <col min="1" max="1" width="7.00390625" style="79" customWidth="1"/>
    <col min="2" max="2" width="12.28125" style="79" hidden="1" customWidth="1"/>
    <col min="3" max="3" width="61.00390625" style="79" customWidth="1"/>
    <col min="4" max="4" width="13.8515625" style="79" customWidth="1"/>
    <col min="5" max="8" width="12.7109375" style="79" customWidth="1"/>
    <col min="9" max="14" width="14.7109375" style="79" customWidth="1"/>
    <col min="15" max="15" width="4.57421875" style="79" customWidth="1"/>
    <col min="16" max="16" width="11.28125" style="79" bestFit="1" customWidth="1"/>
    <col min="17" max="16384" width="9.140625" style="79" customWidth="1"/>
  </cols>
  <sheetData>
    <row r="1" spans="1:14" ht="23.25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8"/>
      <c r="M1" s="78"/>
      <c r="N1" s="78"/>
    </row>
    <row r="2" spans="1:14" ht="23.25">
      <c r="A2" s="80" t="s">
        <v>18</v>
      </c>
      <c r="B2" s="80"/>
      <c r="C2" s="80"/>
      <c r="D2" s="80"/>
      <c r="E2" s="80"/>
      <c r="F2" s="80"/>
      <c r="G2" s="80"/>
      <c r="H2" s="80"/>
      <c r="I2" s="80"/>
      <c r="J2" s="80"/>
      <c r="K2" s="81"/>
      <c r="L2" s="81"/>
      <c r="M2" s="81"/>
      <c r="N2" s="81"/>
    </row>
    <row r="6" spans="1:14" ht="23.25">
      <c r="A6" s="53" t="s">
        <v>10</v>
      </c>
      <c r="B6" s="53"/>
      <c r="C6" s="53"/>
      <c r="D6" s="53"/>
      <c r="E6" s="53"/>
      <c r="F6" s="53"/>
      <c r="G6" s="53"/>
      <c r="H6" s="53"/>
      <c r="I6" s="53"/>
      <c r="J6" s="53"/>
      <c r="K6" s="34"/>
      <c r="L6" s="34"/>
      <c r="M6" s="34"/>
      <c r="N6" s="34"/>
    </row>
    <row r="7" spans="1:14" ht="6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34"/>
      <c r="L7" s="34"/>
      <c r="M7" s="34"/>
      <c r="N7" s="34"/>
    </row>
    <row r="8" spans="1:14" ht="18">
      <c r="A8" s="56" t="s">
        <v>62</v>
      </c>
      <c r="B8" s="41"/>
      <c r="C8" s="41"/>
      <c r="D8" s="41"/>
      <c r="E8" s="41"/>
      <c r="F8" s="40"/>
      <c r="G8" s="40"/>
      <c r="H8" s="40"/>
      <c r="I8" s="42" t="s">
        <v>61</v>
      </c>
      <c r="J8" s="42"/>
      <c r="K8" s="35"/>
      <c r="L8" s="35"/>
      <c r="M8" s="35"/>
      <c r="N8" s="35"/>
    </row>
    <row r="9" spans="1:14" ht="18">
      <c r="A9" s="9" t="s">
        <v>69</v>
      </c>
      <c r="B9" s="10"/>
      <c r="C9" s="10"/>
      <c r="D9" s="10"/>
      <c r="E9" s="10"/>
      <c r="F9" s="10"/>
      <c r="G9" s="10"/>
      <c r="H9" s="10"/>
      <c r="I9" s="10"/>
      <c r="J9" s="11"/>
      <c r="K9" s="36"/>
      <c r="L9" s="36"/>
      <c r="M9" s="36"/>
      <c r="N9" s="36"/>
    </row>
    <row r="10" spans="1:14" ht="15" hidden="1">
      <c r="A10" s="55" t="s">
        <v>28</v>
      </c>
      <c r="B10" s="55"/>
      <c r="C10" s="55"/>
      <c r="D10" s="55"/>
      <c r="E10" s="55"/>
      <c r="F10" s="55"/>
      <c r="G10" s="55"/>
      <c r="H10" s="55"/>
      <c r="I10" s="55"/>
      <c r="J10" s="55"/>
      <c r="K10" s="37"/>
      <c r="L10" s="37"/>
      <c r="M10" s="37"/>
      <c r="N10" s="37"/>
    </row>
    <row r="11" spans="1:14" ht="15">
      <c r="A11" s="55" t="s">
        <v>68</v>
      </c>
      <c r="B11" s="55"/>
      <c r="C11" s="55"/>
      <c r="D11" s="55"/>
      <c r="E11" s="55"/>
      <c r="F11" s="55"/>
      <c r="G11" s="55"/>
      <c r="H11" s="55"/>
      <c r="I11" s="55"/>
      <c r="J11" s="55"/>
      <c r="K11" s="37"/>
      <c r="L11" s="37"/>
      <c r="M11" s="37"/>
      <c r="N11" s="37"/>
    </row>
    <row r="12" spans="1:14" ht="15" hidden="1">
      <c r="A12" s="43" t="s">
        <v>29</v>
      </c>
      <c r="B12" s="44"/>
      <c r="C12" s="57"/>
      <c r="D12" s="58"/>
      <c r="E12" s="58"/>
      <c r="F12" s="58"/>
      <c r="G12" s="58"/>
      <c r="H12" s="58"/>
      <c r="I12" s="58"/>
      <c r="J12" s="59"/>
      <c r="K12" s="33"/>
      <c r="L12" s="33"/>
      <c r="M12" s="33"/>
      <c r="N12" s="33"/>
    </row>
    <row r="13" spans="1:14" ht="6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33"/>
      <c r="L13" s="33"/>
      <c r="M13" s="33"/>
      <c r="N13" s="33"/>
    </row>
    <row r="14" spans="1:14" ht="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6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6" ht="12.75">
      <c r="A16" s="27" t="s">
        <v>2</v>
      </c>
      <c r="B16" s="27" t="s">
        <v>15</v>
      </c>
      <c r="C16" s="27" t="s">
        <v>63</v>
      </c>
      <c r="D16" s="27" t="s">
        <v>5</v>
      </c>
      <c r="E16" s="27" t="s">
        <v>64</v>
      </c>
      <c r="F16" s="47" t="s">
        <v>92</v>
      </c>
      <c r="G16" s="48"/>
      <c r="H16" s="49" t="s">
        <v>93</v>
      </c>
      <c r="I16" s="49"/>
      <c r="J16" s="27" t="s">
        <v>91</v>
      </c>
      <c r="K16" s="38"/>
      <c r="L16" s="38"/>
      <c r="M16" s="38"/>
      <c r="N16" s="38"/>
      <c r="P16" s="29" t="s">
        <v>27</v>
      </c>
    </row>
    <row r="17" spans="1:16" ht="12.75">
      <c r="A17" s="82">
        <v>1</v>
      </c>
      <c r="B17" s="83"/>
      <c r="C17" s="84" t="s">
        <v>16</v>
      </c>
      <c r="D17" s="27"/>
      <c r="E17" s="27"/>
      <c r="F17" s="28" t="s">
        <v>90</v>
      </c>
      <c r="G17" s="27" t="s">
        <v>3</v>
      </c>
      <c r="H17" s="28" t="s">
        <v>90</v>
      </c>
      <c r="I17" s="27" t="s">
        <v>3</v>
      </c>
      <c r="J17" s="46"/>
      <c r="K17" s="45"/>
      <c r="L17" s="45"/>
      <c r="M17" s="45"/>
      <c r="N17" s="85"/>
      <c r="P17" s="86">
        <v>1.21</v>
      </c>
    </row>
    <row r="18" spans="1:23" ht="25.5">
      <c r="A18" s="87" t="s">
        <v>1</v>
      </c>
      <c r="B18" s="88" t="s">
        <v>31</v>
      </c>
      <c r="C18" s="30" t="s">
        <v>32</v>
      </c>
      <c r="D18" s="89">
        <v>1</v>
      </c>
      <c r="E18" s="31" t="s">
        <v>70</v>
      </c>
      <c r="F18" s="31">
        <f>P18</f>
        <v>3290.39</v>
      </c>
      <c r="G18" s="31">
        <f>D18*F18</f>
        <v>3290.39</v>
      </c>
      <c r="H18" s="90">
        <f>F18+F18*$J$17</f>
        <v>3290.39</v>
      </c>
      <c r="I18" s="90">
        <f>ROUND(D18*H18,2)</f>
        <v>3290.39</v>
      </c>
      <c r="J18" s="91"/>
      <c r="K18" s="91"/>
      <c r="L18" s="91"/>
      <c r="M18" s="91"/>
      <c r="N18" s="91"/>
      <c r="P18" s="90">
        <v>3290.39</v>
      </c>
      <c r="R18" s="92"/>
      <c r="U18" s="93"/>
      <c r="W18" s="94"/>
    </row>
    <row r="19" spans="1:18" ht="25.5" customHeight="1">
      <c r="A19" s="87" t="s">
        <v>17</v>
      </c>
      <c r="B19" s="95" t="s">
        <v>33</v>
      </c>
      <c r="C19" s="96" t="s">
        <v>34</v>
      </c>
      <c r="D19" s="97">
        <v>1</v>
      </c>
      <c r="E19" s="31" t="s">
        <v>70</v>
      </c>
      <c r="F19" s="31">
        <f>P19</f>
        <v>683.94</v>
      </c>
      <c r="G19" s="31">
        <f>D19*F19</f>
        <v>683.94</v>
      </c>
      <c r="H19" s="90">
        <f>F19+F19*$J$17</f>
        <v>683.94</v>
      </c>
      <c r="I19" s="90">
        <f>ROUND(D19*H19,2)</f>
        <v>683.94</v>
      </c>
      <c r="J19" s="91"/>
      <c r="K19" s="91"/>
      <c r="L19" s="91"/>
      <c r="M19" s="91"/>
      <c r="N19" s="91"/>
      <c r="P19" s="97">
        <v>683.94</v>
      </c>
      <c r="R19" s="92"/>
    </row>
    <row r="20" spans="1:18" ht="25.5">
      <c r="A20" s="87" t="s">
        <v>23</v>
      </c>
      <c r="B20" s="88" t="s">
        <v>39</v>
      </c>
      <c r="C20" s="98" t="s">
        <v>40</v>
      </c>
      <c r="D20" s="89">
        <v>848</v>
      </c>
      <c r="E20" s="99" t="s">
        <v>4</v>
      </c>
      <c r="F20" s="31">
        <f>P20</f>
        <v>0.19</v>
      </c>
      <c r="G20" s="31">
        <f>D20*F20</f>
        <v>161.12</v>
      </c>
      <c r="H20" s="90">
        <f>F20+F20*$J$17</f>
        <v>0.19</v>
      </c>
      <c r="I20" s="90">
        <f>ROUND(D20*H20,2)</f>
        <v>161.12</v>
      </c>
      <c r="J20" s="91"/>
      <c r="K20" s="91"/>
      <c r="L20" s="91"/>
      <c r="M20" s="91"/>
      <c r="N20" s="91"/>
      <c r="P20" s="90">
        <v>0.19</v>
      </c>
      <c r="R20" s="92"/>
    </row>
    <row r="21" spans="1:18" ht="25.5">
      <c r="A21" s="87" t="s">
        <v>24</v>
      </c>
      <c r="B21" s="88" t="s">
        <v>35</v>
      </c>
      <c r="C21" s="98" t="s">
        <v>36</v>
      </c>
      <c r="D21" s="89">
        <v>106</v>
      </c>
      <c r="E21" s="99" t="s">
        <v>6</v>
      </c>
      <c r="F21" s="31">
        <f>P21</f>
        <v>1.1</v>
      </c>
      <c r="G21" s="31">
        <f>D21*F21</f>
        <v>116.60000000000001</v>
      </c>
      <c r="H21" s="90">
        <f>F21+F21*$J$17</f>
        <v>1.1</v>
      </c>
      <c r="I21" s="90">
        <f>ROUND(D21*H21,2)</f>
        <v>116.6</v>
      </c>
      <c r="J21" s="91"/>
      <c r="K21" s="91"/>
      <c r="L21" s="91"/>
      <c r="M21" s="91"/>
      <c r="N21" s="91"/>
      <c r="P21" s="90">
        <v>1.1</v>
      </c>
      <c r="R21" s="92"/>
    </row>
    <row r="22" spans="1:18" ht="38.25">
      <c r="A22" s="87" t="s">
        <v>25</v>
      </c>
      <c r="B22" s="95" t="s">
        <v>37</v>
      </c>
      <c r="C22" s="98" t="s">
        <v>38</v>
      </c>
      <c r="D22" s="97">
        <v>530</v>
      </c>
      <c r="E22" s="99" t="s">
        <v>20</v>
      </c>
      <c r="F22" s="31">
        <f>P22</f>
        <v>1.07</v>
      </c>
      <c r="G22" s="31">
        <f>D22*F22</f>
        <v>567.1</v>
      </c>
      <c r="H22" s="90">
        <f>F22+F22*$J$17</f>
        <v>1.07</v>
      </c>
      <c r="I22" s="90">
        <f>ROUND(D22*H22,2)</f>
        <v>567.1</v>
      </c>
      <c r="J22" s="91"/>
      <c r="K22" s="91"/>
      <c r="L22" s="91"/>
      <c r="M22" s="91"/>
      <c r="N22" s="91"/>
      <c r="P22" s="97">
        <v>1.07</v>
      </c>
      <c r="R22" s="92"/>
    </row>
    <row r="23" spans="1:24" s="103" customFormat="1" ht="12.75">
      <c r="A23" s="100"/>
      <c r="B23" s="101"/>
      <c r="C23" s="102" t="s">
        <v>65</v>
      </c>
      <c r="D23" s="32"/>
      <c r="E23" s="27"/>
      <c r="F23" s="31"/>
      <c r="G23" s="27"/>
      <c r="H23" s="32"/>
      <c r="I23" s="32">
        <f>SUM(I18:I22)</f>
        <v>4819.150000000001</v>
      </c>
      <c r="J23" s="91"/>
      <c r="K23" s="91"/>
      <c r="L23" s="91"/>
      <c r="M23" s="91"/>
      <c r="N23" s="39"/>
      <c r="P23" s="32"/>
      <c r="R23" s="92"/>
      <c r="X23" s="104"/>
    </row>
    <row r="24" spans="1:24" ht="12.75">
      <c r="A24" s="105"/>
      <c r="B24" s="106"/>
      <c r="C24" s="107"/>
      <c r="D24" s="97"/>
      <c r="E24" s="108"/>
      <c r="F24" s="31"/>
      <c r="G24" s="108"/>
      <c r="H24" s="97"/>
      <c r="I24" s="97"/>
      <c r="J24" s="91"/>
      <c r="K24" s="91"/>
      <c r="L24" s="91"/>
      <c r="M24" s="91"/>
      <c r="N24" s="91"/>
      <c r="P24" s="97"/>
      <c r="R24" s="92"/>
      <c r="X24" s="109"/>
    </row>
    <row r="25" spans="1:18" ht="12.75">
      <c r="A25" s="110" t="s">
        <v>67</v>
      </c>
      <c r="B25" s="106"/>
      <c r="C25" s="102" t="s">
        <v>21</v>
      </c>
      <c r="D25" s="97"/>
      <c r="E25" s="27"/>
      <c r="F25" s="31"/>
      <c r="G25" s="27"/>
      <c r="H25" s="97"/>
      <c r="I25" s="97"/>
      <c r="J25" s="91"/>
      <c r="K25" s="91"/>
      <c r="L25" s="91"/>
      <c r="M25" s="91"/>
      <c r="N25" s="91"/>
      <c r="P25" s="97"/>
      <c r="R25" s="92"/>
    </row>
    <row r="26" spans="1:18" ht="25.5">
      <c r="A26" s="111" t="s">
        <v>8</v>
      </c>
      <c r="B26" s="106" t="s">
        <v>41</v>
      </c>
      <c r="C26" s="98" t="s">
        <v>42</v>
      </c>
      <c r="D26" s="97">
        <v>614</v>
      </c>
      <c r="E26" s="99" t="s">
        <v>4</v>
      </c>
      <c r="F26" s="31">
        <f aca="true" t="shared" si="0" ref="F26:F32">P26</f>
        <v>1.6</v>
      </c>
      <c r="G26" s="31">
        <f aca="true" t="shared" si="1" ref="G26:G32">D26*F26</f>
        <v>982.4000000000001</v>
      </c>
      <c r="H26" s="90">
        <f aca="true" t="shared" si="2" ref="H26:H32">F26+F26*$J$17</f>
        <v>1.6</v>
      </c>
      <c r="I26" s="90">
        <f aca="true" t="shared" si="3" ref="I26:I32">ROUND(D26*H26,2)</f>
        <v>982.4</v>
      </c>
      <c r="J26" s="91"/>
      <c r="K26" s="91"/>
      <c r="L26" s="91"/>
      <c r="M26" s="91"/>
      <c r="N26" s="91"/>
      <c r="P26" s="97">
        <v>1.6</v>
      </c>
      <c r="R26" s="92"/>
    </row>
    <row r="27" spans="1:18" ht="12.75">
      <c r="A27" s="111" t="s">
        <v>11</v>
      </c>
      <c r="B27" s="106" t="s">
        <v>43</v>
      </c>
      <c r="C27" s="98" t="s">
        <v>44</v>
      </c>
      <c r="D27" s="97">
        <v>47</v>
      </c>
      <c r="E27" s="99" t="s">
        <v>6</v>
      </c>
      <c r="F27" s="31">
        <f t="shared" si="0"/>
        <v>242.73</v>
      </c>
      <c r="G27" s="31">
        <f t="shared" si="1"/>
        <v>11408.31</v>
      </c>
      <c r="H27" s="90">
        <f t="shared" si="2"/>
        <v>242.73</v>
      </c>
      <c r="I27" s="90">
        <f t="shared" si="3"/>
        <v>11408.31</v>
      </c>
      <c r="J27" s="91"/>
      <c r="K27" s="91"/>
      <c r="L27" s="91"/>
      <c r="M27" s="91"/>
      <c r="N27" s="91"/>
      <c r="P27" s="97">
        <v>242.73</v>
      </c>
      <c r="R27" s="92"/>
    </row>
    <row r="28" spans="1:18" ht="25.5">
      <c r="A28" s="111" t="s">
        <v>12</v>
      </c>
      <c r="B28" s="106"/>
      <c r="C28" s="98" t="s">
        <v>71</v>
      </c>
      <c r="D28" s="97">
        <v>74</v>
      </c>
      <c r="E28" s="99" t="s">
        <v>4</v>
      </c>
      <c r="F28" s="31">
        <f t="shared" si="0"/>
        <v>16.74</v>
      </c>
      <c r="G28" s="31">
        <f t="shared" si="1"/>
        <v>1238.76</v>
      </c>
      <c r="H28" s="90">
        <f t="shared" si="2"/>
        <v>16.74</v>
      </c>
      <c r="I28" s="90">
        <f t="shared" si="3"/>
        <v>1238.76</v>
      </c>
      <c r="J28" s="91"/>
      <c r="K28" s="91"/>
      <c r="L28" s="91"/>
      <c r="M28" s="91"/>
      <c r="N28" s="91"/>
      <c r="P28" s="97">
        <v>16.74</v>
      </c>
      <c r="R28" s="92"/>
    </row>
    <row r="29" spans="1:18" ht="12.75">
      <c r="A29" s="111" t="s">
        <v>13</v>
      </c>
      <c r="B29" s="106" t="s">
        <v>45</v>
      </c>
      <c r="C29" s="98" t="s">
        <v>46</v>
      </c>
      <c r="D29" s="97">
        <v>74</v>
      </c>
      <c r="E29" s="99" t="s">
        <v>4</v>
      </c>
      <c r="F29" s="31">
        <f t="shared" si="0"/>
        <v>37.75</v>
      </c>
      <c r="G29" s="31">
        <f t="shared" si="1"/>
        <v>2793.5</v>
      </c>
      <c r="H29" s="90">
        <f t="shared" si="2"/>
        <v>37.75</v>
      </c>
      <c r="I29" s="90">
        <f t="shared" si="3"/>
        <v>2793.5</v>
      </c>
      <c r="J29" s="91"/>
      <c r="K29" s="91"/>
      <c r="L29" s="91"/>
      <c r="M29" s="91"/>
      <c r="N29" s="91"/>
      <c r="P29" s="97">
        <v>37.75</v>
      </c>
      <c r="R29" s="92"/>
    </row>
    <row r="30" spans="1:18" ht="25.5">
      <c r="A30" s="111" t="s">
        <v>72</v>
      </c>
      <c r="B30" s="106"/>
      <c r="C30" s="112" t="s">
        <v>73</v>
      </c>
      <c r="D30" s="89">
        <v>539</v>
      </c>
      <c r="E30" s="99" t="s">
        <v>4</v>
      </c>
      <c r="F30" s="31">
        <f>P30/1.21</f>
        <v>15.264462809917354</v>
      </c>
      <c r="G30" s="31">
        <f t="shared" si="1"/>
        <v>8227.545454545454</v>
      </c>
      <c r="H30" s="90">
        <f t="shared" si="2"/>
        <v>15.264462809917354</v>
      </c>
      <c r="I30" s="90">
        <f t="shared" si="3"/>
        <v>8227.55</v>
      </c>
      <c r="J30" s="91"/>
      <c r="K30" s="91"/>
      <c r="L30" s="91"/>
      <c r="M30" s="91"/>
      <c r="N30" s="113"/>
      <c r="P30" s="97">
        <v>18.47</v>
      </c>
      <c r="R30" s="92"/>
    </row>
    <row r="31" spans="1:18" ht="12.75">
      <c r="A31" s="111" t="s">
        <v>48</v>
      </c>
      <c r="B31" s="114" t="s">
        <v>50</v>
      </c>
      <c r="C31" s="115" t="s">
        <v>51</v>
      </c>
      <c r="D31" s="97">
        <v>213</v>
      </c>
      <c r="E31" s="116" t="s">
        <v>14</v>
      </c>
      <c r="F31" s="31">
        <f t="shared" si="0"/>
        <v>13.76</v>
      </c>
      <c r="G31" s="31">
        <f t="shared" si="1"/>
        <v>2930.88</v>
      </c>
      <c r="H31" s="90">
        <f t="shared" si="2"/>
        <v>13.76</v>
      </c>
      <c r="I31" s="90">
        <f t="shared" si="3"/>
        <v>2930.88</v>
      </c>
      <c r="J31" s="91"/>
      <c r="K31" s="91"/>
      <c r="L31" s="91"/>
      <c r="M31" s="91"/>
      <c r="N31" s="91"/>
      <c r="P31" s="97">
        <v>13.76</v>
      </c>
      <c r="R31" s="92"/>
    </row>
    <row r="32" spans="1:18" ht="25.5">
      <c r="A32" s="111" t="s">
        <v>89</v>
      </c>
      <c r="B32" s="114" t="s">
        <v>49</v>
      </c>
      <c r="C32" s="115" t="s">
        <v>59</v>
      </c>
      <c r="D32" s="97">
        <v>6</v>
      </c>
      <c r="E32" s="31" t="s">
        <v>70</v>
      </c>
      <c r="F32" s="31">
        <f t="shared" si="0"/>
        <v>156.47</v>
      </c>
      <c r="G32" s="31">
        <f t="shared" si="1"/>
        <v>938.8199999999999</v>
      </c>
      <c r="H32" s="90">
        <f t="shared" si="2"/>
        <v>156.47</v>
      </c>
      <c r="I32" s="90">
        <f t="shared" si="3"/>
        <v>938.82</v>
      </c>
      <c r="J32" s="91"/>
      <c r="K32" s="91"/>
      <c r="L32" s="91"/>
      <c r="M32" s="91"/>
      <c r="N32" s="91"/>
      <c r="P32" s="97">
        <v>156.47</v>
      </c>
      <c r="R32" s="92"/>
    </row>
    <row r="33" spans="1:18" s="103" customFormat="1" ht="12.75">
      <c r="A33" s="110"/>
      <c r="B33" s="117"/>
      <c r="C33" s="102" t="s">
        <v>66</v>
      </c>
      <c r="D33" s="32"/>
      <c r="E33" s="118"/>
      <c r="F33" s="31"/>
      <c r="G33" s="118"/>
      <c r="H33" s="32"/>
      <c r="I33" s="32">
        <f>SUM(I26:I32)</f>
        <v>28520.22</v>
      </c>
      <c r="J33" s="91"/>
      <c r="K33" s="91"/>
      <c r="L33" s="91"/>
      <c r="M33" s="91"/>
      <c r="N33" s="39"/>
      <c r="P33" s="39"/>
      <c r="R33" s="92"/>
    </row>
    <row r="34" spans="1:18" ht="12.75">
      <c r="A34" s="111"/>
      <c r="C34" s="115"/>
      <c r="D34" s="97"/>
      <c r="E34" s="116"/>
      <c r="F34" s="31"/>
      <c r="G34" s="116"/>
      <c r="H34" s="97"/>
      <c r="I34" s="97"/>
      <c r="J34" s="91"/>
      <c r="K34" s="91"/>
      <c r="L34" s="91"/>
      <c r="M34" s="91"/>
      <c r="N34" s="91"/>
      <c r="P34" s="119"/>
      <c r="R34" s="92"/>
    </row>
    <row r="35" spans="1:18" ht="12.75">
      <c r="A35" s="110">
        <v>3</v>
      </c>
      <c r="B35" s="95"/>
      <c r="C35" s="120" t="s">
        <v>22</v>
      </c>
      <c r="D35" s="97"/>
      <c r="E35" s="28"/>
      <c r="F35" s="31"/>
      <c r="G35" s="28"/>
      <c r="H35" s="97"/>
      <c r="I35" s="97"/>
      <c r="J35" s="91"/>
      <c r="K35" s="91"/>
      <c r="L35" s="91"/>
      <c r="M35" s="91"/>
      <c r="N35" s="91"/>
      <c r="P35" s="119"/>
      <c r="R35" s="92"/>
    </row>
    <row r="36" spans="1:18" ht="29.25" customHeight="1">
      <c r="A36" s="108" t="s">
        <v>26</v>
      </c>
      <c r="B36" s="95" t="s">
        <v>47</v>
      </c>
      <c r="C36" s="115" t="s">
        <v>60</v>
      </c>
      <c r="D36" s="97">
        <v>43</v>
      </c>
      <c r="E36" s="121" t="s">
        <v>14</v>
      </c>
      <c r="F36" s="31">
        <f>P36</f>
        <v>96.61</v>
      </c>
      <c r="G36" s="31">
        <f>D36*F36</f>
        <v>4154.23</v>
      </c>
      <c r="H36" s="90">
        <f>F36+F36*$J$17</f>
        <v>96.61</v>
      </c>
      <c r="I36" s="90">
        <f>ROUND(D36*H36,2)</f>
        <v>4154.23</v>
      </c>
      <c r="J36" s="91"/>
      <c r="K36" s="91"/>
      <c r="L36" s="91"/>
      <c r="M36" s="91"/>
      <c r="N36" s="91"/>
      <c r="P36" s="97">
        <v>96.61</v>
      </c>
      <c r="R36" s="92"/>
    </row>
    <row r="37" spans="1:18" ht="28.5" customHeight="1">
      <c r="A37" s="108" t="s">
        <v>56</v>
      </c>
      <c r="B37" s="114" t="s">
        <v>53</v>
      </c>
      <c r="C37" s="112" t="s">
        <v>55</v>
      </c>
      <c r="D37" s="97">
        <v>246</v>
      </c>
      <c r="E37" s="89" t="s">
        <v>54</v>
      </c>
      <c r="F37" s="31">
        <f>P37</f>
        <v>9.5</v>
      </c>
      <c r="G37" s="31">
        <f>D37*F37</f>
        <v>2337</v>
      </c>
      <c r="H37" s="90">
        <f>F37+F37*$J$17</f>
        <v>9.5</v>
      </c>
      <c r="I37" s="90">
        <f>ROUND(D37*H37,2)</f>
        <v>2337</v>
      </c>
      <c r="J37" s="91"/>
      <c r="K37" s="91"/>
      <c r="L37" s="91"/>
      <c r="M37" s="91"/>
      <c r="N37" s="91"/>
      <c r="P37" s="97">
        <v>9.5</v>
      </c>
      <c r="R37" s="92"/>
    </row>
    <row r="38" spans="1:18" ht="56.25" customHeight="1">
      <c r="A38" s="108" t="s">
        <v>57</v>
      </c>
      <c r="B38" s="114" t="s">
        <v>52</v>
      </c>
      <c r="C38" s="112" t="s">
        <v>58</v>
      </c>
      <c r="D38" s="97">
        <v>2</v>
      </c>
      <c r="E38" s="31" t="s">
        <v>70</v>
      </c>
      <c r="F38" s="31">
        <f>P38</f>
        <v>1961.49</v>
      </c>
      <c r="G38" s="31">
        <f>D38*F38</f>
        <v>3922.98</v>
      </c>
      <c r="H38" s="90">
        <f>F38+F38*$J$17</f>
        <v>1961.49</v>
      </c>
      <c r="I38" s="90">
        <f>ROUND(D38*H38,2)</f>
        <v>3922.98</v>
      </c>
      <c r="J38" s="91"/>
      <c r="K38" s="91"/>
      <c r="L38" s="91"/>
      <c r="M38" s="91"/>
      <c r="N38" s="91"/>
      <c r="P38" s="97">
        <v>1961.49</v>
      </c>
      <c r="R38" s="92"/>
    </row>
    <row r="39" spans="1:16" s="103" customFormat="1" ht="12.75">
      <c r="A39" s="110"/>
      <c r="B39" s="117"/>
      <c r="C39" s="102" t="s">
        <v>74</v>
      </c>
      <c r="D39" s="32"/>
      <c r="E39" s="118"/>
      <c r="F39" s="118"/>
      <c r="G39" s="118"/>
      <c r="H39" s="118"/>
      <c r="I39" s="32">
        <f>SUM(I36:I38)</f>
        <v>10414.21</v>
      </c>
      <c r="J39" s="91"/>
      <c r="K39" s="91"/>
      <c r="L39" s="91"/>
      <c r="M39" s="91"/>
      <c r="N39" s="39"/>
      <c r="P39" s="39"/>
    </row>
    <row r="40" spans="1:14" ht="6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3"/>
      <c r="L40" s="123"/>
      <c r="M40" s="123"/>
      <c r="N40" s="123"/>
    </row>
    <row r="41" spans="1:16" ht="12.75">
      <c r="A41" s="49" t="s">
        <v>30</v>
      </c>
      <c r="B41" s="49"/>
      <c r="C41" s="49"/>
      <c r="D41" s="49"/>
      <c r="E41" s="27"/>
      <c r="F41" s="27"/>
      <c r="G41" s="27"/>
      <c r="H41" s="27"/>
      <c r="I41" s="32">
        <f>I39+I33+I23</f>
        <v>43753.58</v>
      </c>
      <c r="J41" s="91"/>
      <c r="K41" s="91"/>
      <c r="L41" s="91"/>
      <c r="M41" s="91"/>
      <c r="N41" s="39"/>
      <c r="O41" s="124"/>
      <c r="P41" s="119"/>
    </row>
    <row r="43" spans="10:14" ht="12.75">
      <c r="J43" s="124"/>
      <c r="K43" s="124"/>
      <c r="L43" s="124"/>
      <c r="M43" s="124"/>
      <c r="N43" s="124"/>
    </row>
    <row r="44" spans="3:15" ht="12.75">
      <c r="C44" s="125"/>
      <c r="D44" s="125"/>
      <c r="E44" s="126"/>
      <c r="F44" s="126"/>
      <c r="G44" s="126"/>
      <c r="H44" s="126"/>
      <c r="I44" s="125" t="s">
        <v>87</v>
      </c>
      <c r="J44" s="125"/>
      <c r="K44" s="127"/>
      <c r="L44" s="127"/>
      <c r="M44" s="127"/>
      <c r="N44" s="127"/>
      <c r="O44" s="127"/>
    </row>
    <row r="45" spans="3:15" ht="12.75">
      <c r="C45" s="128" t="s">
        <v>88</v>
      </c>
      <c r="D45" s="128"/>
      <c r="E45" s="129"/>
      <c r="F45" s="129"/>
      <c r="G45" s="129"/>
      <c r="H45" s="129"/>
      <c r="I45" s="128" t="s">
        <v>86</v>
      </c>
      <c r="J45" s="128"/>
      <c r="K45" s="130"/>
      <c r="L45" s="130"/>
      <c r="M45" s="130"/>
      <c r="N45" s="130"/>
      <c r="O45" s="130"/>
    </row>
    <row r="55" spans="10:14" ht="12.75">
      <c r="J55" s="131"/>
      <c r="K55" s="131"/>
      <c r="L55" s="131"/>
      <c r="M55" s="131"/>
      <c r="N55" s="131"/>
    </row>
    <row r="56" ht="15" customHeight="1"/>
  </sheetData>
  <sheetProtection password="F751" sheet="1" objects="1" scenarios="1"/>
  <mergeCells count="19">
    <mergeCell ref="A12:C12"/>
    <mergeCell ref="D12:J12"/>
    <mergeCell ref="A13:J13"/>
    <mergeCell ref="A10:J10"/>
    <mergeCell ref="A11:J11"/>
    <mergeCell ref="A8:E8"/>
    <mergeCell ref="I8:J8"/>
    <mergeCell ref="A1:J1"/>
    <mergeCell ref="A2:J2"/>
    <mergeCell ref="A6:J6"/>
    <mergeCell ref="A7:J7"/>
    <mergeCell ref="F16:G16"/>
    <mergeCell ref="H16:I16"/>
    <mergeCell ref="C44:D44"/>
    <mergeCell ref="C45:D45"/>
    <mergeCell ref="I44:J44"/>
    <mergeCell ref="I45:J45"/>
    <mergeCell ref="A41:D41"/>
    <mergeCell ref="A40:J4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3"/>
  <headerFooter alignWithMargins="0">
    <oddFooter>&amp;CPágina &amp;P de &amp;N</oddFooter>
  </headerFooter>
  <legacyDrawing r:id="rId2"/>
  <oleObjects>
    <oleObject progId="Word.Picture.8" shapeId="2433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80" zoomScaleSheetLayoutView="80" workbookViewId="0" topLeftCell="A2">
      <selection activeCell="D18" sqref="D18"/>
    </sheetView>
  </sheetViews>
  <sheetFormatPr defaultColWidth="9.140625" defaultRowHeight="12.75"/>
  <cols>
    <col min="1" max="1" width="36.140625" style="2" customWidth="1"/>
    <col min="2" max="2" width="12.140625" style="2" customWidth="1"/>
    <col min="3" max="8" width="12.7109375" style="2" customWidth="1"/>
    <col min="9" max="14" width="11.421875" style="2" hidden="1" customWidth="1"/>
    <col min="15" max="16384" width="11.421875" style="2" customWidth="1"/>
  </cols>
  <sheetData>
    <row r="1" spans="1:8" ht="25.5" customHeight="1">
      <c r="A1" s="62" t="s">
        <v>9</v>
      </c>
      <c r="B1" s="62"/>
      <c r="C1" s="62"/>
      <c r="D1" s="62"/>
      <c r="E1" s="62"/>
      <c r="F1" s="62"/>
      <c r="G1" s="62"/>
      <c r="H1" s="62"/>
    </row>
    <row r="2" spans="1:8" ht="23.25" customHeight="1">
      <c r="A2" s="52" t="s">
        <v>18</v>
      </c>
      <c r="B2" s="52"/>
      <c r="C2" s="52"/>
      <c r="D2" s="52"/>
      <c r="E2" s="52"/>
      <c r="F2" s="52"/>
      <c r="G2" s="52"/>
      <c r="H2" s="52"/>
    </row>
    <row r="3" spans="1:8" ht="14.25" customHeight="1">
      <c r="A3" s="3"/>
      <c r="B3" s="3"/>
      <c r="C3" s="4" t="s">
        <v>0</v>
      </c>
      <c r="D3" s="3"/>
      <c r="E3" s="3"/>
      <c r="F3" s="3"/>
      <c r="G3" s="3"/>
      <c r="H3" s="3"/>
    </row>
    <row r="4" spans="1:8" ht="23.25">
      <c r="A4" s="63" t="s">
        <v>19</v>
      </c>
      <c r="B4" s="64"/>
      <c r="C4" s="64"/>
      <c r="D4" s="64"/>
      <c r="E4" s="64"/>
      <c r="F4" s="64"/>
      <c r="G4" s="64"/>
      <c r="H4" s="65"/>
    </row>
    <row r="5" spans="1:8" ht="6" customHeight="1">
      <c r="A5" s="5"/>
      <c r="B5" s="5"/>
      <c r="C5" s="5"/>
      <c r="D5" s="5"/>
      <c r="E5" s="5"/>
      <c r="F5" s="5"/>
      <c r="G5" s="5"/>
      <c r="H5" s="5"/>
    </row>
    <row r="6" spans="1:8" ht="20.25" customHeight="1">
      <c r="A6" s="56" t="s">
        <v>75</v>
      </c>
      <c r="B6" s="41"/>
      <c r="C6" s="41"/>
      <c r="D6" s="41"/>
      <c r="E6" s="41"/>
      <c r="F6" s="73"/>
      <c r="G6" s="7" t="s">
        <v>85</v>
      </c>
      <c r="H6" s="8"/>
    </row>
    <row r="7" spans="1:8" ht="6" customHeight="1">
      <c r="A7" s="1"/>
      <c r="B7" s="1"/>
      <c r="C7" s="1"/>
      <c r="D7" s="1"/>
      <c r="E7" s="1"/>
      <c r="F7" s="1"/>
      <c r="G7" s="1"/>
      <c r="H7" s="1"/>
    </row>
    <row r="8" spans="1:8" ht="20.25" customHeight="1">
      <c r="A8" s="9" t="s">
        <v>69</v>
      </c>
      <c r="B8" s="12"/>
      <c r="C8" s="12"/>
      <c r="D8" s="12"/>
      <c r="E8" s="12"/>
      <c r="F8" s="12"/>
      <c r="G8" s="12"/>
      <c r="H8" s="13"/>
    </row>
    <row r="9" spans="1:8" ht="15" customHeight="1">
      <c r="A9" s="66" t="s">
        <v>68</v>
      </c>
      <c r="B9" s="67"/>
      <c r="C9" s="67"/>
      <c r="D9" s="67"/>
      <c r="E9" s="67"/>
      <c r="F9" s="67"/>
      <c r="G9" s="67"/>
      <c r="H9" s="68"/>
    </row>
    <row r="10" spans="1:8" ht="6" customHeight="1">
      <c r="A10" s="76"/>
      <c r="B10" s="76"/>
      <c r="C10" s="76"/>
      <c r="D10" s="6"/>
      <c r="E10" s="22"/>
      <c r="F10" s="75"/>
      <c r="G10" s="75"/>
      <c r="H10" s="75"/>
    </row>
    <row r="11" spans="1:8" ht="12">
      <c r="A11" s="69" t="s">
        <v>76</v>
      </c>
      <c r="B11" s="17" t="s">
        <v>77</v>
      </c>
      <c r="C11" s="70" t="s">
        <v>79</v>
      </c>
      <c r="D11" s="71" t="s">
        <v>80</v>
      </c>
      <c r="E11" s="71" t="s">
        <v>81</v>
      </c>
      <c r="F11" s="71" t="s">
        <v>82</v>
      </c>
      <c r="G11" s="71" t="s">
        <v>83</v>
      </c>
      <c r="H11" s="71" t="s">
        <v>3</v>
      </c>
    </row>
    <row r="12" spans="1:8" ht="12">
      <c r="A12" s="69"/>
      <c r="B12" s="18" t="s">
        <v>78</v>
      </c>
      <c r="C12" s="70"/>
      <c r="D12" s="71"/>
      <c r="E12" s="71"/>
      <c r="F12" s="71"/>
      <c r="G12" s="71"/>
      <c r="H12" s="71"/>
    </row>
    <row r="13" spans="1:8" ht="12">
      <c r="A13" s="61" t="s">
        <v>16</v>
      </c>
      <c r="B13" s="23" t="s">
        <v>84</v>
      </c>
      <c r="C13" s="16">
        <v>100</v>
      </c>
      <c r="D13" s="20">
        <v>0</v>
      </c>
      <c r="E13" s="16"/>
      <c r="F13" s="16"/>
      <c r="G13" s="16"/>
      <c r="H13" s="21">
        <f>C13+D13+E13+F13+G13</f>
        <v>100</v>
      </c>
    </row>
    <row r="14" spans="1:8" ht="12">
      <c r="A14" s="61"/>
      <c r="B14" s="15" t="s">
        <v>78</v>
      </c>
      <c r="C14" s="20">
        <f>'ORÇ. LADRILHO E XADREZ'!I23</f>
        <v>4819.150000000001</v>
      </c>
      <c r="D14" s="20">
        <v>0</v>
      </c>
      <c r="E14" s="16"/>
      <c r="F14" s="16"/>
      <c r="G14" s="16"/>
      <c r="H14" s="21">
        <f>'ORÇ. LADRILHO E XADREZ'!J23</f>
        <v>0</v>
      </c>
    </row>
    <row r="15" spans="1:8" ht="12">
      <c r="A15" s="61" t="s">
        <v>21</v>
      </c>
      <c r="B15" s="15" t="s">
        <v>84</v>
      </c>
      <c r="C15" s="20">
        <v>50</v>
      </c>
      <c r="D15" s="16">
        <f>100-C15</f>
        <v>50</v>
      </c>
      <c r="E15" s="16"/>
      <c r="F15" s="16"/>
      <c r="G15" s="16"/>
      <c r="H15" s="21">
        <f>C15+D15+E15+F15+G15</f>
        <v>100</v>
      </c>
    </row>
    <row r="16" spans="1:8" ht="12">
      <c r="A16" s="61"/>
      <c r="B16" s="15" t="s">
        <v>78</v>
      </c>
      <c r="C16" s="20">
        <f>'ORÇ. LADRILHO E XADREZ'!I33/2</f>
        <v>14260.11</v>
      </c>
      <c r="D16" s="20">
        <f>'ORÇ. LADRILHO E XADREZ'!I33/2</f>
        <v>14260.11</v>
      </c>
      <c r="E16" s="16"/>
      <c r="F16" s="16"/>
      <c r="G16" s="16"/>
      <c r="H16" s="21">
        <f>'ORÇ. LADRILHO E XADREZ'!J33</f>
        <v>0</v>
      </c>
    </row>
    <row r="17" spans="1:8" ht="12">
      <c r="A17" s="61" t="s">
        <v>22</v>
      </c>
      <c r="B17" s="15" t="s">
        <v>84</v>
      </c>
      <c r="C17" s="20">
        <v>50</v>
      </c>
      <c r="D17" s="16">
        <f>100-C17</f>
        <v>50</v>
      </c>
      <c r="E17" s="16"/>
      <c r="F17" s="16"/>
      <c r="G17" s="16"/>
      <c r="H17" s="21">
        <f>C17+D17+E17+F17+G17</f>
        <v>100</v>
      </c>
    </row>
    <row r="18" spans="1:8" ht="12">
      <c r="A18" s="61"/>
      <c r="B18" s="15" t="s">
        <v>78</v>
      </c>
      <c r="C18" s="20">
        <f>'ORÇ. LADRILHO E XADREZ'!I39/2</f>
        <v>5207.105</v>
      </c>
      <c r="D18" s="20">
        <f>'ORÇ. LADRILHO E XADREZ'!I39/2</f>
        <v>5207.105</v>
      </c>
      <c r="E18" s="16"/>
      <c r="F18" s="16"/>
      <c r="G18" s="16"/>
      <c r="H18" s="21">
        <f>'ORÇ. LADRILHO E XADREZ'!J39</f>
        <v>0</v>
      </c>
    </row>
    <row r="19" spans="1:8" ht="12">
      <c r="A19" s="74"/>
      <c r="B19" s="15"/>
      <c r="C19" s="20"/>
      <c r="D19" s="20"/>
      <c r="E19" s="16"/>
      <c r="F19" s="16"/>
      <c r="G19" s="16"/>
      <c r="H19" s="21"/>
    </row>
    <row r="20" spans="1:8" ht="12">
      <c r="A20" s="74"/>
      <c r="B20" s="15"/>
      <c r="C20" s="20"/>
      <c r="D20" s="20"/>
      <c r="E20" s="16"/>
      <c r="F20" s="16"/>
      <c r="G20" s="16"/>
      <c r="H20" s="21"/>
    </row>
    <row r="21" spans="1:8" ht="12">
      <c r="A21" s="71" t="s">
        <v>3</v>
      </c>
      <c r="B21" s="19" t="s">
        <v>84</v>
      </c>
      <c r="C21" s="19">
        <f>C22/H22*100</f>
        <v>55.5071493578354</v>
      </c>
      <c r="D21" s="19">
        <f>D22/H22*100</f>
        <v>44.4928506421646</v>
      </c>
      <c r="E21" s="19"/>
      <c r="F21" s="19"/>
      <c r="G21" s="19"/>
      <c r="H21" s="21">
        <f>C21+D21+E21+F21+G21</f>
        <v>100</v>
      </c>
    </row>
    <row r="22" spans="1:8" ht="12">
      <c r="A22" s="71"/>
      <c r="B22" s="19" t="s">
        <v>78</v>
      </c>
      <c r="C22" s="21">
        <f>C18+C16+C14</f>
        <v>24286.365</v>
      </c>
      <c r="D22" s="21">
        <f>D18+D16+D14</f>
        <v>19467.215</v>
      </c>
      <c r="E22" s="19"/>
      <c r="F22" s="19"/>
      <c r="G22" s="19"/>
      <c r="H22" s="21">
        <f>C22+D22</f>
        <v>43753.58</v>
      </c>
    </row>
    <row r="25" ht="12">
      <c r="A25" s="14"/>
    </row>
    <row r="27" spans="1:6" ht="12.75">
      <c r="A27" s="50"/>
      <c r="B27" s="50"/>
      <c r="C27" s="24"/>
      <c r="D27" s="50" t="s">
        <v>87</v>
      </c>
      <c r="E27" s="50"/>
      <c r="F27" s="50"/>
    </row>
    <row r="28" spans="1:6" ht="12">
      <c r="A28" s="51" t="s">
        <v>88</v>
      </c>
      <c r="B28" s="51"/>
      <c r="C28" s="25"/>
      <c r="D28" s="72" t="s">
        <v>86</v>
      </c>
      <c r="E28" s="72"/>
      <c r="F28" s="72"/>
    </row>
    <row r="29" spans="1:5" ht="12.75">
      <c r="A29" s="26"/>
      <c r="B29" s="26"/>
      <c r="C29" s="26"/>
      <c r="D29" s="26"/>
      <c r="E29" s="26"/>
    </row>
    <row r="30" spans="1:5" ht="12.75">
      <c r="A30" s="26"/>
      <c r="B30" s="26"/>
      <c r="C30" s="26"/>
      <c r="D30" s="26"/>
      <c r="E30" s="26"/>
    </row>
    <row r="31" spans="1:5" ht="12.75">
      <c r="A31" s="26"/>
      <c r="B31" s="26"/>
      <c r="C31" s="26"/>
      <c r="D31" s="26"/>
      <c r="E31" s="26"/>
    </row>
  </sheetData>
  <sheetProtection password="F751" sheet="1" objects="1" scenarios="1"/>
  <mergeCells count="23">
    <mergeCell ref="A17:A18"/>
    <mergeCell ref="A21:A22"/>
    <mergeCell ref="A6:F6"/>
    <mergeCell ref="A19:A20"/>
    <mergeCell ref="F11:F12"/>
    <mergeCell ref="F10:H10"/>
    <mergeCell ref="A10:C10"/>
    <mergeCell ref="G11:G12"/>
    <mergeCell ref="H11:H12"/>
    <mergeCell ref="E11:E12"/>
    <mergeCell ref="A27:B27"/>
    <mergeCell ref="A28:B28"/>
    <mergeCell ref="D27:F27"/>
    <mergeCell ref="D28:F28"/>
    <mergeCell ref="A15:A16"/>
    <mergeCell ref="A1:H1"/>
    <mergeCell ref="A2:H2"/>
    <mergeCell ref="A4:H4"/>
    <mergeCell ref="A9:H9"/>
    <mergeCell ref="A13:A14"/>
    <mergeCell ref="A11:A12"/>
    <mergeCell ref="C11:C12"/>
    <mergeCell ref="D11:D1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5"/>
  <drawing r:id="rId4"/>
  <legacyDrawing r:id="rId3"/>
  <oleObjects>
    <oleObject progId="Word.Picture.8" shapeId="126318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emerson</cp:lastModifiedBy>
  <cp:lastPrinted>2012-03-08T15:03:31Z</cp:lastPrinted>
  <dcterms:created xsi:type="dcterms:W3CDTF">1997-10-28T18:59:41Z</dcterms:created>
  <dcterms:modified xsi:type="dcterms:W3CDTF">2012-03-08T15:03:34Z</dcterms:modified>
  <cp:category/>
  <cp:version/>
  <cp:contentType/>
  <cp:contentStatus/>
</cp:coreProperties>
</file>