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0" windowHeight="9330" activeTab="0"/>
  </bookViews>
  <sheets>
    <sheet name="Planilha Orcamentaria" sheetId="1" r:id="rId1"/>
    <sheet name="CRONOGRAMA" sheetId="2" r:id="rId2"/>
  </sheets>
  <definedNames>
    <definedName name="_xlnm.Print_Area" localSheetId="1">'CRONOGRAMA'!$A$1:$G$41</definedName>
    <definedName name="_xlnm.Print_Area" localSheetId="0">'Planilha Orcamentaria'!$A$1:$H$51</definedName>
  </definedNames>
  <calcPr fullCalcOnLoad="1"/>
</workbook>
</file>

<file path=xl/sharedStrings.xml><?xml version="1.0" encoding="utf-8"?>
<sst xmlns="http://schemas.openxmlformats.org/spreadsheetml/2006/main" count="130" uniqueCount="93">
  <si>
    <t>ITEM</t>
  </si>
  <si>
    <t>DESCRIÇÃO</t>
  </si>
  <si>
    <t>PLANILHA ORÇAMENTÁRIA DE CUSTOS</t>
  </si>
  <si>
    <t>A N E X O   I I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</si>
  <si>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</si>
  <si>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</si>
  <si>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</si>
  <si>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</si>
  <si>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</si>
  <si>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</si>
  <si>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</si>
  <si>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</si>
  <si>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</si>
  <si>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1.2</t>
  </si>
  <si>
    <t>IIO-PLA-005</t>
  </si>
  <si>
    <t>2.1</t>
  </si>
  <si>
    <t>2.6</t>
  </si>
  <si>
    <t>2.7</t>
  </si>
  <si>
    <t>3.1</t>
  </si>
  <si>
    <t>TOTAL GERAL DA OBRA</t>
  </si>
  <si>
    <t xml:space="preserve">FOLHA Nº: </t>
  </si>
  <si>
    <t>PREFEITURA: PATOS DE MINAS</t>
  </si>
  <si>
    <t>REGIÃO/MÊS DE REFERÊNCIA: Região Triangulo/Alto Paranaiba - outubro/11</t>
  </si>
  <si>
    <t>PRAZO DE EXECUÇÃO: 02 Meses</t>
  </si>
  <si>
    <t>( X  )</t>
  </si>
  <si>
    <t>SERVIÇOS PRELIMINARES</t>
  </si>
  <si>
    <t>IIO-BAR-015</t>
  </si>
  <si>
    <t>UNID.</t>
  </si>
  <si>
    <t>1.3</t>
  </si>
  <si>
    <t>OBR-VIA-118</t>
  </si>
  <si>
    <t>RASPAGEM MECANIZADA DO TERRENO ATÉ 40 CM DE
PROFUNDIDADE, UTILIZANDO TRATOR SOBRE ESTEIRAS</t>
  </si>
  <si>
    <t>m2</t>
  </si>
  <si>
    <t>1.4</t>
  </si>
  <si>
    <t>TRA-CAR-010</t>
  </si>
  <si>
    <t>CARGA DE MATERIAL DE QUALQUER NATUREZA SOBRE
CAMINHÃO - MECÂNICA</t>
  </si>
  <si>
    <t>m3</t>
  </si>
  <si>
    <t>1.5</t>
  </si>
  <si>
    <t>TRA-CAM-015</t>
  </si>
  <si>
    <t>TRANSPORTE DE MATERIAL DE QUALQUER NATUREZA EM
CAMINHÃO 2 KM &lt; DMT &lt;= 5 KM (DENTRO DO PERÍMETRO
URBANO)</t>
  </si>
  <si>
    <t>m3xkm</t>
  </si>
  <si>
    <t>PAVIMENTAÇÃO</t>
  </si>
  <si>
    <t>TER-REG-010</t>
  </si>
  <si>
    <t>REGULARIZAÇÃO E COMPACTAÇÃO DE TERRENO COM PLACA
VIBRATÓRIA</t>
  </si>
  <si>
    <t xml:space="preserve">URB-COR-005 </t>
  </si>
  <si>
    <t>CORDÃO DE CONCRETO PRÉ-MOLDADO BOLEADO 10 X 10 CM</t>
  </si>
  <si>
    <t>m</t>
  </si>
  <si>
    <t>FUN-LAS-005</t>
  </si>
  <si>
    <t>URB-RAM-005</t>
  </si>
  <si>
    <t>DIVERSOS</t>
  </si>
  <si>
    <t>BAN-INT-005</t>
  </si>
  <si>
    <t>QUANT.</t>
  </si>
  <si>
    <t>RAMPAS DE ACESSIBILIDADE, EM CONCRETO SIMPLES FCK=25MPA</t>
  </si>
  <si>
    <t>A N E X O   I I I</t>
  </si>
  <si>
    <t>CRONOGRAMA FÍSICO-FINANCEIRO</t>
  </si>
  <si>
    <t>VALOR DO CONVÊNIO:</t>
  </si>
  <si>
    <t>ETAPAS/DESCRIÇÃO</t>
  </si>
  <si>
    <t>FÍSICO/ FINANCEIRO</t>
  </si>
  <si>
    <t>TOTAL  ETAPAS</t>
  </si>
  <si>
    <t>MÊS 1</t>
  </si>
  <si>
    <t>MÊS 2</t>
  </si>
  <si>
    <t>Físico %</t>
  </si>
  <si>
    <t>Financeiro</t>
  </si>
  <si>
    <t>TOTAL</t>
  </si>
  <si>
    <t xml:space="preserve"> </t>
  </si>
  <si>
    <t>2.8</t>
  </si>
  <si>
    <t>3.2</t>
  </si>
  <si>
    <t>PAI-GRA-005</t>
  </si>
  <si>
    <t>PLANTIO DE GRAMA BATATAIS EM PLACAS, INCLUSIVE TERRA VEGETAL</t>
  </si>
  <si>
    <t>3.3</t>
  </si>
  <si>
    <t>ELE-LUM-060</t>
  </si>
  <si>
    <t>LUMINÁRIA REFLETORA PARA ILUMINAÇÃO PÚBLICA PARA LÂMPADAS VAPOR DE MERCÚRIO, SÓDIO E METÁLICA, 2 PÉTALAS, POSTE DE AÇO GALVANIZADO COM 10M DE ALTURA LIVRE (COMPLETA)</t>
  </si>
  <si>
    <t>2.5</t>
  </si>
  <si>
    <t>PIS-LAD-025</t>
  </si>
  <si>
    <t>PISO DE LADRILHO HIDRÁULICO 25 X 25 CM, DE UMA COR</t>
  </si>
  <si>
    <t>OBRA: IMPLANTAÇÃO DA PRAÇA DO PILAR</t>
  </si>
  <si>
    <t>PREFEITURA:PATOS DE MINAS</t>
  </si>
  <si>
    <t>PRAZO DA OBRA:2 MESES</t>
  </si>
  <si>
    <t>LOCAL: PATOS DE MINAS</t>
  </si>
  <si>
    <t>LOCAL: ENTRE AS RUAS FLORENTINO MACHADO PACHECO E MONSENHOR FLEURY</t>
  </si>
  <si>
    <t>LASTRO DE CONCRETO MAGRO ESPESSURA  5 CM - fck =10 Mpa</t>
  </si>
  <si>
    <t>PIS-CON-015</t>
  </si>
  <si>
    <t>REGULARIZAÇÃO DE PISO C/ ARGAMASSA 1:3 S/ JUNTA, ESPESSURA 3 CM</t>
  </si>
  <si>
    <t>DATA: OUTUBRO/2011</t>
  </si>
  <si>
    <t>CÓDIGO SETOP</t>
  </si>
  <si>
    <t>EXECUÇÃO DE 22 BANCOS COM ASSENTO EM CONCRETO E APOIO DE ALVENARIA, E=8cm, L=40cm e comprimento de 2,0 m cada.</t>
  </si>
  <si>
    <t>2.2</t>
  </si>
  <si>
    <t>2.4</t>
  </si>
  <si>
    <t>EXECUÇÃO DE LASTRO DE CONCRETO, ESPESSURA  8 CM - fck =10 MPa</t>
  </si>
  <si>
    <t>PIS-CIM-010</t>
  </si>
  <si>
    <t>PISO CIMENTADO DESEMPENADO E FELTRADO, ARGAMASSA 1:3, JUNTAS PL 17 X 30 E = 3 CM, COM JUNTA DE 2 X 2 M, COM PIGMENTAÇÃO DO TIPO PÓ XADREZ.</t>
  </si>
  <si>
    <t>2.3</t>
  </si>
  <si>
    <t>BARRACÃO DEPÓSITO E FERRAMENTARIA TIPO I, A = 14,52 m2 (OBRA DE PEQUENO PORTE, EFETIVO ATÉ 30 HOMENS)</t>
  </si>
  <si>
    <t>FORNECIMENTO E COLOCAÇÃO DE PLACA DE OBRA EM CHAPA GALVANIZADA (3,00 X 1,50 M) - GOVERNO DO ESTADO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</si>
</sst>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&quot;R$ &quot;#,##0.00"/>
    <numFmt numFmtId="170" formatCode="_ * #,##0.000_ ;_ * \-#,##0.000_ ;_ * &quot;-&quot;??_ ;_ @_ "/>
    <numFmt numFmtId="171" formatCode="_(* #,##0.0_);_(* \(#,##0.0\);_(* &quot;-&quot;??_);_(@_)"/>
    <numFmt numFmtId="172" formatCode="_(* #,##0_);_(* \(#,##0\);_(* &quot;-&quot;??_);_(@_)"/>
    <numFmt numFmtId="173" formatCode="0.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top" wrapText="1"/>
    </xf>
    <xf numFmtId="10" fontId="24" fillId="24" borderId="12" xfId="0" applyNumberFormat="1" applyFont="1" applyFill="1" applyBorder="1" applyAlignment="1">
      <alignment vertical="top" wrapText="1"/>
    </xf>
    <xf numFmtId="49" fontId="24" fillId="24" borderId="13" xfId="0" applyNumberFormat="1" applyFont="1" applyFill="1" applyBorder="1" applyAlignment="1">
      <alignment horizontal="center" vertical="top" wrapText="1"/>
    </xf>
    <xf numFmtId="4" fontId="24" fillId="24" borderId="13" xfId="0" applyNumberFormat="1" applyFont="1" applyFill="1" applyBorder="1" applyAlignment="1">
      <alignment vertical="top" wrapText="1"/>
    </xf>
    <xf numFmtId="49" fontId="24" fillId="24" borderId="14" xfId="0" applyNumberFormat="1" applyFont="1" applyFill="1" applyBorder="1" applyAlignment="1">
      <alignment horizontal="center" vertical="top" wrapText="1"/>
    </xf>
    <xf numFmtId="49" fontId="27" fillId="24" borderId="15" xfId="0" applyNumberFormat="1" applyFont="1" applyFill="1" applyBorder="1" applyAlignment="1">
      <alignment horizontal="center" vertical="top" wrapText="1"/>
    </xf>
    <xf numFmtId="10" fontId="27" fillId="24" borderId="15" xfId="0" applyNumberFormat="1" applyFont="1" applyFill="1" applyBorder="1" applyAlignment="1">
      <alignment vertical="top" wrapText="1"/>
    </xf>
    <xf numFmtId="49" fontId="27" fillId="24" borderId="16" xfId="0" applyNumberFormat="1" applyFont="1" applyFill="1" applyBorder="1" applyAlignment="1">
      <alignment horizontal="center" vertical="top" wrapText="1"/>
    </xf>
    <xf numFmtId="169" fontId="27" fillId="24" borderId="16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2" fillId="24" borderId="17" xfId="0" applyFont="1" applyFill="1" applyBorder="1" applyAlignment="1">
      <alignment wrapText="1"/>
    </xf>
    <xf numFmtId="0" fontId="2" fillId="24" borderId="18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" fillId="24" borderId="19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2" fillId="24" borderId="19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19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8" fillId="24" borderId="19" xfId="0" applyFont="1" applyFill="1" applyBorder="1" applyAlignment="1">
      <alignment/>
    </xf>
    <xf numFmtId="0" fontId="28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0" fontId="26" fillId="24" borderId="20" xfId="0" applyFont="1" applyFill="1" applyBorder="1" applyAlignment="1">
      <alignment/>
    </xf>
    <xf numFmtId="0" fontId="2" fillId="24" borderId="21" xfId="0" applyFont="1" applyFill="1" applyBorder="1" applyAlignment="1">
      <alignment vertical="center"/>
    </xf>
    <xf numFmtId="0" fontId="2" fillId="24" borderId="22" xfId="0" applyFont="1" applyFill="1" applyBorder="1" applyAlignment="1">
      <alignment vertical="center"/>
    </xf>
    <xf numFmtId="0" fontId="2" fillId="24" borderId="23" xfId="0" applyFont="1" applyFill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0" fontId="2" fillId="24" borderId="25" xfId="0" applyFont="1" applyFill="1" applyBorder="1" applyAlignment="1">
      <alignment horizontal="center" vertical="center"/>
    </xf>
    <xf numFmtId="10" fontId="0" fillId="24" borderId="0" xfId="0" applyNumberFormat="1" applyFill="1" applyAlignment="1">
      <alignment/>
    </xf>
    <xf numFmtId="43" fontId="0" fillId="24" borderId="0" xfId="53" applyFill="1" applyAlignment="1">
      <alignment/>
    </xf>
    <xf numFmtId="0" fontId="2" fillId="24" borderId="26" xfId="0" applyFont="1" applyFill="1" applyBorder="1" applyAlignment="1">
      <alignment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 applyProtection="1">
      <alignment vertical="center" wrapText="1"/>
      <protection/>
    </xf>
    <xf numFmtId="4" fontId="0" fillId="0" borderId="28" xfId="0" applyNumberFormat="1" applyFont="1" applyFill="1" applyBorder="1" applyAlignment="1" applyProtection="1">
      <alignment horizontal="center" vertical="center"/>
      <protection/>
    </xf>
    <xf numFmtId="43" fontId="0" fillId="0" borderId="28" xfId="53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43" fontId="2" fillId="0" borderId="28" xfId="53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2" fontId="1" fillId="0" borderId="11" xfId="53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/>
    </xf>
    <xf numFmtId="4" fontId="0" fillId="0" borderId="37" xfId="0" applyNumberFormat="1" applyFont="1" applyFill="1" applyBorder="1" applyAlignment="1">
      <alignment horizontal="right" vertical="center" wrapText="1"/>
    </xf>
    <xf numFmtId="0" fontId="0" fillId="0" borderId="27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43" fontId="0" fillId="0" borderId="28" xfId="53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 horizontal="justify" vertical="center"/>
    </xf>
    <xf numFmtId="0" fontId="0" fillId="0" borderId="28" xfId="53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2" fontId="1" fillId="0" borderId="28" xfId="53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justify" vertical="justify"/>
    </xf>
    <xf numFmtId="0" fontId="2" fillId="24" borderId="11" xfId="0" applyFont="1" applyFill="1" applyBorder="1" applyAlignment="1">
      <alignment horizontal="justify" vertical="justify"/>
    </xf>
    <xf numFmtId="0" fontId="0" fillId="24" borderId="0" xfId="0" applyFill="1" applyBorder="1" applyAlignment="1">
      <alignment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10" fontId="2" fillId="25" borderId="39" xfId="51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justify" vertical="center"/>
    </xf>
    <xf numFmtId="0" fontId="2" fillId="0" borderId="31" xfId="0" applyFont="1" applyFill="1" applyBorder="1" applyAlignment="1">
      <alignment horizontal="justify" vertical="center"/>
    </xf>
    <xf numFmtId="0" fontId="2" fillId="0" borderId="42" xfId="0" applyFont="1" applyFill="1" applyBorder="1" applyAlignment="1">
      <alignment horizontal="justify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24" borderId="29" xfId="0" applyFont="1" applyFill="1" applyBorder="1" applyAlignment="1">
      <alignment horizontal="left" vertical="center"/>
    </xf>
    <xf numFmtId="0" fontId="2" fillId="24" borderId="42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" fillId="24" borderId="52" xfId="0" applyFont="1" applyFill="1" applyBorder="1" applyAlignment="1">
      <alignment horizontal="left" vertical="center"/>
    </xf>
    <xf numFmtId="0" fontId="2" fillId="24" borderId="24" xfId="0" applyFont="1" applyFill="1" applyBorder="1" applyAlignment="1">
      <alignment horizontal="left" vertical="center"/>
    </xf>
    <xf numFmtId="0" fontId="2" fillId="24" borderId="53" xfId="0" applyFont="1" applyFill="1" applyBorder="1" applyAlignment="1">
      <alignment horizontal="left" vertical="center"/>
    </xf>
    <xf numFmtId="0" fontId="0" fillId="24" borderId="54" xfId="0" applyFill="1" applyBorder="1" applyAlignment="1">
      <alignment vertical="top" wrapText="1"/>
    </xf>
    <xf numFmtId="0" fontId="0" fillId="24" borderId="55" xfId="0" applyFill="1" applyBorder="1" applyAlignment="1">
      <alignment vertical="top" wrapText="1"/>
    </xf>
    <xf numFmtId="0" fontId="0" fillId="24" borderId="12" xfId="0" applyFill="1" applyBorder="1" applyAlignment="1">
      <alignment vertical="top" wrapText="1"/>
    </xf>
    <xf numFmtId="0" fontId="0" fillId="24" borderId="13" xfId="0" applyFill="1" applyBorder="1" applyAlignment="1">
      <alignment vertical="top" wrapText="1"/>
    </xf>
    <xf numFmtId="0" fontId="0" fillId="24" borderId="56" xfId="0" applyFill="1" applyBorder="1" applyAlignment="1">
      <alignment vertical="top" wrapText="1"/>
    </xf>
    <xf numFmtId="0" fontId="0" fillId="24" borderId="14" xfId="0" applyFill="1" applyBorder="1" applyAlignment="1">
      <alignment vertical="top" wrapText="1"/>
    </xf>
    <xf numFmtId="0" fontId="0" fillId="24" borderId="57" xfId="0" applyFill="1" applyBorder="1" applyAlignment="1">
      <alignment vertical="top" wrapText="1"/>
    </xf>
    <xf numFmtId="0" fontId="0" fillId="24" borderId="25" xfId="0" applyFill="1" applyBorder="1" applyAlignment="1">
      <alignment vertical="top" wrapText="1"/>
    </xf>
    <xf numFmtId="0" fontId="2" fillId="24" borderId="58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49" fontId="24" fillId="24" borderId="56" xfId="0" applyNumberFormat="1" applyFont="1" applyFill="1" applyBorder="1" applyAlignment="1">
      <alignment vertical="top" wrapText="1"/>
    </xf>
    <xf numFmtId="49" fontId="24" fillId="24" borderId="54" xfId="0" applyNumberFormat="1" applyFont="1" applyFill="1" applyBorder="1" applyAlignment="1">
      <alignment vertical="top" wrapText="1"/>
    </xf>
    <xf numFmtId="49" fontId="24" fillId="24" borderId="14" xfId="0" applyNumberFormat="1" applyFont="1" applyFill="1" applyBorder="1" applyAlignment="1">
      <alignment vertical="top" wrapText="1"/>
    </xf>
    <xf numFmtId="49" fontId="24" fillId="24" borderId="12" xfId="0" applyNumberFormat="1" applyFont="1" applyFill="1" applyBorder="1" applyAlignment="1">
      <alignment vertical="top" wrapText="1"/>
    </xf>
    <xf numFmtId="0" fontId="3" fillId="24" borderId="45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0" fontId="3" fillId="24" borderId="46" xfId="0" applyFont="1" applyFill="1" applyBorder="1" applyAlignment="1">
      <alignment horizontal="center"/>
    </xf>
    <xf numFmtId="0" fontId="2" fillId="24" borderId="60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50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horizontal="left" vertical="center"/>
    </xf>
    <xf numFmtId="0" fontId="2" fillId="24" borderId="51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6" fillId="24" borderId="0" xfId="0" applyFont="1" applyFill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43025" y="66675"/>
          <a:ext cx="4572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Desenvolvimento Regional e Politica Urbana
Superintendência de Saneamento Básico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923925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81125" y="0"/>
          <a:ext cx="69246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Desenvolvimento Regional e Politica Urbana
Superintendência de Saneamento Básico</a:t>
          </a: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7</xdr:col>
      <xdr:colOff>0</xdr:colOff>
      <xdr:row>45</xdr:row>
      <xdr:rowOff>38100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5905500"/>
          <a:ext cx="8324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  - SETOP - MG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Internet: www.transportes.mg.gov.br / E-mail: dco@transportes.mg.gov.br
Fone Geral: (31) 3239-0999 - Fax: (31) 3239-0899
Sede: Rua Manaus, nº 467 - Bairro Santa Efigênia - CEP 30150-350 - Belo Horizonte - MG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65" zoomScaleNormal="75" zoomScaleSheetLayoutView="65" workbookViewId="0" topLeftCell="A1">
      <selection activeCell="E14" sqref="E14"/>
    </sheetView>
  </sheetViews>
  <sheetFormatPr defaultColWidth="9.140625" defaultRowHeight="12.75"/>
  <cols>
    <col min="1" max="1" width="5.421875" style="57" bestFit="1" customWidth="1"/>
    <col min="2" max="2" width="13.00390625" style="57" customWidth="1"/>
    <col min="3" max="3" width="60.8515625" style="57" customWidth="1"/>
    <col min="4" max="4" width="9.140625" style="57" customWidth="1"/>
    <col min="5" max="8" width="12.28125" style="57" customWidth="1"/>
    <col min="9" max="16384" width="9.140625" style="57" customWidth="1"/>
  </cols>
  <sheetData>
    <row r="1" spans="1:8" ht="60.75" customHeight="1" thickBot="1">
      <c r="A1" s="102"/>
      <c r="B1" s="102"/>
      <c r="C1" s="101"/>
      <c r="D1" s="101"/>
      <c r="E1" s="101"/>
      <c r="F1" s="101"/>
      <c r="G1" s="101"/>
      <c r="H1" s="101"/>
    </row>
    <row r="2" spans="1:8" ht="16.5" thickBot="1">
      <c r="A2" s="116" t="s">
        <v>3</v>
      </c>
      <c r="B2" s="117"/>
      <c r="C2" s="117"/>
      <c r="D2" s="117"/>
      <c r="E2" s="117"/>
      <c r="F2" s="117"/>
      <c r="G2" s="117"/>
      <c r="H2" s="118"/>
    </row>
    <row r="3" spans="1:8" ht="3.75" customHeight="1" thickBot="1">
      <c r="A3" s="114"/>
      <c r="B3" s="114"/>
      <c r="C3" s="114"/>
      <c r="D3" s="114"/>
      <c r="E3" s="114"/>
      <c r="F3" s="114"/>
      <c r="G3" s="114"/>
      <c r="H3" s="114"/>
    </row>
    <row r="4" spans="1:8" ht="19.5" customHeight="1" thickBot="1">
      <c r="A4" s="132" t="s">
        <v>2</v>
      </c>
      <c r="B4" s="133"/>
      <c r="C4" s="133"/>
      <c r="D4" s="133"/>
      <c r="E4" s="133"/>
      <c r="F4" s="133"/>
      <c r="G4" s="133"/>
      <c r="H4" s="134"/>
    </row>
    <row r="5" spans="1:8" ht="3.75" customHeight="1" thickBot="1">
      <c r="A5" s="58"/>
      <c r="B5" s="58"/>
      <c r="C5" s="58"/>
      <c r="D5" s="58"/>
      <c r="E5" s="58"/>
      <c r="F5" s="58"/>
      <c r="G5" s="58"/>
      <c r="H5" s="58"/>
    </row>
    <row r="6" spans="1:8" ht="19.5" customHeight="1">
      <c r="A6" s="126" t="s">
        <v>21</v>
      </c>
      <c r="B6" s="127"/>
      <c r="C6" s="127"/>
      <c r="D6" s="127"/>
      <c r="E6" s="128"/>
      <c r="F6" s="135" t="s">
        <v>20</v>
      </c>
      <c r="G6" s="136"/>
      <c r="H6" s="137"/>
    </row>
    <row r="7" spans="1:8" ht="21" customHeight="1">
      <c r="A7" s="100" t="s">
        <v>74</v>
      </c>
      <c r="B7" s="98"/>
      <c r="C7" s="98"/>
      <c r="D7" s="98"/>
      <c r="E7" s="109"/>
      <c r="F7" s="123" t="s">
        <v>82</v>
      </c>
      <c r="G7" s="124"/>
      <c r="H7" s="125"/>
    </row>
    <row r="8" spans="1:8" ht="27" customHeight="1">
      <c r="A8" s="104" t="s">
        <v>78</v>
      </c>
      <c r="B8" s="105"/>
      <c r="C8" s="105"/>
      <c r="D8" s="106"/>
      <c r="E8" s="129" t="s">
        <v>9</v>
      </c>
      <c r="F8" s="130"/>
      <c r="G8" s="130"/>
      <c r="H8" s="131"/>
    </row>
    <row r="9" spans="1:8" ht="19.5" customHeight="1">
      <c r="A9" s="100" t="s">
        <v>22</v>
      </c>
      <c r="B9" s="98"/>
      <c r="C9" s="98"/>
      <c r="D9" s="109"/>
      <c r="E9" s="121" t="s">
        <v>6</v>
      </c>
      <c r="F9" s="119" t="s">
        <v>4</v>
      </c>
      <c r="G9" s="59" t="s">
        <v>24</v>
      </c>
      <c r="H9" s="60" t="s">
        <v>5</v>
      </c>
    </row>
    <row r="10" spans="1:8" ht="19.5" customHeight="1" thickBot="1">
      <c r="A10" s="107" t="s">
        <v>23</v>
      </c>
      <c r="B10" s="108"/>
      <c r="C10" s="108"/>
      <c r="D10" s="99"/>
      <c r="E10" s="122"/>
      <c r="F10" s="120"/>
      <c r="G10" s="61" t="s">
        <v>7</v>
      </c>
      <c r="H10" s="97"/>
    </row>
    <row r="11" spans="1:8" ht="3.75" customHeight="1" thickBot="1">
      <c r="A11" s="113"/>
      <c r="B11" s="113"/>
      <c r="C11" s="113"/>
      <c r="D11" s="113"/>
      <c r="E11" s="113"/>
      <c r="F11" s="113"/>
      <c r="G11" s="113"/>
      <c r="H11" s="113"/>
    </row>
    <row r="12" spans="1:8" ht="39" thickBot="1">
      <c r="A12" s="62" t="s">
        <v>0</v>
      </c>
      <c r="B12" s="92" t="s">
        <v>83</v>
      </c>
      <c r="C12" s="63" t="s">
        <v>1</v>
      </c>
      <c r="D12" s="63" t="s">
        <v>27</v>
      </c>
      <c r="E12" s="63" t="s">
        <v>50</v>
      </c>
      <c r="F12" s="64" t="s">
        <v>10</v>
      </c>
      <c r="G12" s="64" t="s">
        <v>11</v>
      </c>
      <c r="H12" s="65" t="s">
        <v>8</v>
      </c>
    </row>
    <row r="13" spans="1:8" ht="18" customHeight="1">
      <c r="A13" s="51">
        <v>1</v>
      </c>
      <c r="B13" s="52"/>
      <c r="C13" s="53" t="s">
        <v>25</v>
      </c>
      <c r="D13" s="66"/>
      <c r="E13" s="52"/>
      <c r="F13" s="67"/>
      <c r="G13" s="68"/>
      <c r="H13" s="69"/>
    </row>
    <row r="14" spans="1:8" ht="39" customHeight="1">
      <c r="A14" s="40" t="s">
        <v>12</v>
      </c>
      <c r="B14" s="41" t="s">
        <v>26</v>
      </c>
      <c r="C14" s="42" t="s">
        <v>91</v>
      </c>
      <c r="D14" s="43" t="s">
        <v>27</v>
      </c>
      <c r="E14" s="44">
        <v>1</v>
      </c>
      <c r="F14" s="44">
        <v>3290.39</v>
      </c>
      <c r="G14" s="70">
        <f aca="true" t="shared" si="0" ref="G14:G37">F14+(F14*$H$10)</f>
        <v>3290.39</v>
      </c>
      <c r="H14" s="71">
        <f aca="true" t="shared" si="1" ref="H14:H37">E14*G14</f>
        <v>3290.39</v>
      </c>
    </row>
    <row r="15" spans="1:10" ht="40.5" customHeight="1">
      <c r="A15" s="40" t="s">
        <v>13</v>
      </c>
      <c r="B15" s="41" t="s">
        <v>14</v>
      </c>
      <c r="C15" s="45" t="s">
        <v>92</v>
      </c>
      <c r="D15" s="46" t="s">
        <v>27</v>
      </c>
      <c r="E15" s="44">
        <v>1</v>
      </c>
      <c r="F15" s="44">
        <v>683.94</v>
      </c>
      <c r="G15" s="70">
        <f t="shared" si="0"/>
        <v>683.94</v>
      </c>
      <c r="H15" s="71">
        <f t="shared" si="1"/>
        <v>683.94</v>
      </c>
      <c r="J15" s="57">
        <v>0</v>
      </c>
    </row>
    <row r="16" spans="1:8" ht="33.75" customHeight="1">
      <c r="A16" s="40" t="s">
        <v>28</v>
      </c>
      <c r="B16" s="41" t="s">
        <v>29</v>
      </c>
      <c r="C16" s="45" t="s">
        <v>30</v>
      </c>
      <c r="D16" s="46" t="s">
        <v>31</v>
      </c>
      <c r="E16" s="44">
        <v>1726.71</v>
      </c>
      <c r="F16" s="44">
        <v>0.19</v>
      </c>
      <c r="G16" s="70">
        <f t="shared" si="0"/>
        <v>0.19</v>
      </c>
      <c r="H16" s="71">
        <f t="shared" si="1"/>
        <v>328.0749</v>
      </c>
    </row>
    <row r="17" spans="1:8" ht="27.75" customHeight="1">
      <c r="A17" s="40" t="s">
        <v>32</v>
      </c>
      <c r="B17" s="41" t="s">
        <v>33</v>
      </c>
      <c r="C17" s="45" t="s">
        <v>34</v>
      </c>
      <c r="D17" s="46" t="s">
        <v>35</v>
      </c>
      <c r="E17" s="44">
        <v>215.84</v>
      </c>
      <c r="F17" s="44">
        <v>1.1</v>
      </c>
      <c r="G17" s="70">
        <f t="shared" si="0"/>
        <v>1.1</v>
      </c>
      <c r="H17" s="71">
        <f t="shared" si="1"/>
        <v>237.42400000000004</v>
      </c>
    </row>
    <row r="18" spans="1:8" ht="39.75" customHeight="1">
      <c r="A18" s="40" t="s">
        <v>36</v>
      </c>
      <c r="B18" s="41" t="s">
        <v>37</v>
      </c>
      <c r="C18" s="45" t="s">
        <v>38</v>
      </c>
      <c r="D18" s="46" t="s">
        <v>39</v>
      </c>
      <c r="E18" s="44">
        <v>647.52</v>
      </c>
      <c r="F18" s="44">
        <v>1.07</v>
      </c>
      <c r="G18" s="70">
        <f t="shared" si="0"/>
        <v>1.07</v>
      </c>
      <c r="H18" s="71">
        <f t="shared" si="1"/>
        <v>692.8464</v>
      </c>
    </row>
    <row r="19" spans="1:8" ht="12.75">
      <c r="A19" s="72"/>
      <c r="B19" s="41"/>
      <c r="C19" s="73"/>
      <c r="D19" s="46"/>
      <c r="E19" s="74"/>
      <c r="F19" s="74"/>
      <c r="G19" s="70">
        <f t="shared" si="0"/>
        <v>0</v>
      </c>
      <c r="H19" s="71">
        <f t="shared" si="1"/>
        <v>0</v>
      </c>
    </row>
    <row r="20" spans="1:8" ht="18" customHeight="1">
      <c r="A20" s="48">
        <v>2</v>
      </c>
      <c r="B20" s="41"/>
      <c r="C20" s="54" t="s">
        <v>40</v>
      </c>
      <c r="D20" s="55"/>
      <c r="E20" s="74"/>
      <c r="F20" s="74"/>
      <c r="G20" s="70">
        <f t="shared" si="0"/>
        <v>0</v>
      </c>
      <c r="H20" s="71"/>
    </row>
    <row r="21" spans="1:8" ht="39" customHeight="1">
      <c r="A21" s="40" t="s">
        <v>15</v>
      </c>
      <c r="B21" s="41" t="s">
        <v>41</v>
      </c>
      <c r="C21" s="45" t="s">
        <v>42</v>
      </c>
      <c r="D21" s="46" t="s">
        <v>31</v>
      </c>
      <c r="E21" s="74">
        <v>1357.84</v>
      </c>
      <c r="F21" s="74">
        <v>1.6</v>
      </c>
      <c r="G21" s="70">
        <f t="shared" si="0"/>
        <v>1.6</v>
      </c>
      <c r="H21" s="71">
        <f t="shared" si="1"/>
        <v>2172.544</v>
      </c>
    </row>
    <row r="22" spans="1:8" ht="25.5" customHeight="1">
      <c r="A22" s="40" t="s">
        <v>85</v>
      </c>
      <c r="B22" s="73" t="s">
        <v>43</v>
      </c>
      <c r="C22" s="75" t="s">
        <v>44</v>
      </c>
      <c r="D22" s="44" t="s">
        <v>45</v>
      </c>
      <c r="E22" s="74">
        <v>314</v>
      </c>
      <c r="F22" s="74">
        <v>13.76</v>
      </c>
      <c r="G22" s="70">
        <f t="shared" si="0"/>
        <v>13.76</v>
      </c>
      <c r="H22" s="71">
        <f t="shared" si="1"/>
        <v>4320.64</v>
      </c>
    </row>
    <row r="23" spans="1:8" ht="24" customHeight="1">
      <c r="A23" s="40" t="s">
        <v>90</v>
      </c>
      <c r="B23" s="41" t="s">
        <v>46</v>
      </c>
      <c r="C23" s="47" t="s">
        <v>79</v>
      </c>
      <c r="D23" s="46" t="s">
        <v>35</v>
      </c>
      <c r="E23" s="74">
        <v>11.78</v>
      </c>
      <c r="F23" s="74">
        <v>242.73</v>
      </c>
      <c r="G23" s="70">
        <f t="shared" si="0"/>
        <v>242.73</v>
      </c>
      <c r="H23" s="71">
        <f t="shared" si="1"/>
        <v>2859.3594</v>
      </c>
    </row>
    <row r="24" spans="1:8" ht="30" customHeight="1">
      <c r="A24" s="40" t="s">
        <v>86</v>
      </c>
      <c r="B24" s="57" t="s">
        <v>80</v>
      </c>
      <c r="C24" s="77" t="s">
        <v>81</v>
      </c>
      <c r="D24" s="46" t="s">
        <v>31</v>
      </c>
      <c r="E24" s="74">
        <v>235.66</v>
      </c>
      <c r="F24" s="74">
        <v>16.74</v>
      </c>
      <c r="G24" s="70">
        <f t="shared" si="0"/>
        <v>16.74</v>
      </c>
      <c r="H24" s="71">
        <f>E24*G24</f>
        <v>3944.9483999999998</v>
      </c>
    </row>
    <row r="25" spans="1:8" ht="27.75" customHeight="1">
      <c r="A25" s="40" t="s">
        <v>71</v>
      </c>
      <c r="B25" s="41" t="s">
        <v>72</v>
      </c>
      <c r="C25" s="45" t="s">
        <v>73</v>
      </c>
      <c r="D25" s="46" t="s">
        <v>31</v>
      </c>
      <c r="E25" s="74">
        <v>235.66</v>
      </c>
      <c r="F25" s="74">
        <v>37.75</v>
      </c>
      <c r="G25" s="70">
        <f t="shared" si="0"/>
        <v>37.75</v>
      </c>
      <c r="H25" s="71">
        <f t="shared" si="1"/>
        <v>8896.164999999999</v>
      </c>
    </row>
    <row r="26" spans="1:8" ht="27.75" customHeight="1">
      <c r="A26" s="40" t="s">
        <v>16</v>
      </c>
      <c r="B26" s="41" t="s">
        <v>46</v>
      </c>
      <c r="C26" s="56" t="s">
        <v>87</v>
      </c>
      <c r="D26" s="46" t="s">
        <v>35</v>
      </c>
      <c r="E26" s="74">
        <v>89.77</v>
      </c>
      <c r="F26" s="74">
        <v>242.73</v>
      </c>
      <c r="G26" s="70">
        <f t="shared" si="0"/>
        <v>242.73</v>
      </c>
      <c r="H26" s="71">
        <f>E26*G26</f>
        <v>21789.872099999997</v>
      </c>
    </row>
    <row r="27" spans="1:8" ht="45" customHeight="1">
      <c r="A27" s="40" t="s">
        <v>17</v>
      </c>
      <c r="B27" s="73" t="s">
        <v>88</v>
      </c>
      <c r="C27" s="78" t="s">
        <v>89</v>
      </c>
      <c r="D27" s="46" t="s">
        <v>31</v>
      </c>
      <c r="E27" s="74">
        <v>1122.18</v>
      </c>
      <c r="F27" s="74">
        <v>21.85153</v>
      </c>
      <c r="G27" s="70">
        <f t="shared" si="0"/>
        <v>21.85153</v>
      </c>
      <c r="H27" s="71">
        <f>E27*G27</f>
        <v>24521.3499354</v>
      </c>
    </row>
    <row r="28" spans="1:8" ht="24" customHeight="1">
      <c r="A28" s="40" t="s">
        <v>64</v>
      </c>
      <c r="B28" s="73" t="s">
        <v>47</v>
      </c>
      <c r="C28" s="75" t="s">
        <v>51</v>
      </c>
      <c r="D28" s="46" t="s">
        <v>27</v>
      </c>
      <c r="E28" s="74">
        <v>2</v>
      </c>
      <c r="F28" s="74">
        <v>156.47</v>
      </c>
      <c r="G28" s="70">
        <f t="shared" si="0"/>
        <v>156.47</v>
      </c>
      <c r="H28" s="71">
        <f t="shared" si="1"/>
        <v>312.94</v>
      </c>
    </row>
    <row r="29" spans="1:8" ht="18.75" customHeight="1">
      <c r="A29" s="40"/>
      <c r="B29" s="76"/>
      <c r="C29" s="75"/>
      <c r="D29" s="44"/>
      <c r="E29" s="74"/>
      <c r="F29" s="74"/>
      <c r="G29" s="70">
        <f t="shared" si="0"/>
        <v>0</v>
      </c>
      <c r="H29" s="71">
        <f t="shared" si="1"/>
        <v>0</v>
      </c>
    </row>
    <row r="30" spans="1:8" ht="18" customHeight="1">
      <c r="A30" s="48">
        <v>3</v>
      </c>
      <c r="B30" s="41"/>
      <c r="C30" s="49" t="s">
        <v>48</v>
      </c>
      <c r="D30" s="50"/>
      <c r="E30" s="74"/>
      <c r="F30" s="74"/>
      <c r="G30" s="70">
        <f t="shared" si="0"/>
        <v>0</v>
      </c>
      <c r="H30" s="71">
        <f t="shared" si="1"/>
        <v>0</v>
      </c>
    </row>
    <row r="31" spans="1:8" ht="38.25">
      <c r="A31" s="40" t="s">
        <v>18</v>
      </c>
      <c r="B31" s="41" t="s">
        <v>49</v>
      </c>
      <c r="C31" s="75" t="s">
        <v>84</v>
      </c>
      <c r="D31" s="79" t="s">
        <v>45</v>
      </c>
      <c r="E31" s="74">
        <v>44</v>
      </c>
      <c r="F31" s="74">
        <v>96.61</v>
      </c>
      <c r="G31" s="70">
        <f t="shared" si="0"/>
        <v>96.61</v>
      </c>
      <c r="H31" s="71">
        <f t="shared" si="1"/>
        <v>4250.84</v>
      </c>
    </row>
    <row r="32" spans="1:8" ht="27.75" customHeight="1">
      <c r="A32" s="40" t="s">
        <v>65</v>
      </c>
      <c r="B32" s="73" t="s">
        <v>66</v>
      </c>
      <c r="C32" s="78" t="s">
        <v>67</v>
      </c>
      <c r="D32" s="44" t="s">
        <v>31</v>
      </c>
      <c r="E32" s="74">
        <v>368.87</v>
      </c>
      <c r="F32" s="74">
        <v>9.5</v>
      </c>
      <c r="G32" s="70">
        <f t="shared" si="0"/>
        <v>9.5</v>
      </c>
      <c r="H32" s="71">
        <f t="shared" si="1"/>
        <v>3504.265</v>
      </c>
    </row>
    <row r="33" spans="1:8" ht="57.75" customHeight="1">
      <c r="A33" s="40" t="s">
        <v>68</v>
      </c>
      <c r="B33" s="73" t="s">
        <v>69</v>
      </c>
      <c r="C33" s="78" t="s">
        <v>70</v>
      </c>
      <c r="D33" s="46" t="s">
        <v>27</v>
      </c>
      <c r="E33" s="74">
        <v>3</v>
      </c>
      <c r="F33" s="74">
        <v>1961.4975</v>
      </c>
      <c r="G33" s="70">
        <f t="shared" si="0"/>
        <v>1961.4975</v>
      </c>
      <c r="H33" s="71">
        <f t="shared" si="1"/>
        <v>5884.4925</v>
      </c>
    </row>
    <row r="34" spans="1:8" ht="18" customHeight="1">
      <c r="A34" s="80"/>
      <c r="B34" s="81"/>
      <c r="C34" s="82"/>
      <c r="D34" s="83"/>
      <c r="E34" s="84"/>
      <c r="F34" s="84"/>
      <c r="G34" s="70">
        <f t="shared" si="0"/>
        <v>0</v>
      </c>
      <c r="H34" s="71">
        <f t="shared" si="1"/>
        <v>0</v>
      </c>
    </row>
    <row r="35" spans="1:8" ht="18" customHeight="1">
      <c r="A35" s="80"/>
      <c r="B35" s="81"/>
      <c r="C35" s="82"/>
      <c r="D35" s="83"/>
      <c r="E35" s="84"/>
      <c r="F35" s="84"/>
      <c r="G35" s="84">
        <f t="shared" si="0"/>
        <v>0</v>
      </c>
      <c r="H35" s="85">
        <f t="shared" si="1"/>
        <v>0</v>
      </c>
    </row>
    <row r="36" spans="1:8" ht="18" customHeight="1">
      <c r="A36" s="80"/>
      <c r="B36" s="81"/>
      <c r="C36" s="82"/>
      <c r="D36" s="83"/>
      <c r="E36" s="84"/>
      <c r="F36" s="84"/>
      <c r="G36" s="84">
        <f t="shared" si="0"/>
        <v>0</v>
      </c>
      <c r="H36" s="85">
        <f t="shared" si="1"/>
        <v>0</v>
      </c>
    </row>
    <row r="37" spans="1:8" ht="18" customHeight="1">
      <c r="A37" s="80"/>
      <c r="B37" s="81"/>
      <c r="C37" s="82"/>
      <c r="D37" s="83"/>
      <c r="E37" s="84"/>
      <c r="F37" s="84"/>
      <c r="G37" s="84">
        <f t="shared" si="0"/>
        <v>0</v>
      </c>
      <c r="H37" s="85">
        <f t="shared" si="1"/>
        <v>0</v>
      </c>
    </row>
    <row r="38" spans="1:8" ht="18" customHeight="1" thickBot="1">
      <c r="A38" s="110" t="s">
        <v>19</v>
      </c>
      <c r="B38" s="111"/>
      <c r="C38" s="111"/>
      <c r="D38" s="111"/>
      <c r="E38" s="111"/>
      <c r="F38" s="111"/>
      <c r="G38" s="112"/>
      <c r="H38" s="86">
        <f>SUM(H13:H37)</f>
        <v>87690.0916354</v>
      </c>
    </row>
    <row r="39" spans="1:8" ht="14.25" customHeight="1">
      <c r="A39" s="87"/>
      <c r="B39" s="87"/>
      <c r="C39" s="87"/>
      <c r="D39" s="87"/>
      <c r="E39" s="87"/>
      <c r="F39" s="87"/>
      <c r="G39" s="87"/>
      <c r="H39" s="88"/>
    </row>
    <row r="40" spans="1:8" ht="16.5" customHeight="1">
      <c r="A40" s="76"/>
      <c r="B40" s="76"/>
      <c r="C40" s="76"/>
      <c r="D40" s="76"/>
      <c r="E40" s="76"/>
      <c r="F40" s="76"/>
      <c r="G40" s="76"/>
      <c r="H40" s="76"/>
    </row>
    <row r="41" spans="1:8" ht="11.25" customHeight="1">
      <c r="A41" s="76"/>
      <c r="B41" s="103"/>
      <c r="C41" s="103"/>
      <c r="D41" s="76"/>
      <c r="E41" s="103"/>
      <c r="F41" s="103"/>
      <c r="G41" s="89"/>
      <c r="H41" s="76"/>
    </row>
    <row r="42" spans="1:8" ht="12.75">
      <c r="A42" s="90"/>
      <c r="B42" s="103"/>
      <c r="C42" s="103"/>
      <c r="D42" s="90"/>
      <c r="E42" s="103"/>
      <c r="F42" s="103"/>
      <c r="G42" s="91"/>
      <c r="H42" s="90"/>
    </row>
    <row r="43" spans="2:6" ht="12.75" hidden="1">
      <c r="B43" s="76"/>
      <c r="C43" s="76"/>
      <c r="D43" s="76"/>
      <c r="E43" s="76"/>
      <c r="F43" s="76"/>
    </row>
    <row r="44" spans="2:6" ht="12.75">
      <c r="B44" s="76"/>
      <c r="C44" s="76"/>
      <c r="D44" s="76"/>
      <c r="E44" s="76"/>
      <c r="F44" s="76"/>
    </row>
    <row r="45" spans="2:6" ht="12.75">
      <c r="B45" s="76"/>
      <c r="C45" s="76"/>
      <c r="D45" s="76"/>
      <c r="E45" s="76"/>
      <c r="F45" s="76"/>
    </row>
    <row r="46" spans="1:8" ht="11.25" customHeight="1">
      <c r="A46" s="76"/>
      <c r="B46" s="103"/>
      <c r="C46" s="103"/>
      <c r="D46" s="76"/>
      <c r="E46" s="103"/>
      <c r="F46" s="103"/>
      <c r="G46" s="89"/>
      <c r="H46" s="76"/>
    </row>
    <row r="47" spans="1:8" ht="12.75">
      <c r="A47" s="90"/>
      <c r="B47" s="103"/>
      <c r="C47" s="103"/>
      <c r="D47" s="90"/>
      <c r="E47" s="115"/>
      <c r="F47" s="115"/>
      <c r="G47" s="91"/>
      <c r="H47" s="90"/>
    </row>
    <row r="48" ht="12" customHeight="1"/>
    <row r="49" ht="11.25" customHeight="1">
      <c r="G49" s="95"/>
    </row>
    <row r="50" ht="12" customHeight="1">
      <c r="G50" s="95"/>
    </row>
    <row r="51" ht="13.5" customHeight="1">
      <c r="G51" s="96"/>
    </row>
    <row r="52" ht="4.5" customHeight="1"/>
  </sheetData>
  <sheetProtection password="F751" sheet="1"/>
  <mergeCells count="25">
    <mergeCell ref="A2:H2"/>
    <mergeCell ref="F9:F10"/>
    <mergeCell ref="E9:E10"/>
    <mergeCell ref="F7:H7"/>
    <mergeCell ref="A6:E6"/>
    <mergeCell ref="A7:E7"/>
    <mergeCell ref="E8:H8"/>
    <mergeCell ref="A4:H4"/>
    <mergeCell ref="F6:H6"/>
    <mergeCell ref="A11:H11"/>
    <mergeCell ref="A3:H3"/>
    <mergeCell ref="E46:F46"/>
    <mergeCell ref="B47:C47"/>
    <mergeCell ref="E47:F47"/>
    <mergeCell ref="B46:C46"/>
    <mergeCell ref="C1:H1"/>
    <mergeCell ref="A1:B1"/>
    <mergeCell ref="B42:C42"/>
    <mergeCell ref="E42:F42"/>
    <mergeCell ref="E41:F41"/>
    <mergeCell ref="B41:C41"/>
    <mergeCell ref="A8:D8"/>
    <mergeCell ref="A10:D10"/>
    <mergeCell ref="A9:D9"/>
    <mergeCell ref="A38:G38"/>
  </mergeCells>
  <printOptions/>
  <pageMargins left="0.7874015748031497" right="0.1968503937007874" top="0.3937007874015748" bottom="0.3937007874015748" header="0" footer="0"/>
  <pageSetup horizontalDpi="300" verticalDpi="300" orientation="portrait" paperSize="9" scale="68" r:id="rId4"/>
  <drawing r:id="rId3"/>
  <legacyDrawing r:id="rId2"/>
  <oleObjects>
    <oleObject progId="Word.Picture.8" shapeId="356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75" zoomScaleNormal="75" zoomScaleSheetLayoutView="75" workbookViewId="0" topLeftCell="A1">
      <selection activeCell="F14" sqref="F14"/>
    </sheetView>
  </sheetViews>
  <sheetFormatPr defaultColWidth="9.140625" defaultRowHeight="12.75"/>
  <cols>
    <col min="1" max="1" width="10.28125" style="1" customWidth="1"/>
    <col min="2" max="2" width="10.421875" style="1" customWidth="1"/>
    <col min="3" max="3" width="42.8515625" style="1" customWidth="1"/>
    <col min="4" max="4" width="15.57421875" style="3" customWidth="1"/>
    <col min="5" max="5" width="16.28125" style="3" customWidth="1"/>
    <col min="6" max="6" width="15.28125" style="1" customWidth="1"/>
    <col min="7" max="7" width="14.8515625" style="1" customWidth="1"/>
    <col min="8" max="8" width="16.421875" style="1" customWidth="1"/>
    <col min="9" max="16384" width="9.140625" style="1" customWidth="1"/>
  </cols>
  <sheetData>
    <row r="1" spans="1:7" s="23" customFormat="1" ht="52.5" customHeight="1">
      <c r="A1" s="94"/>
      <c r="B1" s="94"/>
      <c r="C1" s="94"/>
      <c r="D1" s="25"/>
      <c r="E1" s="25"/>
      <c r="F1" s="25"/>
      <c r="G1" s="25"/>
    </row>
    <row r="2" spans="1:7" ht="2.25" customHeight="1" thickBot="1">
      <c r="A2" s="2"/>
      <c r="B2" s="2"/>
      <c r="C2" s="2"/>
      <c r="F2" s="3"/>
      <c r="G2" s="3"/>
    </row>
    <row r="3" spans="1:7" ht="16.5" thickBot="1">
      <c r="A3" s="162" t="s">
        <v>52</v>
      </c>
      <c r="B3" s="163"/>
      <c r="C3" s="163"/>
      <c r="D3" s="163"/>
      <c r="E3" s="163"/>
      <c r="F3" s="163"/>
      <c r="G3" s="164"/>
    </row>
    <row r="4" ht="3.75" customHeight="1" thickBot="1"/>
    <row r="5" spans="1:7" ht="18" customHeight="1" thickBot="1">
      <c r="A5" s="165" t="s">
        <v>53</v>
      </c>
      <c r="B5" s="166"/>
      <c r="C5" s="166"/>
      <c r="D5" s="166"/>
      <c r="E5" s="166"/>
      <c r="F5" s="167"/>
      <c r="G5" s="167"/>
    </row>
    <row r="6" spans="1:7" ht="18" customHeight="1">
      <c r="A6" s="168" t="s">
        <v>75</v>
      </c>
      <c r="B6" s="169"/>
      <c r="C6" s="170"/>
      <c r="D6" s="32" t="s">
        <v>54</v>
      </c>
      <c r="E6" s="33"/>
      <c r="F6" s="138" t="s">
        <v>82</v>
      </c>
      <c r="G6" s="139"/>
    </row>
    <row r="7" spans="1:7" ht="18" customHeight="1" thickBot="1">
      <c r="A7" s="141" t="s">
        <v>74</v>
      </c>
      <c r="B7" s="142"/>
      <c r="C7" s="143"/>
      <c r="D7" s="34" t="s">
        <v>77</v>
      </c>
      <c r="E7" s="35"/>
      <c r="F7" s="138" t="s">
        <v>76</v>
      </c>
      <c r="G7" s="139"/>
    </row>
    <row r="8" spans="1:7" ht="36" customHeight="1">
      <c r="A8" s="4" t="s">
        <v>0</v>
      </c>
      <c r="B8" s="93" t="s">
        <v>83</v>
      </c>
      <c r="C8" s="5" t="s">
        <v>55</v>
      </c>
      <c r="D8" s="6" t="s">
        <v>56</v>
      </c>
      <c r="E8" s="6" t="s">
        <v>57</v>
      </c>
      <c r="F8" s="36" t="s">
        <v>58</v>
      </c>
      <c r="G8" s="36" t="s">
        <v>59</v>
      </c>
    </row>
    <row r="9" spans="1:7" ht="14.25" customHeight="1">
      <c r="A9" s="144">
        <v>1</v>
      </c>
      <c r="B9" s="146"/>
      <c r="C9" s="146" t="str">
        <f>'Planilha Orcamentaria'!C13</f>
        <v>SERVIÇOS PRELIMINARES</v>
      </c>
      <c r="D9" s="7" t="s">
        <v>60</v>
      </c>
      <c r="E9" s="8">
        <f>E10/E34</f>
        <v>0.05967236665410894</v>
      </c>
      <c r="F9" s="8">
        <v>1</v>
      </c>
      <c r="G9" s="8"/>
    </row>
    <row r="10" spans="1:7" ht="14.25" customHeight="1">
      <c r="A10" s="145"/>
      <c r="B10" s="147"/>
      <c r="C10" s="147"/>
      <c r="D10" s="9" t="s">
        <v>61</v>
      </c>
      <c r="E10" s="10">
        <f>SUM('Planilha Orcamentaria'!H14:H18)</f>
        <v>5232.6753</v>
      </c>
      <c r="F10" s="10">
        <f>F9*$E$10</f>
        <v>5232.6753</v>
      </c>
      <c r="G10" s="10">
        <f>G9*$E$10</f>
        <v>0</v>
      </c>
    </row>
    <row r="11" spans="1:7" ht="14.25" customHeight="1">
      <c r="A11" s="145">
        <v>2</v>
      </c>
      <c r="B11" s="147"/>
      <c r="C11" s="147" t="str">
        <f>'Planilha Orcamentaria'!C20</f>
        <v>PAVIMENTAÇÃO</v>
      </c>
      <c r="D11" s="9" t="s">
        <v>60</v>
      </c>
      <c r="E11" s="8">
        <f>E12/E34</f>
        <v>0.7847844329041461</v>
      </c>
      <c r="F11" s="8">
        <v>0.5</v>
      </c>
      <c r="G11" s="8">
        <v>0.5</v>
      </c>
    </row>
    <row r="12" spans="1:7" ht="14.25" customHeight="1">
      <c r="A12" s="145"/>
      <c r="B12" s="147"/>
      <c r="C12" s="147"/>
      <c r="D12" s="9" t="s">
        <v>61</v>
      </c>
      <c r="E12" s="10">
        <f>SUM('Planilha Orcamentaria'!H21:H28)</f>
        <v>68817.81883539999</v>
      </c>
      <c r="F12" s="10">
        <f>F11*$E$12</f>
        <v>34408.90941769999</v>
      </c>
      <c r="G12" s="10">
        <f>G11*$E$12</f>
        <v>34408.90941769999</v>
      </c>
    </row>
    <row r="13" spans="1:7" ht="14.25" customHeight="1">
      <c r="A13" s="145">
        <v>3</v>
      </c>
      <c r="B13" s="147"/>
      <c r="C13" s="147" t="str">
        <f>'Planilha Orcamentaria'!C30</f>
        <v>DIVERSOS</v>
      </c>
      <c r="D13" s="9" t="s">
        <v>60</v>
      </c>
      <c r="E13" s="8">
        <f>E14/E34</f>
        <v>0.1555432004417449</v>
      </c>
      <c r="F13" s="8"/>
      <c r="G13" s="8">
        <v>1</v>
      </c>
    </row>
    <row r="14" spans="1:7" ht="14.25" customHeight="1">
      <c r="A14" s="145"/>
      <c r="B14" s="147"/>
      <c r="C14" s="147"/>
      <c r="D14" s="9" t="s">
        <v>61</v>
      </c>
      <c r="E14" s="10">
        <f>SUM('Planilha Orcamentaria'!H31:H33)</f>
        <v>13639.5975</v>
      </c>
      <c r="F14" s="10">
        <f>F13*$E$14</f>
        <v>0</v>
      </c>
      <c r="G14" s="10">
        <f>G13*$E$14</f>
        <v>13639.5975</v>
      </c>
    </row>
    <row r="15" spans="1:7" ht="14.25" customHeight="1">
      <c r="A15" s="148"/>
      <c r="B15" s="149"/>
      <c r="C15" s="149"/>
      <c r="D15" s="9"/>
      <c r="E15" s="8"/>
      <c r="F15" s="8"/>
      <c r="G15" s="8"/>
    </row>
    <row r="16" spans="1:7" ht="14.25" customHeight="1">
      <c r="A16" s="144"/>
      <c r="B16" s="146"/>
      <c r="C16" s="146"/>
      <c r="D16" s="9"/>
      <c r="E16" s="10"/>
      <c r="F16" s="10"/>
      <c r="G16" s="10"/>
    </row>
    <row r="17" spans="1:7" ht="14.25" customHeight="1">
      <c r="A17" s="148"/>
      <c r="B17" s="149"/>
      <c r="C17" s="149"/>
      <c r="D17" s="9"/>
      <c r="E17" s="8"/>
      <c r="F17" s="8"/>
      <c r="G17" s="8"/>
    </row>
    <row r="18" spans="1:7" ht="14.25" customHeight="1">
      <c r="A18" s="144"/>
      <c r="B18" s="146"/>
      <c r="C18" s="146"/>
      <c r="D18" s="9"/>
      <c r="E18" s="10"/>
      <c r="F18" s="10"/>
      <c r="G18" s="10"/>
    </row>
    <row r="19" spans="1:7" ht="14.25" customHeight="1" hidden="1">
      <c r="A19" s="148"/>
      <c r="B19" s="149"/>
      <c r="C19" s="149"/>
      <c r="D19" s="9" t="s">
        <v>60</v>
      </c>
      <c r="E19" s="8"/>
      <c r="F19" s="8"/>
      <c r="G19" s="8"/>
    </row>
    <row r="20" spans="1:7" ht="14.25" customHeight="1" hidden="1">
      <c r="A20" s="144"/>
      <c r="B20" s="146"/>
      <c r="C20" s="146"/>
      <c r="D20" s="9" t="s">
        <v>61</v>
      </c>
      <c r="E20" s="10"/>
      <c r="F20" s="10">
        <f>F19*$E$20</f>
        <v>0</v>
      </c>
      <c r="G20" s="10">
        <f>G19*$E$20</f>
        <v>0</v>
      </c>
    </row>
    <row r="21" spans="1:7" ht="14.25" customHeight="1" hidden="1">
      <c r="A21" s="148"/>
      <c r="B21" s="149"/>
      <c r="C21" s="149"/>
      <c r="D21" s="9" t="s">
        <v>60</v>
      </c>
      <c r="E21" s="8"/>
      <c r="F21" s="8"/>
      <c r="G21" s="8"/>
    </row>
    <row r="22" spans="1:7" ht="14.25" customHeight="1" hidden="1">
      <c r="A22" s="144"/>
      <c r="B22" s="146"/>
      <c r="C22" s="146"/>
      <c r="D22" s="9" t="s">
        <v>61</v>
      </c>
      <c r="E22" s="10"/>
      <c r="F22" s="10">
        <f>F21*$E$22</f>
        <v>0</v>
      </c>
      <c r="G22" s="10">
        <f>G21*$E$22</f>
        <v>0</v>
      </c>
    </row>
    <row r="23" spans="1:7" ht="14.25" customHeight="1" hidden="1">
      <c r="A23" s="148"/>
      <c r="B23" s="149"/>
      <c r="C23" s="149"/>
      <c r="D23" s="9" t="s">
        <v>60</v>
      </c>
      <c r="E23" s="8"/>
      <c r="F23" s="8"/>
      <c r="G23" s="8"/>
    </row>
    <row r="24" spans="1:7" ht="14.25" customHeight="1" hidden="1">
      <c r="A24" s="144"/>
      <c r="B24" s="146"/>
      <c r="C24" s="146"/>
      <c r="D24" s="9" t="s">
        <v>61</v>
      </c>
      <c r="E24" s="10"/>
      <c r="F24" s="10">
        <f>F23*$E$24</f>
        <v>0</v>
      </c>
      <c r="G24" s="10">
        <f>G23*$E$24</f>
        <v>0</v>
      </c>
    </row>
    <row r="25" spans="1:7" ht="14.25" customHeight="1" hidden="1">
      <c r="A25" s="148"/>
      <c r="B25" s="149"/>
      <c r="C25" s="149"/>
      <c r="D25" s="9" t="s">
        <v>60</v>
      </c>
      <c r="E25" s="8"/>
      <c r="F25" s="8"/>
      <c r="G25" s="8"/>
    </row>
    <row r="26" spans="1:7" ht="14.25" customHeight="1" hidden="1">
      <c r="A26" s="144"/>
      <c r="B26" s="146"/>
      <c r="C26" s="146"/>
      <c r="D26" s="9" t="s">
        <v>61</v>
      </c>
      <c r="E26" s="10"/>
      <c r="F26" s="10">
        <f>F25*$E$26</f>
        <v>0</v>
      </c>
      <c r="G26" s="10">
        <f>G25*$E$26</f>
        <v>0</v>
      </c>
    </row>
    <row r="27" spans="1:7" ht="14.25" customHeight="1" hidden="1">
      <c r="A27" s="148"/>
      <c r="B27" s="149"/>
      <c r="C27" s="149"/>
      <c r="D27" s="9" t="s">
        <v>60</v>
      </c>
      <c r="E27" s="8"/>
      <c r="F27" s="8"/>
      <c r="G27" s="8"/>
    </row>
    <row r="28" spans="1:7" ht="14.25" customHeight="1" hidden="1">
      <c r="A28" s="144"/>
      <c r="B28" s="146"/>
      <c r="C28" s="146"/>
      <c r="D28" s="9" t="s">
        <v>61</v>
      </c>
      <c r="E28" s="10"/>
      <c r="F28" s="10">
        <f>F27*$E$28</f>
        <v>0</v>
      </c>
      <c r="G28" s="10">
        <f>G27*$E$28</f>
        <v>0</v>
      </c>
    </row>
    <row r="29" spans="1:7" ht="14.25" customHeight="1" hidden="1">
      <c r="A29" s="158"/>
      <c r="B29" s="160"/>
      <c r="C29" s="160"/>
      <c r="D29" s="9" t="s">
        <v>60</v>
      </c>
      <c r="E29" s="8"/>
      <c r="F29" s="8"/>
      <c r="G29" s="8"/>
    </row>
    <row r="30" spans="1:7" ht="14.25" customHeight="1" hidden="1">
      <c r="A30" s="159"/>
      <c r="B30" s="161"/>
      <c r="C30" s="161"/>
      <c r="D30" s="9" t="s">
        <v>61</v>
      </c>
      <c r="E30" s="10"/>
      <c r="F30" s="10">
        <f>F29*$E$30</f>
        <v>0</v>
      </c>
      <c r="G30" s="10">
        <f>G29*$E$30</f>
        <v>0</v>
      </c>
    </row>
    <row r="31" spans="1:7" ht="14.25" customHeight="1" hidden="1">
      <c r="A31" s="148"/>
      <c r="B31" s="149"/>
      <c r="C31" s="149"/>
      <c r="D31" s="9" t="s">
        <v>60</v>
      </c>
      <c r="E31" s="8"/>
      <c r="F31" s="8"/>
      <c r="G31" s="8"/>
    </row>
    <row r="32" spans="1:7" ht="14.25" customHeight="1" hidden="1">
      <c r="A32" s="150"/>
      <c r="B32" s="151"/>
      <c r="C32" s="151"/>
      <c r="D32" s="11" t="s">
        <v>61</v>
      </c>
      <c r="E32" s="10"/>
      <c r="F32" s="10">
        <f>F31*$E$32</f>
        <v>0</v>
      </c>
      <c r="G32" s="10">
        <f>G31*$E$32</f>
        <v>0</v>
      </c>
    </row>
    <row r="33" spans="1:8" ht="14.25" customHeight="1">
      <c r="A33" s="152" t="s">
        <v>62</v>
      </c>
      <c r="B33" s="153"/>
      <c r="C33" s="154"/>
      <c r="D33" s="12" t="s">
        <v>60</v>
      </c>
      <c r="E33" s="13">
        <f>E9+E11+E13++E15+E19+E21+E23+E25+E27+E29+E31</f>
        <v>1</v>
      </c>
      <c r="F33" s="13">
        <f>F34/$E$34</f>
        <v>0.452064583106182</v>
      </c>
      <c r="G33" s="13">
        <f>G34/$E$34</f>
        <v>0.547935416893818</v>
      </c>
      <c r="H33" s="37"/>
    </row>
    <row r="34" spans="1:8" ht="13.5" customHeight="1" thickBot="1">
      <c r="A34" s="155"/>
      <c r="B34" s="156"/>
      <c r="C34" s="157"/>
      <c r="D34" s="14" t="s">
        <v>61</v>
      </c>
      <c r="E34" s="15">
        <f>E10+E12+E14+E16+E18+E20+E22+E24+E26+E28+E30+E32</f>
        <v>87690.0916354</v>
      </c>
      <c r="F34" s="15">
        <f>F10+F12+F14+F16+F18+F20+F22+F24+F26+F28+F30+F32</f>
        <v>39641.584717699996</v>
      </c>
      <c r="G34" s="15">
        <f>G10+G12+G14+G16+G18+G20+G22+G24+G26+G28+G30+G32</f>
        <v>48048.5069177</v>
      </c>
      <c r="H34" s="38"/>
    </row>
    <row r="35" spans="1:8" ht="1.5" customHeight="1" thickBot="1">
      <c r="A35" s="16"/>
      <c r="B35" s="16"/>
      <c r="C35" s="16"/>
      <c r="D35" s="17"/>
      <c r="E35" s="17"/>
      <c r="F35" s="16"/>
      <c r="G35" s="16"/>
      <c r="H35" s="37">
        <f>F35+G35</f>
        <v>0</v>
      </c>
    </row>
    <row r="36" spans="1:9" ht="23.25" customHeight="1">
      <c r="A36" s="18"/>
      <c r="B36" s="19"/>
      <c r="C36" s="19"/>
      <c r="D36" s="19"/>
      <c r="E36" s="19"/>
      <c r="F36" s="19"/>
      <c r="G36" s="39"/>
      <c r="I36" s="20" t="s">
        <v>63</v>
      </c>
    </row>
    <row r="37" spans="1:7" ht="14.25" customHeight="1">
      <c r="A37" s="21"/>
      <c r="B37" s="171"/>
      <c r="C37" s="171"/>
      <c r="D37" s="22"/>
      <c r="E37" s="22"/>
      <c r="F37" s="171"/>
      <c r="G37" s="171"/>
    </row>
    <row r="38" spans="1:7" ht="14.25" customHeight="1">
      <c r="A38" s="24"/>
      <c r="B38" s="140"/>
      <c r="C38" s="140"/>
      <c r="D38" s="25"/>
      <c r="E38" s="140"/>
      <c r="F38" s="140"/>
      <c r="G38" s="172"/>
    </row>
    <row r="39" spans="1:7" ht="15" customHeight="1">
      <c r="A39" s="26"/>
      <c r="B39" s="27"/>
      <c r="C39" s="27"/>
      <c r="D39" s="25"/>
      <c r="E39" s="25"/>
      <c r="F39" s="23"/>
      <c r="G39" s="23"/>
    </row>
    <row r="40" spans="1:7" ht="31.5" customHeight="1">
      <c r="A40" s="28"/>
      <c r="B40" s="173"/>
      <c r="C40" s="173"/>
      <c r="D40" s="29"/>
      <c r="E40" s="29"/>
      <c r="F40" s="30"/>
      <c r="G40" s="23"/>
    </row>
    <row r="41" spans="1:7" ht="21" customHeight="1" thickBot="1">
      <c r="A41" s="31"/>
      <c r="B41" s="140"/>
      <c r="C41" s="140"/>
      <c r="D41" s="174"/>
      <c r="E41" s="174"/>
      <c r="F41" s="23"/>
      <c r="G41" s="23"/>
    </row>
    <row r="42" ht="13.5" customHeight="1"/>
    <row r="43" ht="13.5" customHeight="1"/>
    <row r="44" ht="13.5" customHeight="1"/>
  </sheetData>
  <sheetProtection password="F751" sheet="1" objects="1" scenarios="1"/>
  <mergeCells count="47">
    <mergeCell ref="A3:G3"/>
    <mergeCell ref="A5:G5"/>
    <mergeCell ref="A6:C6"/>
    <mergeCell ref="F6:G6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C27:C28"/>
    <mergeCell ref="A29:A30"/>
    <mergeCell ref="B29:B30"/>
    <mergeCell ref="C29:C30"/>
    <mergeCell ref="B41:C41"/>
    <mergeCell ref="A31:A32"/>
    <mergeCell ref="B31:B32"/>
    <mergeCell ref="C31:C32"/>
    <mergeCell ref="A33:C34"/>
    <mergeCell ref="F7:G7"/>
    <mergeCell ref="B38:C38"/>
    <mergeCell ref="E38:F38"/>
    <mergeCell ref="B40:C40"/>
    <mergeCell ref="A7:C7"/>
    <mergeCell ref="A9:A10"/>
    <mergeCell ref="B9:B10"/>
    <mergeCell ref="C9:C10"/>
    <mergeCell ref="A27:A28"/>
    <mergeCell ref="B27:B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colBreaks count="1" manualBreakCount="1">
    <brk id="7" max="65535" man="1"/>
  </colBreaks>
  <drawing r:id="rId3"/>
  <legacyDrawing r:id="rId2"/>
  <oleObjects>
    <oleObject progId="Word.Picture.8" shapeId="144362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angelita</cp:lastModifiedBy>
  <cp:lastPrinted>2012-03-08T18:38:20Z</cp:lastPrinted>
  <dcterms:created xsi:type="dcterms:W3CDTF">2006-09-22T13:55:22Z</dcterms:created>
  <dcterms:modified xsi:type="dcterms:W3CDTF">2012-03-09T21:17:23Z</dcterms:modified>
  <cp:category/>
  <cp:version/>
  <cp:contentType/>
  <cp:contentStatus/>
</cp:coreProperties>
</file>