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10" windowHeight="9330" activeTab="1"/>
  </bookViews>
  <sheets>
    <sheet name="Planilha Orcamentaria" sheetId="1" r:id="rId1"/>
    <sheet name="CRONOGRAMA" sheetId="2" r:id="rId2"/>
  </sheets>
  <definedNames>
    <definedName name="_xlnm.Print_Area" localSheetId="1">'CRONOGRAMA'!$A$1:$G$41</definedName>
    <definedName name="_xlnm.Print_Area" localSheetId="0">'Planilha Orcamentaria'!$A$1:$H$47</definedName>
  </definedNames>
  <calcPr fullCalcOnLoad="1"/>
</workbook>
</file>

<file path=xl/sharedStrings.xml><?xml version="1.0" encoding="utf-8"?>
<sst xmlns="http://schemas.openxmlformats.org/spreadsheetml/2006/main" count="132" uniqueCount="95">
  <si>
    <t>ITEM</t>
  </si>
  <si>
    <t>DESCRIÇÃO</t>
  </si>
  <si>
    <t>PLANILHA ORÇAMENTÁRIA DE CUSTOS</t>
  </si>
  <si>
    <t>A N E X O   I I</t>
  </si>
  <si>
    <t>CÓDIGO</t>
  </si>
  <si>
    <t>DIRETA</t>
  </si>
  <si>
    <t>INDIRETA</t>
  </si>
  <si>
    <t>(    )</t>
  </si>
  <si>
    <t>LDI</t>
  </si>
  <si>
    <t>PREÇO TOTAL</t>
  </si>
  <si>
    <t xml:space="preserve">FORMA DE EXECUÇÃO: </t>
  </si>
  <si>
    <t>PREÇO UNITÁRIO S/ LDI</t>
  </si>
  <si>
    <t>PREÇO UNITÁRIO C/ LDI</t>
  </si>
  <si>
    <t>1.1</t>
  </si>
  <si>
    <t>IIO-001</t>
  </si>
  <si>
    <t>1.2</t>
  </si>
  <si>
    <t>IIO-PLA-005</t>
  </si>
  <si>
    <t>OBR-001</t>
  </si>
  <si>
    <t>2.1</t>
  </si>
  <si>
    <t>2.2</t>
  </si>
  <si>
    <t>3.1</t>
  </si>
  <si>
    <t>URB-001</t>
  </si>
  <si>
    <t>TOTAL GERAL DA OBRA</t>
  </si>
  <si>
    <t xml:space="preserve">FOLHA Nº: </t>
  </si>
  <si>
    <t>PREFEITURA: PATOS DE MINAS</t>
  </si>
  <si>
    <t>REGIÃO/MÊS DE REFERÊNCIA: Região Triangulo/Alto Paranaiba - outubro/11</t>
  </si>
  <si>
    <t>PRAZO DE EXECUÇÃO: 02 Meses</t>
  </si>
  <si>
    <t>( X  )</t>
  </si>
  <si>
    <t>SERVIÇOS PRELIMINARES</t>
  </si>
  <si>
    <t>IIO-BAR-015</t>
  </si>
  <si>
    <t>BARRACÃO DEPÓSITO E FERRAMENTARIA TIPO I, A = 14,52 m2
(OBRA DE PEQUENO PORTE, EFETIVO ATÉ 30 HOMENS)</t>
  </si>
  <si>
    <t>FORNECIMENTO E COLOCAÇÃO DE PLACA DE OBRA EM CHAPA
GALVANIZADA (3,00 X 1,50 M) - GOVERNO DO ESTADO</t>
  </si>
  <si>
    <t>UNID.</t>
  </si>
  <si>
    <t>1.3</t>
  </si>
  <si>
    <t>OBR-VIA-118</t>
  </si>
  <si>
    <t>RASPAGEM MECANIZADA DO TERRENO ATÉ 40 CM DE
PROFUNDIDADE, UTILIZANDO TRATOR SOBRE ESTEIRAS</t>
  </si>
  <si>
    <t>m2</t>
  </si>
  <si>
    <t>1.4</t>
  </si>
  <si>
    <t>TRA-CAR-010</t>
  </si>
  <si>
    <t>CARGA DE MATERIAL DE QUALQUER NATUREZA SOBRE
CAMINHÃO - MECÂNICA</t>
  </si>
  <si>
    <t>m3</t>
  </si>
  <si>
    <t>1.5</t>
  </si>
  <si>
    <t>TRA-CAM-015</t>
  </si>
  <si>
    <t>TRANSPORTE DE MATERIAL DE QUALQUER NATUREZA EM
CAMINHÃO 2 KM &lt; DMT &lt;= 5 KM (DENTRO DO PERÍMETRO
URBANO)</t>
  </si>
  <si>
    <t>m3xkm</t>
  </si>
  <si>
    <t>PAVIMENTAÇÃO</t>
  </si>
  <si>
    <t>TER-REG-010</t>
  </si>
  <si>
    <t>REGULARIZAÇÃO E COMPACTAÇÃO DE TERRENO COM PLACA
VIBRATÓRIA</t>
  </si>
  <si>
    <t xml:space="preserve">URB-COR-005 </t>
  </si>
  <si>
    <t>CORDÃO DE CONCRETO PRÉ-MOLDADO BOLEADO 10 X 10 CM</t>
  </si>
  <si>
    <t>m</t>
  </si>
  <si>
    <t>FUN-LAS-005</t>
  </si>
  <si>
    <t>URB-RAM-005</t>
  </si>
  <si>
    <t>DIVERSOS</t>
  </si>
  <si>
    <t>BAN-INT-005</t>
  </si>
  <si>
    <t>QUANT.</t>
  </si>
  <si>
    <t>RAMPAS DE ACESSIBILIDADE, EM CONCRETO SIMPLES FCK=25MPA</t>
  </si>
  <si>
    <t>MARIA BEATRIZ DE CASTRO ALVES SAVASSI</t>
  </si>
  <si>
    <t>STELLA MARA SILVA RODRIGUES</t>
  </si>
  <si>
    <t>CREA - 45264/D MG</t>
  </si>
  <si>
    <t>A N E X O   I I I</t>
  </si>
  <si>
    <t>CRONOGRAMA FÍSICO-FINANCEIRO</t>
  </si>
  <si>
    <t>VALOR DO CONVÊNIO:</t>
  </si>
  <si>
    <t>ETAPAS/DESCRIÇÃO</t>
  </si>
  <si>
    <t>FÍSICO/ FINANCEIRO</t>
  </si>
  <si>
    <t>TOTAL  ETAPAS</t>
  </si>
  <si>
    <t>MÊS 1</t>
  </si>
  <si>
    <t>MÊS 2</t>
  </si>
  <si>
    <t>Físico %</t>
  </si>
  <si>
    <t>Financeiro</t>
  </si>
  <si>
    <t>TOTAL</t>
  </si>
  <si>
    <t xml:space="preserve"> </t>
  </si>
  <si>
    <t xml:space="preserve">OBRA: IMPLANTAÇÃO DA PRAÇA PRAXEDES M. DE LIMA </t>
  </si>
  <si>
    <t>OBRA: IMPLANTAÇÃO DA PRAÇA PRAXEDES M. DE LIMA</t>
  </si>
  <si>
    <t xml:space="preserve"> LOCAL: ENTRE AS RUAS ILIDIO PEREIRA FONSECA, JOÃO BATISTA OLIVIERY, ARLINDO ANDRÉ E IRACEMA</t>
  </si>
  <si>
    <t>PRAZO DA OBRA:2 MESES</t>
  </si>
  <si>
    <t>DATA: OUTUBRO/2011</t>
  </si>
  <si>
    <t xml:space="preserve">EXECUÇÃO DE BANCOS COM ASSENTO EM CONCRETO E APOIO DE ALVENARIA, E=8cm, L=40cm </t>
  </si>
  <si>
    <t>LOCAL: ENTRE AS RUAS ILIDIO PEREIRA FONSECA, JOÃO BATISTA OLIVIERY, ARLINDO ANDRÉ E IRACEMA V. CAMPOS</t>
  </si>
  <si>
    <t>3.2</t>
  </si>
  <si>
    <t>PAI-GRA-005</t>
  </si>
  <si>
    <t>PLANTIO DE GRAMA BATATAIS EM PLACAS, INCLUSIVE TERRA VEGETAL</t>
  </si>
  <si>
    <t>3.3</t>
  </si>
  <si>
    <t>ELE-LUM-060</t>
  </si>
  <si>
    <t>LUMINÁRIA REFLETORA PARA ILUMINAÇÃO PÚBLICA PARA LÂMPADAS VAPOR DE MERCÚRIO, SÓDIO E METÁLICA, 2 PÉTALAS, POSTE DE AÇO GALVANIZADO COM 10M DE ALTURA LIVRE (COMPLETA)</t>
  </si>
  <si>
    <t>LASTRO DE CONCRETO MAGRO ESPESSURA  5 CM - fck =10 Mpa</t>
  </si>
  <si>
    <t>PIS-CIM-010</t>
  </si>
  <si>
    <t>PISO CIMENTADO DESEMPENADO E FELTRADO, ARGAMASSA 1:3, JUNTAS PL 17 X 30 E = 3 CM, COM JUNTA DE 2 X 2 M, COM PIGMENTAÇÃO DO TIPO PÓ XADREZ.</t>
  </si>
  <si>
    <t>a cargo da Prefeitura Municipal  de Patos de Minas</t>
  </si>
  <si>
    <t>2.3</t>
  </si>
  <si>
    <t>2.4</t>
  </si>
  <si>
    <t>2.5</t>
  </si>
  <si>
    <t>URB-PAS-005</t>
  </si>
  <si>
    <t>PASSEIO DE CONCRETO FCK =15 MPA, E=8 CM</t>
  </si>
  <si>
    <t>2.6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</si>
</sst>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 * #,##0.00_ ;_ * \-#,##0.00_ ;_ * &quot;-&quot;??_ ;_ @_ "/>
    <numFmt numFmtId="169" formatCode="&quot;R$ &quot;#,##0.00"/>
    <numFmt numFmtId="170" formatCode="_(* #,##0.0000_);_(* \(#,##0.0000\);_(* &quot;-&quot;??_);_(@_)"/>
    <numFmt numFmtId="171" formatCode="_(* #,##0.000_);_(* \(#,##0.000\);_(* &quot;-&quot;??_);_(@_)"/>
  </numFmts>
  <fonts count="3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8"/>
      <color indexed="12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10" fontId="29" fillId="0" borderId="14" xfId="51" applyNumberFormat="1" applyFont="1" applyFill="1" applyBorder="1" applyAlignment="1">
      <alignment horizontal="center" vertical="center"/>
    </xf>
    <xf numFmtId="2" fontId="27" fillId="0" borderId="15" xfId="53" applyNumberFormat="1" applyFont="1" applyFill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2" fontId="25" fillId="0" borderId="16" xfId="53" applyNumberFormat="1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wrapText="1"/>
    </xf>
    <xf numFmtId="4" fontId="25" fillId="0" borderId="21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 wrapText="1"/>
    </xf>
    <xf numFmtId="2" fontId="25" fillId="0" borderId="24" xfId="53" applyNumberFormat="1" applyFont="1" applyFill="1" applyBorder="1" applyAlignment="1">
      <alignment horizontal="center" vertical="center" wrapText="1"/>
    </xf>
    <xf numFmtId="4" fontId="25" fillId="0" borderId="24" xfId="0" applyNumberFormat="1" applyFont="1" applyFill="1" applyBorder="1" applyAlignment="1">
      <alignment horizontal="center" vertical="center" wrapText="1"/>
    </xf>
    <xf numFmtId="4" fontId="25" fillId="0" borderId="24" xfId="0" applyNumberFormat="1" applyFont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center" vertical="center" wrapText="1"/>
    </xf>
    <xf numFmtId="4" fontId="29" fillId="0" borderId="26" xfId="0" applyNumberFormat="1" applyFont="1" applyBorder="1" applyAlignment="1">
      <alignment horizontal="center" vertical="center" wrapText="1"/>
    </xf>
    <xf numFmtId="0" fontId="0" fillId="24" borderId="27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2" fillId="24" borderId="28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49" fontId="24" fillId="24" borderId="29" xfId="0" applyNumberFormat="1" applyFont="1" applyFill="1" applyBorder="1" applyAlignment="1">
      <alignment horizontal="center" vertical="top" wrapText="1"/>
    </xf>
    <xf numFmtId="10" fontId="24" fillId="24" borderId="29" xfId="0" applyNumberFormat="1" applyFont="1" applyFill="1" applyBorder="1" applyAlignment="1">
      <alignment vertical="top" wrapText="1"/>
    </xf>
    <xf numFmtId="49" fontId="24" fillId="24" borderId="30" xfId="0" applyNumberFormat="1" applyFont="1" applyFill="1" applyBorder="1" applyAlignment="1">
      <alignment horizontal="center" vertical="top" wrapText="1"/>
    </xf>
    <xf numFmtId="4" fontId="24" fillId="24" borderId="30" xfId="0" applyNumberFormat="1" applyFont="1" applyFill="1" applyBorder="1" applyAlignment="1">
      <alignment vertical="top" wrapText="1"/>
    </xf>
    <xf numFmtId="49" fontId="24" fillId="24" borderId="31" xfId="0" applyNumberFormat="1" applyFont="1" applyFill="1" applyBorder="1" applyAlignment="1">
      <alignment horizontal="center" vertical="top" wrapText="1"/>
    </xf>
    <xf numFmtId="49" fontId="32" fillId="24" borderId="32" xfId="0" applyNumberFormat="1" applyFont="1" applyFill="1" applyBorder="1" applyAlignment="1">
      <alignment horizontal="center" vertical="top" wrapText="1"/>
    </xf>
    <xf numFmtId="10" fontId="32" fillId="24" borderId="32" xfId="0" applyNumberFormat="1" applyFont="1" applyFill="1" applyBorder="1" applyAlignment="1">
      <alignment vertical="top" wrapText="1"/>
    </xf>
    <xf numFmtId="49" fontId="32" fillId="24" borderId="33" xfId="0" applyNumberFormat="1" applyFont="1" applyFill="1" applyBorder="1" applyAlignment="1">
      <alignment horizontal="center" vertical="top" wrapText="1"/>
    </xf>
    <xf numFmtId="169" fontId="32" fillId="24" borderId="33" xfId="0" applyNumberFormat="1" applyFont="1" applyFill="1" applyBorder="1" applyAlignment="1">
      <alignment vertical="top" wrapText="1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vertical="center" wrapText="1"/>
    </xf>
    <xf numFmtId="0" fontId="2" fillId="24" borderId="34" xfId="0" applyFont="1" applyFill="1" applyBorder="1" applyAlignment="1">
      <alignment wrapText="1"/>
    </xf>
    <xf numFmtId="0" fontId="2" fillId="24" borderId="35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2" fillId="24" borderId="36" xfId="0" applyFont="1" applyFill="1" applyBorder="1" applyAlignment="1">
      <alignment wrapText="1"/>
    </xf>
    <xf numFmtId="0" fontId="0" fillId="0" borderId="37" xfId="0" applyBorder="1" applyAlignment="1">
      <alignment vertical="center"/>
    </xf>
    <xf numFmtId="0" fontId="2" fillId="24" borderId="0" xfId="0" applyFont="1" applyFill="1" applyBorder="1" applyAlignment="1">
      <alignment wrapText="1"/>
    </xf>
    <xf numFmtId="0" fontId="2" fillId="24" borderId="37" xfId="0" applyFont="1" applyFill="1" applyBorder="1" applyAlignment="1">
      <alignment wrapText="1"/>
    </xf>
    <xf numFmtId="0" fontId="2" fillId="24" borderId="36" xfId="0" applyFont="1" applyFill="1" applyBorder="1" applyAlignment="1">
      <alignment/>
    </xf>
    <xf numFmtId="0" fontId="0" fillId="24" borderId="38" xfId="0" applyFill="1" applyBorder="1" applyAlignment="1">
      <alignment/>
    </xf>
    <xf numFmtId="0" fontId="0" fillId="24" borderId="36" xfId="0" applyFont="1" applyFill="1" applyBorder="1" applyAlignment="1">
      <alignment/>
    </xf>
    <xf numFmtId="0" fontId="33" fillId="24" borderId="36" xfId="0" applyFont="1" applyFill="1" applyBorder="1" applyAlignment="1">
      <alignment/>
    </xf>
    <xf numFmtId="0" fontId="31" fillId="24" borderId="39" xfId="0" applyFont="1" applyFill="1" applyBorder="1" applyAlignment="1">
      <alignment/>
    </xf>
    <xf numFmtId="0" fontId="0" fillId="24" borderId="40" xfId="0" applyFill="1" applyBorder="1" applyAlignment="1">
      <alignment/>
    </xf>
    <xf numFmtId="0" fontId="2" fillId="24" borderId="41" xfId="0" applyFont="1" applyFill="1" applyBorder="1" applyAlignment="1">
      <alignment vertical="center"/>
    </xf>
    <xf numFmtId="0" fontId="2" fillId="24" borderId="42" xfId="0" applyFont="1" applyFill="1" applyBorder="1" applyAlignment="1">
      <alignment vertical="center"/>
    </xf>
    <xf numFmtId="0" fontId="2" fillId="24" borderId="43" xfId="0" applyFont="1" applyFill="1" applyBorder="1" applyAlignment="1">
      <alignment horizontal="center" vertical="center"/>
    </xf>
    <xf numFmtId="10" fontId="0" fillId="24" borderId="0" xfId="0" applyNumberFormat="1" applyFill="1" applyAlignment="1">
      <alignment/>
    </xf>
    <xf numFmtId="43" fontId="0" fillId="24" borderId="0" xfId="53" applyFill="1" applyAlignment="1">
      <alignment/>
    </xf>
    <xf numFmtId="0" fontId="2" fillId="24" borderId="44" xfId="0" applyFont="1" applyFill="1" applyBorder="1" applyAlignment="1">
      <alignment wrapText="1"/>
    </xf>
    <xf numFmtId="0" fontId="0" fillId="0" borderId="38" xfId="0" applyBorder="1" applyAlignment="1">
      <alignment vertical="center"/>
    </xf>
    <xf numFmtId="0" fontId="1" fillId="0" borderId="38" xfId="0" applyFont="1" applyBorder="1" applyAlignment="1">
      <alignment vertical="center"/>
    </xf>
    <xf numFmtId="0" fontId="31" fillId="24" borderId="0" xfId="0" applyFont="1" applyFill="1" applyBorder="1" applyAlignment="1">
      <alignment wrapText="1"/>
    </xf>
    <xf numFmtId="0" fontId="31" fillId="24" borderId="0" xfId="0" applyFont="1" applyFill="1" applyBorder="1" applyAlignment="1">
      <alignment/>
    </xf>
    <xf numFmtId="0" fontId="33" fillId="24" borderId="0" xfId="0" applyFont="1" applyFill="1" applyBorder="1" applyAlignment="1">
      <alignment wrapText="1"/>
    </xf>
    <xf numFmtId="0" fontId="33" fillId="24" borderId="0" xfId="0" applyFont="1" applyFill="1" applyBorder="1" applyAlignment="1">
      <alignment horizontal="right"/>
    </xf>
    <xf numFmtId="0" fontId="31" fillId="24" borderId="45" xfId="0" applyFont="1" applyFill="1" applyBorder="1" applyAlignment="1">
      <alignment wrapText="1"/>
    </xf>
    <xf numFmtId="0" fontId="31" fillId="24" borderId="45" xfId="0" applyFont="1" applyFill="1" applyBorder="1" applyAlignment="1">
      <alignment/>
    </xf>
    <xf numFmtId="0" fontId="26" fillId="0" borderId="0" xfId="0" applyFont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4" borderId="15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 applyProtection="1">
      <alignment vertical="center" wrapText="1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43" fontId="0" fillId="0" borderId="16" xfId="53" applyFont="1" applyFill="1" applyBorder="1" applyAlignment="1">
      <alignment horizontal="center" vertical="center"/>
    </xf>
    <xf numFmtId="4" fontId="26" fillId="0" borderId="16" xfId="0" applyNumberFormat="1" applyFont="1" applyBorder="1" applyAlignment="1">
      <alignment horizontal="right" vertical="center" wrapText="1"/>
    </xf>
    <xf numFmtId="4" fontId="26" fillId="0" borderId="21" xfId="0" applyNumberFormat="1" applyFont="1" applyBorder="1" applyAlignment="1">
      <alignment horizontal="righ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43" fontId="0" fillId="0" borderId="16" xfId="53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center" vertical="center"/>
    </xf>
    <xf numFmtId="0" fontId="0" fillId="24" borderId="22" xfId="0" applyFill="1" applyBorder="1" applyAlignment="1">
      <alignment horizontal="right" vertical="center"/>
    </xf>
    <xf numFmtId="0" fontId="0" fillId="24" borderId="16" xfId="0" applyFill="1" applyBorder="1" applyAlignment="1">
      <alignment horizontal="left" vertical="center"/>
    </xf>
    <xf numFmtId="0" fontId="0" fillId="24" borderId="16" xfId="0" applyFill="1" applyBorder="1" applyAlignment="1">
      <alignment vertical="center"/>
    </xf>
    <xf numFmtId="0" fontId="0" fillId="24" borderId="16" xfId="0" applyFill="1" applyBorder="1" applyAlignment="1">
      <alignment horizontal="center" vertical="center"/>
    </xf>
    <xf numFmtId="43" fontId="0" fillId="0" borderId="16" xfId="53" applyFill="1" applyBorder="1" applyAlignment="1">
      <alignment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43" fontId="0" fillId="0" borderId="16" xfId="53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Border="1" applyAlignment="1">
      <alignment horizontal="justify" vertical="center"/>
    </xf>
    <xf numFmtId="0" fontId="0" fillId="0" borderId="16" xfId="0" applyFill="1" applyBorder="1" applyAlignment="1">
      <alignment horizontal="justify" vertical="center"/>
    </xf>
    <xf numFmtId="4" fontId="26" fillId="0" borderId="0" xfId="0" applyNumberFormat="1" applyFont="1" applyAlignment="1">
      <alignment vertical="center"/>
    </xf>
    <xf numFmtId="11" fontId="0" fillId="0" borderId="16" xfId="53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43" fontId="2" fillId="0" borderId="16" xfId="53" applyFont="1" applyFill="1" applyBorder="1" applyAlignment="1">
      <alignment horizontal="center" vertical="center"/>
    </xf>
    <xf numFmtId="0" fontId="0" fillId="0" borderId="16" xfId="53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6" xfId="0" applyFont="1" applyFill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43" fontId="26" fillId="0" borderId="0" xfId="0" applyNumberFormat="1" applyFont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/>
    </xf>
    <xf numFmtId="43" fontId="0" fillId="0" borderId="16" xfId="53" applyFont="1" applyFill="1" applyBorder="1" applyAlignment="1">
      <alignment vertical="center"/>
    </xf>
    <xf numFmtId="4" fontId="25" fillId="0" borderId="16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9" fillId="0" borderId="21" xfId="0" applyFont="1" applyFill="1" applyBorder="1" applyAlignment="1">
      <alignment horizontal="left" vertical="center"/>
    </xf>
    <xf numFmtId="0" fontId="29" fillId="0" borderId="47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justify" vertical="center"/>
    </xf>
    <xf numFmtId="0" fontId="2" fillId="0" borderId="50" xfId="0" applyFont="1" applyFill="1" applyBorder="1" applyAlignment="1">
      <alignment horizontal="justify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9" fillId="0" borderId="39" xfId="0" applyFont="1" applyBorder="1" applyAlignment="1">
      <alignment horizontal="right" vertical="center" wrapText="1"/>
    </xf>
    <xf numFmtId="0" fontId="29" fillId="0" borderId="45" xfId="0" applyFont="1" applyBorder="1" applyAlignment="1">
      <alignment horizontal="right" vertical="center" wrapText="1"/>
    </xf>
    <xf numFmtId="0" fontId="29" fillId="0" borderId="40" xfId="0" applyFont="1" applyBorder="1" applyAlignment="1">
      <alignment horizontal="right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3" fontId="0" fillId="0" borderId="46" xfId="53" applyFont="1" applyFill="1" applyBorder="1" applyAlignment="1">
      <alignment horizontal="center" vertical="center" wrapText="1"/>
    </xf>
    <xf numFmtId="43" fontId="0" fillId="0" borderId="11" xfId="53" applyFont="1" applyFill="1" applyBorder="1" applyAlignment="1">
      <alignment horizontal="center" vertical="center" wrapText="1"/>
    </xf>
    <xf numFmtId="43" fontId="0" fillId="0" borderId="12" xfId="53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left" vertical="center"/>
    </xf>
    <xf numFmtId="0" fontId="29" fillId="0" borderId="51" xfId="0" applyFont="1" applyFill="1" applyBorder="1" applyAlignment="1">
      <alignment horizontal="left" vertical="center"/>
    </xf>
    <xf numFmtId="0" fontId="29" fillId="0" borderId="54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/>
    </xf>
    <xf numFmtId="0" fontId="29" fillId="0" borderId="46" xfId="0" applyFont="1" applyFill="1" applyBorder="1" applyAlignment="1">
      <alignment horizontal="left" vertical="center"/>
    </xf>
    <xf numFmtId="0" fontId="29" fillId="0" borderId="42" xfId="0" applyFont="1" applyFill="1" applyBorder="1" applyAlignment="1">
      <alignment horizontal="left" vertical="center"/>
    </xf>
    <xf numFmtId="0" fontId="29" fillId="0" borderId="56" xfId="0" applyFont="1" applyFill="1" applyBorder="1" applyAlignment="1">
      <alignment horizontal="left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41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2" fillId="24" borderId="46" xfId="0" applyFont="1" applyFill="1" applyBorder="1" applyAlignment="1">
      <alignment horizontal="left" vertical="center"/>
    </xf>
    <xf numFmtId="0" fontId="2" fillId="24" borderId="50" xfId="0" applyFont="1" applyFill="1" applyBorder="1" applyAlignment="1">
      <alignment horizontal="left" vertical="center"/>
    </xf>
    <xf numFmtId="0" fontId="24" fillId="0" borderId="4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2" fillId="24" borderId="57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/>
    </xf>
    <xf numFmtId="0" fontId="2" fillId="24" borderId="58" xfId="0" applyFont="1" applyFill="1" applyBorder="1" applyAlignment="1">
      <alignment horizontal="left" vertical="center"/>
    </xf>
    <xf numFmtId="0" fontId="0" fillId="24" borderId="59" xfId="0" applyFill="1" applyBorder="1" applyAlignment="1">
      <alignment vertical="top" wrapText="1"/>
    </xf>
    <xf numFmtId="0" fontId="0" fillId="24" borderId="60" xfId="0" applyFill="1" applyBorder="1" applyAlignment="1">
      <alignment vertical="top" wrapText="1"/>
    </xf>
    <xf numFmtId="0" fontId="0" fillId="24" borderId="29" xfId="0" applyFill="1" applyBorder="1" applyAlignment="1">
      <alignment vertical="top" wrapText="1"/>
    </xf>
    <xf numFmtId="0" fontId="0" fillId="24" borderId="30" xfId="0" applyFill="1" applyBorder="1" applyAlignment="1">
      <alignment vertical="top" wrapText="1"/>
    </xf>
    <xf numFmtId="0" fontId="33" fillId="24" borderId="61" xfId="0" applyFont="1" applyFill="1" applyBorder="1" applyAlignment="1">
      <alignment horizontal="justify" vertical="justify"/>
    </xf>
    <xf numFmtId="0" fontId="31" fillId="0" borderId="58" xfId="0" applyFont="1" applyBorder="1" applyAlignment="1">
      <alignment horizontal="justify" vertical="justify"/>
    </xf>
    <xf numFmtId="0" fontId="0" fillId="24" borderId="62" xfId="0" applyFill="1" applyBorder="1" applyAlignment="1">
      <alignment vertical="top" wrapText="1"/>
    </xf>
    <xf numFmtId="0" fontId="24" fillId="0" borderId="13" xfId="0" applyFont="1" applyBorder="1" applyAlignment="1">
      <alignment horizontal="center" vertical="center"/>
    </xf>
    <xf numFmtId="0" fontId="0" fillId="24" borderId="63" xfId="0" applyFill="1" applyBorder="1" applyAlignment="1">
      <alignment vertical="top" wrapText="1"/>
    </xf>
    <xf numFmtId="0" fontId="0" fillId="24" borderId="31" xfId="0" applyFill="1" applyBorder="1" applyAlignment="1">
      <alignment vertical="top" wrapText="1"/>
    </xf>
    <xf numFmtId="0" fontId="0" fillId="24" borderId="43" xfId="0" applyFill="1" applyBorder="1" applyAlignment="1">
      <alignment vertical="top" wrapText="1"/>
    </xf>
    <xf numFmtId="0" fontId="2" fillId="24" borderId="64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2" fillId="24" borderId="51" xfId="0" applyFont="1" applyFill="1" applyBorder="1" applyAlignment="1">
      <alignment horizontal="center" vertical="center" wrapText="1"/>
    </xf>
    <xf numFmtId="49" fontId="24" fillId="24" borderId="62" xfId="0" applyNumberFormat="1" applyFont="1" applyFill="1" applyBorder="1" applyAlignment="1">
      <alignment vertical="top" wrapText="1"/>
    </xf>
    <xf numFmtId="49" fontId="24" fillId="24" borderId="59" xfId="0" applyNumberFormat="1" applyFont="1" applyFill="1" applyBorder="1" applyAlignment="1">
      <alignment vertical="top" wrapText="1"/>
    </xf>
    <xf numFmtId="49" fontId="24" fillId="24" borderId="31" xfId="0" applyNumberFormat="1" applyFont="1" applyFill="1" applyBorder="1" applyAlignment="1">
      <alignment vertical="top" wrapText="1"/>
    </xf>
    <xf numFmtId="49" fontId="24" fillId="24" borderId="29" xfId="0" applyNumberFormat="1" applyFont="1" applyFill="1" applyBorder="1" applyAlignment="1">
      <alignment vertical="top" wrapText="1"/>
    </xf>
    <xf numFmtId="0" fontId="3" fillId="24" borderId="27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52" xfId="0" applyFont="1" applyFill="1" applyBorder="1" applyAlignment="1">
      <alignment horizontal="center"/>
    </xf>
    <xf numFmtId="0" fontId="2" fillId="24" borderId="65" xfId="0" applyFont="1" applyFill="1" applyBorder="1" applyAlignment="1">
      <alignment horizontal="center" vertical="center"/>
    </xf>
    <xf numFmtId="0" fontId="2" fillId="24" borderId="66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47" xfId="0" applyFont="1" applyFill="1" applyBorder="1" applyAlignment="1">
      <alignment horizontal="left" vertical="center"/>
    </xf>
    <xf numFmtId="0" fontId="2" fillId="24" borderId="42" xfId="0" applyFont="1" applyFill="1" applyBorder="1" applyAlignment="1">
      <alignment horizontal="left" vertical="center"/>
    </xf>
    <xf numFmtId="0" fontId="2" fillId="24" borderId="56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343025" y="66675"/>
          <a:ext cx="4333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Desenvolvimento Regional e Politica Urbana
Superintendência de Saneamento Básico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6</xdr:col>
      <xdr:colOff>923925</xdr:colOff>
      <xdr:row>0</xdr:row>
      <xdr:rowOff>638175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885825" y="0"/>
          <a:ext cx="7953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Secretaria de Estado Desenvolvimento Regional e Politica Urbana
Superintendência de Saneamento Básico</a:t>
          </a: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7</xdr:col>
      <xdr:colOff>0</xdr:colOff>
      <xdr:row>45</xdr:row>
      <xdr:rowOff>38100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6429375"/>
          <a:ext cx="8858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Internet: www.transportes.mg.gov.br / E-mail: dco@transportes.mg.gov.br
Fone Geral: (31) 3239-0999 - Fax: (31) 3239-0899
Sede: Rua Manaus, nº 467 - Bairro Santa Efigênia - CEP 30150-350 - Belo Horizonte - MG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showZeros="0" view="pageBreakPreview" zoomScale="70" zoomScaleNormal="75" zoomScaleSheetLayoutView="70" workbookViewId="0" topLeftCell="A19">
      <selection activeCell="H34" sqref="H34"/>
    </sheetView>
  </sheetViews>
  <sheetFormatPr defaultColWidth="9.140625" defaultRowHeight="12.75"/>
  <cols>
    <col min="1" max="1" width="5.421875" style="80" bestFit="1" customWidth="1"/>
    <col min="2" max="2" width="13.00390625" style="80" customWidth="1"/>
    <col min="3" max="3" width="57.28125" style="80" customWidth="1"/>
    <col min="4" max="4" width="9.140625" style="80" customWidth="1"/>
    <col min="5" max="5" width="12.28125" style="132" customWidth="1"/>
    <col min="6" max="7" width="12.28125" style="80" customWidth="1"/>
    <col min="8" max="8" width="13.421875" style="80" customWidth="1"/>
    <col min="9" max="9" width="24.140625" style="80" customWidth="1"/>
    <col min="10" max="10" width="10.28125" style="80" bestFit="1" customWidth="1"/>
    <col min="11" max="16384" width="9.140625" style="80" customWidth="1"/>
  </cols>
  <sheetData>
    <row r="1" spans="1:8" ht="60.75" customHeight="1" thickBot="1">
      <c r="A1" s="136"/>
      <c r="B1" s="136"/>
      <c r="C1" s="135"/>
      <c r="D1" s="135"/>
      <c r="E1" s="135"/>
      <c r="F1" s="135"/>
      <c r="G1" s="135"/>
      <c r="H1" s="135"/>
    </row>
    <row r="2" spans="1:8" ht="16.5" thickBot="1">
      <c r="A2" s="158" t="s">
        <v>3</v>
      </c>
      <c r="B2" s="159"/>
      <c r="C2" s="159"/>
      <c r="D2" s="159"/>
      <c r="E2" s="159"/>
      <c r="F2" s="159"/>
      <c r="G2" s="159"/>
      <c r="H2" s="160"/>
    </row>
    <row r="3" spans="1:8" ht="3.75" customHeight="1" thickBot="1">
      <c r="A3" s="153"/>
      <c r="B3" s="153"/>
      <c r="C3" s="153"/>
      <c r="D3" s="153"/>
      <c r="E3" s="153"/>
      <c r="F3" s="153"/>
      <c r="G3" s="153"/>
      <c r="H3" s="153"/>
    </row>
    <row r="4" spans="1:10" ht="19.5" customHeight="1" thickBot="1">
      <c r="A4" s="172" t="s">
        <v>2</v>
      </c>
      <c r="B4" s="173"/>
      <c r="C4" s="173"/>
      <c r="D4" s="173"/>
      <c r="E4" s="173"/>
      <c r="F4" s="173"/>
      <c r="G4" s="173"/>
      <c r="H4" s="174"/>
      <c r="J4" s="115"/>
    </row>
    <row r="5" spans="1:8" ht="3.75" customHeight="1" thickBot="1">
      <c r="A5" s="1"/>
      <c r="B5" s="1"/>
      <c r="C5" s="1"/>
      <c r="D5" s="1"/>
      <c r="E5" s="1"/>
      <c r="F5" s="1"/>
      <c r="G5" s="1"/>
      <c r="H5" s="1"/>
    </row>
    <row r="6" spans="1:8" ht="19.5" customHeight="1">
      <c r="A6" s="134" t="s">
        <v>24</v>
      </c>
      <c r="B6" s="167"/>
      <c r="C6" s="167"/>
      <c r="D6" s="167"/>
      <c r="E6" s="168"/>
      <c r="F6" s="175" t="s">
        <v>23</v>
      </c>
      <c r="G6" s="176"/>
      <c r="H6" s="177"/>
    </row>
    <row r="7" spans="1:8" ht="21" customHeight="1">
      <c r="A7" s="146" t="s">
        <v>72</v>
      </c>
      <c r="B7" s="147"/>
      <c r="C7" s="147"/>
      <c r="D7" s="147"/>
      <c r="E7" s="148"/>
      <c r="F7" s="165" t="s">
        <v>76</v>
      </c>
      <c r="G7" s="166"/>
      <c r="H7" s="133"/>
    </row>
    <row r="8" spans="1:8" ht="27" customHeight="1">
      <c r="A8" s="140" t="s">
        <v>78</v>
      </c>
      <c r="B8" s="141"/>
      <c r="C8" s="141"/>
      <c r="D8" s="142"/>
      <c r="E8" s="169" t="s">
        <v>10</v>
      </c>
      <c r="F8" s="170"/>
      <c r="G8" s="170"/>
      <c r="H8" s="171"/>
    </row>
    <row r="9" spans="1:8" ht="19.5" customHeight="1">
      <c r="A9" s="146" t="s">
        <v>25</v>
      </c>
      <c r="B9" s="147"/>
      <c r="C9" s="147"/>
      <c r="D9" s="148"/>
      <c r="E9" s="163" t="s">
        <v>7</v>
      </c>
      <c r="F9" s="161" t="s">
        <v>5</v>
      </c>
      <c r="G9" s="2" t="s">
        <v>27</v>
      </c>
      <c r="H9" s="3" t="s">
        <v>6</v>
      </c>
    </row>
    <row r="10" spans="1:8" ht="19.5" customHeight="1" thickBot="1">
      <c r="A10" s="143" t="s">
        <v>26</v>
      </c>
      <c r="B10" s="144"/>
      <c r="C10" s="144"/>
      <c r="D10" s="145"/>
      <c r="E10" s="164"/>
      <c r="F10" s="162"/>
      <c r="G10" s="4" t="s">
        <v>8</v>
      </c>
      <c r="H10" s="11">
        <f>121084.11/95429.3105-100%</f>
        <v>0.2688356372437586</v>
      </c>
    </row>
    <row r="11" spans="1:8" ht="3.75" customHeight="1" thickBot="1">
      <c r="A11" s="152"/>
      <c r="B11" s="152"/>
      <c r="C11" s="152"/>
      <c r="D11" s="152"/>
      <c r="E11" s="152"/>
      <c r="F11" s="152"/>
      <c r="G11" s="152"/>
      <c r="H11" s="152"/>
    </row>
    <row r="12" spans="1:8" ht="39" thickBot="1">
      <c r="A12" s="14" t="s">
        <v>0</v>
      </c>
      <c r="B12" s="15" t="s">
        <v>4</v>
      </c>
      <c r="C12" s="15" t="s">
        <v>1</v>
      </c>
      <c r="D12" s="15" t="s">
        <v>32</v>
      </c>
      <c r="E12" s="15" t="s">
        <v>55</v>
      </c>
      <c r="F12" s="16" t="s">
        <v>11</v>
      </c>
      <c r="G12" s="16" t="s">
        <v>12</v>
      </c>
      <c r="H12" s="17" t="s">
        <v>9</v>
      </c>
    </row>
    <row r="13" spans="1:8" ht="18" customHeight="1">
      <c r="A13" s="81">
        <v>1</v>
      </c>
      <c r="B13" s="82"/>
      <c r="C13" s="83" t="s">
        <v>28</v>
      </c>
      <c r="D13" s="12"/>
      <c r="E13" s="127"/>
      <c r="F13" s="84"/>
      <c r="G13" s="21"/>
      <c r="H13" s="22"/>
    </row>
    <row r="14" spans="1:8" ht="40.5" customHeight="1">
      <c r="A14" s="85" t="s">
        <v>13</v>
      </c>
      <c r="B14" s="86" t="s">
        <v>29</v>
      </c>
      <c r="C14" s="87" t="s">
        <v>30</v>
      </c>
      <c r="D14" s="88" t="s">
        <v>32</v>
      </c>
      <c r="E14" s="89">
        <v>1</v>
      </c>
      <c r="F14" s="89">
        <v>3290.39</v>
      </c>
      <c r="G14" s="90">
        <f aca="true" t="shared" si="0" ref="G14:G32">F14+(F14*$H$10)</f>
        <v>4174.96409243049</v>
      </c>
      <c r="H14" s="91">
        <f aca="true" t="shared" si="1" ref="H14:H33">E14*G14</f>
        <v>4174.96409243049</v>
      </c>
    </row>
    <row r="15" spans="1:10" ht="29.25" customHeight="1">
      <c r="A15" s="85" t="s">
        <v>15</v>
      </c>
      <c r="B15" s="86" t="s">
        <v>16</v>
      </c>
      <c r="C15" s="92" t="s">
        <v>31</v>
      </c>
      <c r="D15" s="93" t="s">
        <v>32</v>
      </c>
      <c r="E15" s="94">
        <v>1</v>
      </c>
      <c r="F15" s="94">
        <v>683.94</v>
      </c>
      <c r="G15" s="90">
        <f t="shared" si="0"/>
        <v>867.8074457364963</v>
      </c>
      <c r="H15" s="91">
        <f t="shared" si="1"/>
        <v>867.8074457364963</v>
      </c>
      <c r="J15" s="80">
        <v>0</v>
      </c>
    </row>
    <row r="16" spans="1:8" ht="27.75" customHeight="1">
      <c r="A16" s="95" t="s">
        <v>33</v>
      </c>
      <c r="B16" s="96" t="s">
        <v>34</v>
      </c>
      <c r="C16" s="97" t="s">
        <v>35</v>
      </c>
      <c r="D16" s="98" t="s">
        <v>36</v>
      </c>
      <c r="E16" s="89">
        <v>3339</v>
      </c>
      <c r="F16" s="89">
        <v>0.19</v>
      </c>
      <c r="G16" s="90">
        <f t="shared" si="0"/>
        <v>0.24107877107631415</v>
      </c>
      <c r="H16" s="91">
        <f t="shared" si="1"/>
        <v>804.9620166238129</v>
      </c>
    </row>
    <row r="17" spans="1:8" ht="31.5" customHeight="1">
      <c r="A17" s="95" t="s">
        <v>37</v>
      </c>
      <c r="B17" s="96" t="s">
        <v>38</v>
      </c>
      <c r="C17" s="97" t="s">
        <v>39</v>
      </c>
      <c r="D17" s="98" t="s">
        <v>40</v>
      </c>
      <c r="E17" s="89">
        <v>419.53</v>
      </c>
      <c r="F17" s="89">
        <v>1.1</v>
      </c>
      <c r="G17" s="90">
        <f t="shared" si="0"/>
        <v>1.3957192009681345</v>
      </c>
      <c r="H17" s="91">
        <f t="shared" si="1"/>
        <v>585.5460763821615</v>
      </c>
    </row>
    <row r="18" spans="1:8" ht="43.5" customHeight="1">
      <c r="A18" s="95" t="s">
        <v>41</v>
      </c>
      <c r="B18" s="96" t="s">
        <v>42</v>
      </c>
      <c r="C18" s="97" t="s">
        <v>43</v>
      </c>
      <c r="D18" s="98" t="s">
        <v>44</v>
      </c>
      <c r="E18" s="94">
        <v>1258.58</v>
      </c>
      <c r="F18" s="94">
        <v>1.07</v>
      </c>
      <c r="G18" s="90">
        <f t="shared" si="0"/>
        <v>1.3576541318508217</v>
      </c>
      <c r="H18" s="91">
        <f t="shared" si="1"/>
        <v>1708.7163372648072</v>
      </c>
    </row>
    <row r="19" spans="1:8" ht="12.75">
      <c r="A19" s="99"/>
      <c r="B19" s="100"/>
      <c r="C19" s="101"/>
      <c r="D19" s="102"/>
      <c r="E19" s="103"/>
      <c r="F19" s="103"/>
      <c r="G19" s="90">
        <f t="shared" si="0"/>
        <v>0</v>
      </c>
      <c r="H19" s="91">
        <f t="shared" si="1"/>
        <v>0</v>
      </c>
    </row>
    <row r="20" spans="1:8" ht="18" customHeight="1">
      <c r="A20" s="104">
        <v>2</v>
      </c>
      <c r="B20" s="100"/>
      <c r="C20" s="105" t="s">
        <v>45</v>
      </c>
      <c r="D20" s="106"/>
      <c r="E20" s="103"/>
      <c r="F20" s="103"/>
      <c r="G20" s="90">
        <f t="shared" si="0"/>
        <v>0</v>
      </c>
      <c r="H20" s="91"/>
    </row>
    <row r="21" spans="1:8" ht="30.75" customHeight="1">
      <c r="A21" s="107" t="s">
        <v>18</v>
      </c>
      <c r="B21" s="100" t="s">
        <v>46</v>
      </c>
      <c r="C21" s="97" t="s">
        <v>47</v>
      </c>
      <c r="D21" s="98" t="s">
        <v>36</v>
      </c>
      <c r="E21" s="103">
        <v>2131.61</v>
      </c>
      <c r="F21" s="103">
        <v>1.6</v>
      </c>
      <c r="G21" s="90">
        <f t="shared" si="0"/>
        <v>2.030137019590014</v>
      </c>
      <c r="H21" s="91">
        <f t="shared" si="1"/>
        <v>4327.46037232827</v>
      </c>
    </row>
    <row r="22" spans="1:8" ht="17.25" customHeight="1">
      <c r="A22" s="108" t="s">
        <v>19</v>
      </c>
      <c r="B22" s="109" t="s">
        <v>48</v>
      </c>
      <c r="C22" s="110" t="s">
        <v>49</v>
      </c>
      <c r="D22" s="111" t="s">
        <v>50</v>
      </c>
      <c r="E22" s="103">
        <v>323</v>
      </c>
      <c r="F22" s="103">
        <v>13.76</v>
      </c>
      <c r="G22" s="90">
        <f t="shared" si="0"/>
        <v>17.459178368474117</v>
      </c>
      <c r="H22" s="91">
        <f t="shared" si="1"/>
        <v>5639.31461301714</v>
      </c>
    </row>
    <row r="23" spans="1:9" ht="18" customHeight="1">
      <c r="A23" s="107" t="s">
        <v>89</v>
      </c>
      <c r="B23" s="112" t="s">
        <v>51</v>
      </c>
      <c r="C23" s="122" t="s">
        <v>85</v>
      </c>
      <c r="D23" s="93" t="s">
        <v>40</v>
      </c>
      <c r="E23" s="103">
        <v>69.15</v>
      </c>
      <c r="F23" s="103">
        <v>242.73</v>
      </c>
      <c r="G23" s="90">
        <f t="shared" si="0"/>
        <v>307.98447422817753</v>
      </c>
      <c r="H23" s="91">
        <f t="shared" si="1"/>
        <v>21297.12639287848</v>
      </c>
      <c r="I23" s="124"/>
    </row>
    <row r="24" spans="1:10" ht="41.25" customHeight="1">
      <c r="A24" s="108" t="s">
        <v>90</v>
      </c>
      <c r="B24" s="109" t="s">
        <v>86</v>
      </c>
      <c r="C24" s="114" t="s">
        <v>87</v>
      </c>
      <c r="D24" s="93" t="s">
        <v>36</v>
      </c>
      <c r="E24" s="103">
        <v>1382.96</v>
      </c>
      <c r="F24" s="103">
        <v>21.835</v>
      </c>
      <c r="G24" s="90">
        <f t="shared" si="0"/>
        <v>27.70502613921747</v>
      </c>
      <c r="H24" s="91">
        <f t="shared" si="1"/>
        <v>38314.94294949219</v>
      </c>
      <c r="I24" s="115"/>
      <c r="J24" s="124"/>
    </row>
    <row r="25" spans="1:9" ht="41.25" customHeight="1">
      <c r="A25" s="107" t="s">
        <v>91</v>
      </c>
      <c r="B25" s="109" t="s">
        <v>92</v>
      </c>
      <c r="C25" s="114" t="s">
        <v>93</v>
      </c>
      <c r="D25" s="93" t="s">
        <v>36</v>
      </c>
      <c r="E25" s="103">
        <v>748.65</v>
      </c>
      <c r="F25" s="103">
        <v>25.85703</v>
      </c>
      <c r="G25" s="90">
        <f t="shared" si="0"/>
        <v>32.808321137280984</v>
      </c>
      <c r="H25" s="91">
        <f t="shared" si="1"/>
        <v>24561.94961942541</v>
      </c>
      <c r="I25" s="115"/>
    </row>
    <row r="26" spans="1:8" ht="29.25" customHeight="1">
      <c r="A26" s="108" t="s">
        <v>94</v>
      </c>
      <c r="B26" s="109" t="s">
        <v>52</v>
      </c>
      <c r="C26" s="110" t="s">
        <v>56</v>
      </c>
      <c r="D26" s="116" t="s">
        <v>32</v>
      </c>
      <c r="E26" s="103">
        <v>8</v>
      </c>
      <c r="F26" s="103">
        <v>156.4725</v>
      </c>
      <c r="G26" s="90">
        <f t="shared" si="0"/>
        <v>198.537884248624</v>
      </c>
      <c r="H26" s="91">
        <f t="shared" si="1"/>
        <v>1588.303073988992</v>
      </c>
    </row>
    <row r="27" spans="1:8" ht="14.25" customHeight="1">
      <c r="A27" s="108"/>
      <c r="B27" s="109"/>
      <c r="C27" s="110"/>
      <c r="D27" s="111"/>
      <c r="E27" s="103"/>
      <c r="F27" s="103"/>
      <c r="G27" s="90">
        <f t="shared" si="0"/>
        <v>0</v>
      </c>
      <c r="H27" s="91">
        <f t="shared" si="1"/>
        <v>0</v>
      </c>
    </row>
    <row r="28" spans="1:8" ht="18" customHeight="1">
      <c r="A28" s="117">
        <v>3</v>
      </c>
      <c r="B28" s="86"/>
      <c r="C28" s="118" t="s">
        <v>53</v>
      </c>
      <c r="D28" s="119"/>
      <c r="E28" s="103"/>
      <c r="F28" s="103"/>
      <c r="G28" s="90">
        <f t="shared" si="0"/>
        <v>0</v>
      </c>
      <c r="H28" s="91"/>
    </row>
    <row r="29" spans="1:8" ht="30" customHeight="1">
      <c r="A29" s="108" t="s">
        <v>20</v>
      </c>
      <c r="B29" s="86" t="s">
        <v>54</v>
      </c>
      <c r="C29" s="110" t="s">
        <v>77</v>
      </c>
      <c r="D29" s="120" t="s">
        <v>50</v>
      </c>
      <c r="E29" s="103">
        <v>20</v>
      </c>
      <c r="F29" s="103">
        <v>96.61</v>
      </c>
      <c r="G29" s="90">
        <f t="shared" si="0"/>
        <v>122.58221091411951</v>
      </c>
      <c r="H29" s="91">
        <f>E29*G29</f>
        <v>2451.6442182823903</v>
      </c>
    </row>
    <row r="30" spans="1:8" ht="27.75" customHeight="1">
      <c r="A30" s="123" t="s">
        <v>79</v>
      </c>
      <c r="B30" s="121" t="s">
        <v>80</v>
      </c>
      <c r="C30" s="113" t="s">
        <v>81</v>
      </c>
      <c r="D30" s="89" t="s">
        <v>36</v>
      </c>
      <c r="E30" s="128">
        <v>1224.61</v>
      </c>
      <c r="F30" s="103">
        <v>9.5</v>
      </c>
      <c r="G30" s="90">
        <f t="shared" si="0"/>
        <v>12.053938553815707</v>
      </c>
      <c r="H30" s="91">
        <f>E30*G30</f>
        <v>14761.373692388252</v>
      </c>
    </row>
    <row r="31" spans="1:8" ht="51">
      <c r="A31" s="85" t="s">
        <v>82</v>
      </c>
      <c r="B31" s="125" t="s">
        <v>83</v>
      </c>
      <c r="C31" s="126" t="s">
        <v>84</v>
      </c>
      <c r="D31" s="120" t="s">
        <v>32</v>
      </c>
      <c r="E31" s="103"/>
      <c r="F31" s="155" t="s">
        <v>88</v>
      </c>
      <c r="G31" s="156"/>
      <c r="H31" s="157"/>
    </row>
    <row r="32" spans="1:8" ht="18" customHeight="1">
      <c r="A32" s="24"/>
      <c r="B32" s="20"/>
      <c r="C32" s="19"/>
      <c r="D32" s="18"/>
      <c r="E32" s="129"/>
      <c r="F32" s="13"/>
      <c r="G32" s="13">
        <f t="shared" si="0"/>
        <v>0</v>
      </c>
      <c r="H32" s="23">
        <f t="shared" si="1"/>
        <v>0</v>
      </c>
    </row>
    <row r="33" spans="1:8" ht="18" customHeight="1" thickBot="1">
      <c r="A33" s="25"/>
      <c r="B33" s="26"/>
      <c r="C33" s="27"/>
      <c r="D33" s="28"/>
      <c r="E33" s="29"/>
      <c r="F33" s="30"/>
      <c r="G33" s="30">
        <f>F33*$H$10</f>
        <v>0</v>
      </c>
      <c r="H33" s="31">
        <f t="shared" si="1"/>
        <v>0</v>
      </c>
    </row>
    <row r="34" spans="1:10" ht="18" customHeight="1" thickBot="1">
      <c r="A34" s="149" t="s">
        <v>22</v>
      </c>
      <c r="B34" s="150"/>
      <c r="C34" s="150"/>
      <c r="D34" s="150"/>
      <c r="E34" s="150"/>
      <c r="F34" s="150"/>
      <c r="G34" s="151"/>
      <c r="H34" s="32">
        <f>SUM(H14:H30)</f>
        <v>121084.1109002389</v>
      </c>
      <c r="I34" s="115"/>
      <c r="J34" s="115"/>
    </row>
    <row r="35" spans="1:8" ht="14.25" customHeight="1">
      <c r="A35" s="5"/>
      <c r="B35" s="5"/>
      <c r="C35" s="5"/>
      <c r="D35" s="5"/>
      <c r="E35" s="130"/>
      <c r="F35" s="5"/>
      <c r="G35" s="5"/>
      <c r="H35" s="6"/>
    </row>
    <row r="36" spans="1:8" ht="11.25" customHeight="1">
      <c r="A36" s="7"/>
      <c r="B36" s="7"/>
      <c r="C36" s="7"/>
      <c r="D36" s="7"/>
      <c r="E36" s="131"/>
      <c r="F36" s="7"/>
      <c r="G36" s="7"/>
      <c r="H36" s="7"/>
    </row>
    <row r="37" spans="1:8" ht="11.25" customHeight="1">
      <c r="A37" s="7"/>
      <c r="B37" s="139"/>
      <c r="C37" s="139"/>
      <c r="D37" s="7"/>
      <c r="E37" s="139"/>
      <c r="F37" s="139"/>
      <c r="G37" s="8"/>
      <c r="H37" s="7"/>
    </row>
    <row r="38" spans="1:8" ht="12.75">
      <c r="A38" s="9"/>
      <c r="B38" s="137" t="s">
        <v>58</v>
      </c>
      <c r="C38" s="137"/>
      <c r="D38" s="9"/>
      <c r="E38" s="138" t="s">
        <v>59</v>
      </c>
      <c r="F38" s="138"/>
      <c r="G38" s="10"/>
      <c r="H38" s="9"/>
    </row>
    <row r="39" ht="12.75" hidden="1"/>
    <row r="42" spans="1:8" ht="11.25" customHeight="1">
      <c r="A42" s="7"/>
      <c r="B42" s="139"/>
      <c r="C42" s="139"/>
      <c r="D42" s="7"/>
      <c r="E42" s="154"/>
      <c r="F42" s="154"/>
      <c r="G42" s="8"/>
      <c r="H42" s="7"/>
    </row>
    <row r="43" spans="1:8" ht="12.75">
      <c r="A43" s="9"/>
      <c r="B43" s="137" t="s">
        <v>57</v>
      </c>
      <c r="C43" s="137"/>
      <c r="D43" s="9"/>
      <c r="E43" s="138"/>
      <c r="F43" s="138"/>
      <c r="G43" s="10"/>
      <c r="H43" s="9"/>
    </row>
    <row r="44" ht="12" customHeight="1"/>
    <row r="45" ht="11.25" customHeight="1"/>
    <row r="46" ht="12" customHeight="1"/>
    <row r="47" ht="13.5" customHeight="1">
      <c r="G47" s="115"/>
    </row>
    <row r="48" ht="4.5" customHeight="1"/>
  </sheetData>
  <sheetProtection password="F751" sheet="1"/>
  <mergeCells count="26">
    <mergeCell ref="A2:H2"/>
    <mergeCell ref="F9:F10"/>
    <mergeCell ref="E9:E10"/>
    <mergeCell ref="F7:H7"/>
    <mergeCell ref="A6:E6"/>
    <mergeCell ref="A7:E7"/>
    <mergeCell ref="E8:H8"/>
    <mergeCell ref="A4:H4"/>
    <mergeCell ref="F6:H6"/>
    <mergeCell ref="A11:H11"/>
    <mergeCell ref="A3:H3"/>
    <mergeCell ref="E42:F42"/>
    <mergeCell ref="B43:C43"/>
    <mergeCell ref="E43:F43"/>
    <mergeCell ref="B42:C42"/>
    <mergeCell ref="F31:H31"/>
    <mergeCell ref="C1:H1"/>
    <mergeCell ref="A1:B1"/>
    <mergeCell ref="B38:C38"/>
    <mergeCell ref="E38:F38"/>
    <mergeCell ref="E37:F37"/>
    <mergeCell ref="B37:C37"/>
    <mergeCell ref="A8:D8"/>
    <mergeCell ref="A10:D10"/>
    <mergeCell ref="A9:D9"/>
    <mergeCell ref="A34:G34"/>
  </mergeCells>
  <printOptions/>
  <pageMargins left="0.7874015748031497" right="0.1968503937007874" top="0.3937007874015748" bottom="0.3937007874015748" header="0" footer="0"/>
  <pageSetup horizontalDpi="300" verticalDpi="300" orientation="portrait" paperSize="9" scale="70" r:id="rId4"/>
  <drawing r:id="rId3"/>
  <legacyDrawing r:id="rId2"/>
  <oleObjects>
    <oleObject progId="Word.Picture.8" shapeId="3562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75" zoomScaleNormal="75" zoomScaleSheetLayoutView="75" workbookViewId="0" topLeftCell="A3">
      <selection activeCell="E34" sqref="E34"/>
    </sheetView>
  </sheetViews>
  <sheetFormatPr defaultColWidth="9.140625" defaultRowHeight="12.75"/>
  <cols>
    <col min="1" max="1" width="10.8515625" style="36" customWidth="1"/>
    <col min="2" max="2" width="14.8515625" style="36" customWidth="1"/>
    <col min="3" max="3" width="45.140625" style="36" customWidth="1"/>
    <col min="4" max="5" width="16.28125" style="38" customWidth="1"/>
    <col min="6" max="6" width="15.28125" style="36" customWidth="1"/>
    <col min="7" max="7" width="14.8515625" style="36" customWidth="1"/>
    <col min="8" max="8" width="16.421875" style="36" customWidth="1"/>
    <col min="9" max="16384" width="9.140625" style="36" customWidth="1"/>
  </cols>
  <sheetData>
    <row r="1" spans="1:7" ht="52.5" customHeight="1" thickBot="1">
      <c r="A1" s="33"/>
      <c r="B1" s="34"/>
      <c r="C1" s="34"/>
      <c r="D1" s="35"/>
      <c r="E1" s="35"/>
      <c r="F1" s="35"/>
      <c r="G1" s="35"/>
    </row>
    <row r="2" spans="1:7" ht="2.25" customHeight="1" thickBot="1">
      <c r="A2" s="37"/>
      <c r="B2" s="37"/>
      <c r="C2" s="37"/>
      <c r="F2" s="38"/>
      <c r="G2" s="38"/>
    </row>
    <row r="3" spans="1:7" ht="16.5" thickBot="1">
      <c r="A3" s="207" t="s">
        <v>60</v>
      </c>
      <c r="B3" s="208"/>
      <c r="C3" s="208"/>
      <c r="D3" s="208"/>
      <c r="E3" s="208"/>
      <c r="F3" s="208"/>
      <c r="G3" s="209"/>
    </row>
    <row r="4" ht="3.75" customHeight="1" thickBot="1"/>
    <row r="5" spans="1:7" ht="18" customHeight="1" thickBot="1">
      <c r="A5" s="210" t="s">
        <v>61</v>
      </c>
      <c r="B5" s="211"/>
      <c r="C5" s="211"/>
      <c r="D5" s="211"/>
      <c r="E5" s="211"/>
      <c r="F5" s="212"/>
      <c r="G5" s="212"/>
    </row>
    <row r="6" spans="1:7" ht="18" customHeight="1">
      <c r="A6" s="213" t="s">
        <v>24</v>
      </c>
      <c r="B6" s="214"/>
      <c r="C6" s="215"/>
      <c r="D6" s="66" t="s">
        <v>62</v>
      </c>
      <c r="E6" s="67"/>
      <c r="F6" s="178" t="s">
        <v>76</v>
      </c>
      <c r="G6" s="179"/>
    </row>
    <row r="7" spans="1:7" ht="59.25" customHeight="1" thickBot="1">
      <c r="A7" s="183" t="s">
        <v>73</v>
      </c>
      <c r="B7" s="184"/>
      <c r="C7" s="185"/>
      <c r="D7" s="190" t="s">
        <v>74</v>
      </c>
      <c r="E7" s="191"/>
      <c r="F7" s="178" t="s">
        <v>75</v>
      </c>
      <c r="G7" s="179"/>
    </row>
    <row r="8" spans="1:7" ht="36" customHeight="1">
      <c r="A8" s="39" t="s">
        <v>0</v>
      </c>
      <c r="B8" s="40" t="s">
        <v>4</v>
      </c>
      <c r="C8" s="40" t="s">
        <v>63</v>
      </c>
      <c r="D8" s="41" t="s">
        <v>64</v>
      </c>
      <c r="E8" s="41" t="s">
        <v>65</v>
      </c>
      <c r="F8" s="68" t="s">
        <v>66</v>
      </c>
      <c r="G8" s="68" t="s">
        <v>67</v>
      </c>
    </row>
    <row r="9" spans="1:7" ht="14.25" customHeight="1">
      <c r="A9" s="186">
        <v>1</v>
      </c>
      <c r="B9" s="188" t="s">
        <v>14</v>
      </c>
      <c r="C9" s="188" t="str">
        <f>'Planilha Orcamentaria'!C13</f>
        <v>SERVIÇOS PRELIMINARES</v>
      </c>
      <c r="D9" s="42" t="s">
        <v>68</v>
      </c>
      <c r="E9" s="43">
        <f>E10/E34</f>
        <v>0.06724248051956173</v>
      </c>
      <c r="F9" s="43">
        <v>1</v>
      </c>
      <c r="G9" s="43"/>
    </row>
    <row r="10" spans="1:7" ht="14.25" customHeight="1">
      <c r="A10" s="187"/>
      <c r="B10" s="189"/>
      <c r="C10" s="189"/>
      <c r="D10" s="44" t="s">
        <v>69</v>
      </c>
      <c r="E10" s="45">
        <f>SUM('Planilha Orcamentaria'!H14:H18)</f>
        <v>8141.995968437768</v>
      </c>
      <c r="F10" s="45">
        <f>F9*$E$10</f>
        <v>8141.995968437768</v>
      </c>
      <c r="G10" s="45">
        <f>G9*$E$10</f>
        <v>0</v>
      </c>
    </row>
    <row r="11" spans="1:7" ht="14.25" customHeight="1">
      <c r="A11" s="187">
        <v>2</v>
      </c>
      <c r="B11" s="189" t="s">
        <v>17</v>
      </c>
      <c r="C11" s="189" t="str">
        <f>'Planilha Orcamentaria'!C20</f>
        <v>PAVIMENTAÇÃO</v>
      </c>
      <c r="D11" s="44" t="s">
        <v>68</v>
      </c>
      <c r="E11" s="43">
        <f>E12/E34</f>
        <v>0.7905999912738477</v>
      </c>
      <c r="F11" s="43">
        <v>0.5</v>
      </c>
      <c r="G11" s="43">
        <v>0.5</v>
      </c>
    </row>
    <row r="12" spans="1:7" ht="14.25" customHeight="1">
      <c r="A12" s="187"/>
      <c r="B12" s="189"/>
      <c r="C12" s="189"/>
      <c r="D12" s="44" t="s">
        <v>69</v>
      </c>
      <c r="E12" s="45">
        <f>SUM('Planilha Orcamentaria'!H21:H26)</f>
        <v>95729.0970211305</v>
      </c>
      <c r="F12" s="45">
        <f>F11*$E$12</f>
        <v>47864.54851056525</v>
      </c>
      <c r="G12" s="45">
        <f>G11*$E$12</f>
        <v>47864.54851056525</v>
      </c>
    </row>
    <row r="13" spans="1:7" ht="14.25" customHeight="1">
      <c r="A13" s="187">
        <v>3</v>
      </c>
      <c r="B13" s="189" t="s">
        <v>21</v>
      </c>
      <c r="C13" s="189" t="str">
        <f>'Planilha Orcamentaria'!C28</f>
        <v>DIVERSOS</v>
      </c>
      <c r="D13" s="44" t="s">
        <v>68</v>
      </c>
      <c r="E13" s="43">
        <f>E14/E34</f>
        <v>0.14215752820659047</v>
      </c>
      <c r="F13" s="43"/>
      <c r="G13" s="43">
        <v>1</v>
      </c>
    </row>
    <row r="14" spans="1:7" ht="14.25" customHeight="1">
      <c r="A14" s="187"/>
      <c r="B14" s="189"/>
      <c r="C14" s="189"/>
      <c r="D14" s="44" t="s">
        <v>69</v>
      </c>
      <c r="E14" s="45">
        <f>SUM('Planilha Orcamentaria'!H29:H31)</f>
        <v>17213.017910670642</v>
      </c>
      <c r="F14" s="45">
        <f>F13*$E$14</f>
        <v>0</v>
      </c>
      <c r="G14" s="45">
        <f>G13*$E$14</f>
        <v>17213.017910670642</v>
      </c>
    </row>
    <row r="15" spans="1:7" ht="14.25" customHeight="1">
      <c r="A15" s="192"/>
      <c r="B15" s="195"/>
      <c r="C15" s="195"/>
      <c r="D15" s="44"/>
      <c r="E15" s="43"/>
      <c r="F15" s="43"/>
      <c r="G15" s="43"/>
    </row>
    <row r="16" spans="1:7" ht="14.25" customHeight="1">
      <c r="A16" s="186"/>
      <c r="B16" s="188"/>
      <c r="C16" s="188"/>
      <c r="D16" s="44"/>
      <c r="E16" s="45"/>
      <c r="F16" s="45"/>
      <c r="G16" s="45"/>
    </row>
    <row r="17" spans="1:7" ht="14.25" customHeight="1">
      <c r="A17" s="192"/>
      <c r="B17" s="195"/>
      <c r="C17" s="195"/>
      <c r="D17" s="44"/>
      <c r="E17" s="43"/>
      <c r="F17" s="43"/>
      <c r="G17" s="43"/>
    </row>
    <row r="18" spans="1:7" ht="14.25" customHeight="1">
      <c r="A18" s="186"/>
      <c r="B18" s="188"/>
      <c r="C18" s="188"/>
      <c r="D18" s="44"/>
      <c r="E18" s="45"/>
      <c r="F18" s="45"/>
      <c r="G18" s="45"/>
    </row>
    <row r="19" spans="1:7" ht="14.25" customHeight="1" hidden="1">
      <c r="A19" s="192"/>
      <c r="B19" s="195"/>
      <c r="C19" s="195"/>
      <c r="D19" s="44" t="s">
        <v>68</v>
      </c>
      <c r="E19" s="43"/>
      <c r="F19" s="43"/>
      <c r="G19" s="43"/>
    </row>
    <row r="20" spans="1:7" ht="14.25" customHeight="1" hidden="1">
      <c r="A20" s="186"/>
      <c r="B20" s="188"/>
      <c r="C20" s="188"/>
      <c r="D20" s="44" t="s">
        <v>69</v>
      </c>
      <c r="E20" s="45"/>
      <c r="F20" s="45">
        <f>F19*$E$20</f>
        <v>0</v>
      </c>
      <c r="G20" s="45">
        <f>G19*$E$20</f>
        <v>0</v>
      </c>
    </row>
    <row r="21" spans="1:7" ht="14.25" customHeight="1" hidden="1">
      <c r="A21" s="192"/>
      <c r="B21" s="195"/>
      <c r="C21" s="195"/>
      <c r="D21" s="44" t="s">
        <v>68</v>
      </c>
      <c r="E21" s="43"/>
      <c r="F21" s="43"/>
      <c r="G21" s="43"/>
    </row>
    <row r="22" spans="1:7" ht="14.25" customHeight="1" hidden="1">
      <c r="A22" s="186"/>
      <c r="B22" s="188"/>
      <c r="C22" s="188"/>
      <c r="D22" s="44" t="s">
        <v>69</v>
      </c>
      <c r="E22" s="45"/>
      <c r="F22" s="45">
        <f>F21*$E$22</f>
        <v>0</v>
      </c>
      <c r="G22" s="45">
        <f>G21*$E$22</f>
        <v>0</v>
      </c>
    </row>
    <row r="23" spans="1:7" ht="14.25" customHeight="1" hidden="1">
      <c r="A23" s="192"/>
      <c r="B23" s="195"/>
      <c r="C23" s="195"/>
      <c r="D23" s="44" t="s">
        <v>68</v>
      </c>
      <c r="E23" s="43"/>
      <c r="F23" s="43"/>
      <c r="G23" s="43"/>
    </row>
    <row r="24" spans="1:7" ht="14.25" customHeight="1" hidden="1">
      <c r="A24" s="186"/>
      <c r="B24" s="188"/>
      <c r="C24" s="188"/>
      <c r="D24" s="44" t="s">
        <v>69</v>
      </c>
      <c r="E24" s="45"/>
      <c r="F24" s="45">
        <f>F23*$E$24</f>
        <v>0</v>
      </c>
      <c r="G24" s="45">
        <f>G23*$E$24</f>
        <v>0</v>
      </c>
    </row>
    <row r="25" spans="1:7" ht="14.25" customHeight="1" hidden="1">
      <c r="A25" s="192"/>
      <c r="B25" s="195"/>
      <c r="C25" s="195"/>
      <c r="D25" s="44" t="s">
        <v>68</v>
      </c>
      <c r="E25" s="43"/>
      <c r="F25" s="43"/>
      <c r="G25" s="43"/>
    </row>
    <row r="26" spans="1:7" ht="14.25" customHeight="1" hidden="1">
      <c r="A26" s="186"/>
      <c r="B26" s="188"/>
      <c r="C26" s="188"/>
      <c r="D26" s="44" t="s">
        <v>69</v>
      </c>
      <c r="E26" s="45"/>
      <c r="F26" s="45">
        <f>F25*$E$26</f>
        <v>0</v>
      </c>
      <c r="G26" s="45">
        <f>G25*$E$26</f>
        <v>0</v>
      </c>
    </row>
    <row r="27" spans="1:7" ht="14.25" customHeight="1" hidden="1">
      <c r="A27" s="192"/>
      <c r="B27" s="195"/>
      <c r="C27" s="195"/>
      <c r="D27" s="44" t="s">
        <v>68</v>
      </c>
      <c r="E27" s="43"/>
      <c r="F27" s="43"/>
      <c r="G27" s="43"/>
    </row>
    <row r="28" spans="1:7" ht="14.25" customHeight="1" hidden="1">
      <c r="A28" s="186"/>
      <c r="B28" s="188"/>
      <c r="C28" s="188"/>
      <c r="D28" s="44" t="s">
        <v>69</v>
      </c>
      <c r="E28" s="45"/>
      <c r="F28" s="45">
        <f>F27*$E$28</f>
        <v>0</v>
      </c>
      <c r="G28" s="45">
        <f>G27*$E$28</f>
        <v>0</v>
      </c>
    </row>
    <row r="29" spans="1:7" ht="14.25" customHeight="1" hidden="1">
      <c r="A29" s="203"/>
      <c r="B29" s="205"/>
      <c r="C29" s="205"/>
      <c r="D29" s="44" t="s">
        <v>68</v>
      </c>
      <c r="E29" s="43"/>
      <c r="F29" s="43"/>
      <c r="G29" s="43"/>
    </row>
    <row r="30" spans="1:7" ht="14.25" customHeight="1" hidden="1">
      <c r="A30" s="204"/>
      <c r="B30" s="206"/>
      <c r="C30" s="206"/>
      <c r="D30" s="44" t="s">
        <v>69</v>
      </c>
      <c r="E30" s="45"/>
      <c r="F30" s="45">
        <f>F29*$E$30</f>
        <v>0</v>
      </c>
      <c r="G30" s="45">
        <f>G29*$E$30</f>
        <v>0</v>
      </c>
    </row>
    <row r="31" spans="1:7" ht="14.25" customHeight="1" hidden="1">
      <c r="A31" s="192"/>
      <c r="B31" s="195"/>
      <c r="C31" s="195"/>
      <c r="D31" s="44" t="s">
        <v>68</v>
      </c>
      <c r="E31" s="43"/>
      <c r="F31" s="43"/>
      <c r="G31" s="43"/>
    </row>
    <row r="32" spans="1:7" ht="14.25" customHeight="1" hidden="1">
      <c r="A32" s="194"/>
      <c r="B32" s="196"/>
      <c r="C32" s="196"/>
      <c r="D32" s="46" t="s">
        <v>69</v>
      </c>
      <c r="E32" s="45"/>
      <c r="F32" s="45">
        <f>F31*$E$32</f>
        <v>0</v>
      </c>
      <c r="G32" s="45">
        <f>G31*$E$32</f>
        <v>0</v>
      </c>
    </row>
    <row r="33" spans="1:8" ht="14.25" customHeight="1">
      <c r="A33" s="197" t="s">
        <v>70</v>
      </c>
      <c r="B33" s="198"/>
      <c r="C33" s="199"/>
      <c r="D33" s="47" t="s">
        <v>68</v>
      </c>
      <c r="E33" s="48">
        <f>E9+E11+E13++E15+E19+E21+E23+E25+E27+E29+E31</f>
        <v>0.9999999999999999</v>
      </c>
      <c r="F33" s="48">
        <f>F34/$E$34</f>
        <v>0.4625424761564856</v>
      </c>
      <c r="G33" s="48">
        <f>G34/$E$34</f>
        <v>0.5374575238435143</v>
      </c>
      <c r="H33" s="69"/>
    </row>
    <row r="34" spans="1:8" ht="13.5" customHeight="1" thickBot="1">
      <c r="A34" s="200"/>
      <c r="B34" s="201"/>
      <c r="C34" s="202"/>
      <c r="D34" s="49" t="s">
        <v>69</v>
      </c>
      <c r="E34" s="50">
        <f>E10+E12+E14+E16+E18+E20+E22+E24+E26+E28+E30+E32</f>
        <v>121084.11090023891</v>
      </c>
      <c r="F34" s="50">
        <f>F10+F12+F14+F16+F18+F20+F22+F24+F26+F28+F30+F32</f>
        <v>56006.544479003016</v>
      </c>
      <c r="G34" s="50">
        <f>G10+G12+G14+G16+G18+G20+G22+G24+G26+G28+G30+G32</f>
        <v>65077.56642123589</v>
      </c>
      <c r="H34" s="70"/>
    </row>
    <row r="35" spans="1:8" ht="1.5" customHeight="1" thickBot="1">
      <c r="A35" s="51"/>
      <c r="B35" s="51"/>
      <c r="C35" s="51"/>
      <c r="D35" s="52"/>
      <c r="E35" s="52"/>
      <c r="F35" s="51"/>
      <c r="G35" s="51"/>
      <c r="H35" s="69">
        <f>F35+G35</f>
        <v>0</v>
      </c>
    </row>
    <row r="36" spans="1:9" ht="23.25" customHeight="1">
      <c r="A36" s="53"/>
      <c r="B36" s="54"/>
      <c r="C36" s="54"/>
      <c r="D36" s="54"/>
      <c r="E36" s="54"/>
      <c r="F36" s="54"/>
      <c r="G36" s="71"/>
      <c r="I36" s="55" t="s">
        <v>71</v>
      </c>
    </row>
    <row r="37" spans="1:7" ht="14.25" customHeight="1">
      <c r="A37" s="56"/>
      <c r="B37" s="57"/>
      <c r="C37" s="57"/>
      <c r="D37" s="58"/>
      <c r="E37" s="59"/>
      <c r="F37" s="57"/>
      <c r="G37" s="72"/>
    </row>
    <row r="38" spans="1:7" ht="14.25" customHeight="1">
      <c r="A38" s="60"/>
      <c r="B38" s="180" t="s">
        <v>58</v>
      </c>
      <c r="C38" s="180"/>
      <c r="D38" s="74"/>
      <c r="E38" s="181" t="s">
        <v>59</v>
      </c>
      <c r="F38" s="181"/>
      <c r="G38" s="73"/>
    </row>
    <row r="39" spans="1:7" ht="15" customHeight="1">
      <c r="A39" s="62"/>
      <c r="B39" s="75"/>
      <c r="C39" s="75"/>
      <c r="D39" s="74"/>
      <c r="E39" s="74"/>
      <c r="F39" s="75"/>
      <c r="G39" s="61"/>
    </row>
    <row r="40" spans="1:7" ht="31.5" customHeight="1">
      <c r="A40" s="63"/>
      <c r="B40" s="182"/>
      <c r="C40" s="182"/>
      <c r="D40" s="76"/>
      <c r="E40" s="76"/>
      <c r="F40" s="77"/>
      <c r="G40" s="61"/>
    </row>
    <row r="41" spans="1:7" ht="21" customHeight="1" thickBot="1">
      <c r="A41" s="64"/>
      <c r="B41" s="193" t="s">
        <v>57</v>
      </c>
      <c r="C41" s="193"/>
      <c r="D41" s="78"/>
      <c r="E41" s="78"/>
      <c r="F41" s="79"/>
      <c r="G41" s="65"/>
    </row>
    <row r="42" ht="13.5" customHeight="1"/>
    <row r="43" ht="13.5" customHeight="1"/>
    <row r="44" ht="13.5" customHeight="1"/>
  </sheetData>
  <sheetProtection password="F751" sheet="1" objects="1" scenarios="1"/>
  <mergeCells count="48">
    <mergeCell ref="A3:G3"/>
    <mergeCell ref="A5:G5"/>
    <mergeCell ref="A6:C6"/>
    <mergeCell ref="F6:G6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B27:B28"/>
    <mergeCell ref="C27:C28"/>
    <mergeCell ref="A29:A30"/>
    <mergeCell ref="B29:B30"/>
    <mergeCell ref="C29:C30"/>
    <mergeCell ref="B41:C41"/>
    <mergeCell ref="A31:A32"/>
    <mergeCell ref="B31:B32"/>
    <mergeCell ref="C31:C32"/>
    <mergeCell ref="A33:C34"/>
    <mergeCell ref="F7:G7"/>
    <mergeCell ref="B38:C38"/>
    <mergeCell ref="E38:F38"/>
    <mergeCell ref="B40:C40"/>
    <mergeCell ref="A7:C7"/>
    <mergeCell ref="A9:A10"/>
    <mergeCell ref="B9:B10"/>
    <mergeCell ref="C9:C10"/>
    <mergeCell ref="D7:E7"/>
    <mergeCell ref="A27:A28"/>
  </mergeCells>
  <printOptions/>
  <pageMargins left="0.75" right="0.75" top="1" bottom="1" header="0.492125985" footer="0.492125985"/>
  <pageSetup horizontalDpi="600" verticalDpi="600" orientation="portrait" paperSize="9" scale="63" r:id="rId4"/>
  <colBreaks count="1" manualBreakCount="1">
    <brk id="7" max="65535" man="1"/>
  </colBreaks>
  <drawing r:id="rId3"/>
  <legacyDrawing r:id="rId2"/>
  <oleObjects>
    <oleObject progId="Word.Picture.8" shapeId="14436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angelita</cp:lastModifiedBy>
  <cp:lastPrinted>2012-03-08T18:42:45Z</cp:lastPrinted>
  <dcterms:created xsi:type="dcterms:W3CDTF">2006-09-22T13:55:22Z</dcterms:created>
  <dcterms:modified xsi:type="dcterms:W3CDTF">2012-03-28T19:29:47Z</dcterms:modified>
  <cp:category/>
  <cp:version/>
  <cp:contentType/>
  <cp:contentStatus/>
</cp:coreProperties>
</file>