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371" windowWidth="7710" windowHeight="9510" tabRatio="743" activeTab="4"/>
  </bookViews>
  <sheets>
    <sheet name="LOGRADOUROS" sheetId="1" r:id="rId1"/>
    <sheet name="Plan1" sheetId="2" state="hidden" r:id="rId2"/>
    <sheet name="ORÇAMENTO" sheetId="3" r:id="rId3"/>
    <sheet name="CRONOGRAMA" sheetId="4" r:id="rId4"/>
    <sheet name="BDI" sheetId="5" r:id="rId5"/>
  </sheets>
  <definedNames>
    <definedName name="_xlnm.Print_Area" localSheetId="4">'BDI'!$A$1:$K$41</definedName>
    <definedName name="_xlnm.Print_Area" localSheetId="3">'CRONOGRAMA'!$A$1:$L$30</definedName>
    <definedName name="_xlnm.Print_Area" localSheetId="0">'LOGRADOUROS'!$A$1:$G$24</definedName>
    <definedName name="_xlnm.Print_Area" localSheetId="2">'ORÇAMENTO'!$A$1:$I$59</definedName>
    <definedName name="_xlnm.Print_Titles" localSheetId="2">'ORÇAMENTO'!$1:$13</definedName>
  </definedNames>
  <calcPr fullCalcOnLoad="1"/>
</workbook>
</file>

<file path=xl/comments2.xml><?xml version="1.0" encoding="utf-8"?>
<comments xmlns="http://schemas.openxmlformats.org/spreadsheetml/2006/main">
  <authors>
    <author>Um usu?rio do Microsoft Office satisfeito</author>
  </authors>
  <commentList>
    <comment ref="C5" authorId="0">
      <text>
        <r>
          <rPr>
            <sz val="8"/>
            <rFont val="Tahoma"/>
            <family val="0"/>
          </rPr>
          <t xml:space="preserve">Entre com o nome do Empreendimento
</t>
        </r>
      </text>
    </comment>
    <comment ref="C6" authorId="0">
      <text>
        <r>
          <rPr>
            <sz val="8"/>
            <rFont val="Tahoma"/>
            <family val="0"/>
          </rPr>
          <t xml:space="preserve">Entre com o nome do Proponente
</t>
        </r>
      </text>
    </comment>
    <comment ref="D8" authorId="0">
      <text>
        <r>
          <rPr>
            <sz val="8"/>
            <rFont val="Tahoma"/>
            <family val="0"/>
          </rPr>
          <t xml:space="preserve">Entre com o nome do Responsável Técnico
</t>
        </r>
      </text>
    </comment>
    <comment ref="L8" authorId="0">
      <text>
        <r>
          <rPr>
            <sz val="8"/>
            <rFont val="Tahoma"/>
            <family val="0"/>
          </rPr>
          <t>Entre com o número do CREA</t>
        </r>
      </text>
    </comment>
  </commentList>
</comments>
</file>

<file path=xl/sharedStrings.xml><?xml version="1.0" encoding="utf-8"?>
<sst xmlns="http://schemas.openxmlformats.org/spreadsheetml/2006/main" count="296" uniqueCount="202">
  <si>
    <t>Regularização e compactação do subleito, compreendendo cortes e aterros até 0,20m de espessura</t>
  </si>
  <si>
    <t>Imprimação com material betuminoso CM-30</t>
  </si>
  <si>
    <t>Revestimento asfáltico com concreto betuminoso usinado a quente (CBUQ) com espessura acabada de 2,5 cm</t>
  </si>
  <si>
    <t xml:space="preserve"> </t>
  </si>
  <si>
    <t>ITEM</t>
  </si>
  <si>
    <t>PESO</t>
  </si>
  <si>
    <t>SUPRA-ESTRUTURA</t>
  </si>
  <si>
    <t>ALVENARIA</t>
  </si>
  <si>
    <t>VIDROS</t>
  </si>
  <si>
    <t>PINTURA</t>
  </si>
  <si>
    <t>1.1</t>
  </si>
  <si>
    <t>m</t>
  </si>
  <si>
    <t>SERVIÇOS A EXECUTAR</t>
  </si>
  <si>
    <t xml:space="preserve">DISCRIMINAÇÃO  </t>
  </si>
  <si>
    <t xml:space="preserve">VALOR DOS  </t>
  </si>
  <si>
    <t>EXECUTADO</t>
  </si>
  <si>
    <t>MÊS -</t>
  </si>
  <si>
    <t>DE SERVIÇOS</t>
  </si>
  <si>
    <t>SERVIÇOS (R$)</t>
  </si>
  <si>
    <t>%</t>
  </si>
  <si>
    <t>SIMPL.%</t>
  </si>
  <si>
    <t>ACUM. %</t>
  </si>
  <si>
    <t>INFRA-ESTRUTURA</t>
  </si>
  <si>
    <t>COBERTURA</t>
  </si>
  <si>
    <t>TOTAL</t>
  </si>
  <si>
    <t>PREFEITURA DE PATOS DE MINAS</t>
  </si>
  <si>
    <t>Secretaria Municipal de planejamento e Orçamento</t>
  </si>
  <si>
    <t>Parcelas</t>
  </si>
  <si>
    <t>MÊS -  1</t>
  </si>
  <si>
    <t>MÊS -  2</t>
  </si>
  <si>
    <t>MÊS -  3</t>
  </si>
  <si>
    <r>
      <t xml:space="preserve">CRONOGRAMA FÍSICO - FINANCEIRO - </t>
    </r>
    <r>
      <rPr>
        <b/>
        <sz val="12"/>
        <rFont val="Arial"/>
        <family val="2"/>
      </rPr>
      <t>Material + Mão de Obra</t>
    </r>
  </si>
  <si>
    <t>UNITÁRIO</t>
  </si>
  <si>
    <t>m2</t>
  </si>
  <si>
    <t>ESQUADRIAS</t>
  </si>
  <si>
    <t>PISOS E RODAPÉS</t>
  </si>
  <si>
    <t>INSTALAÇÕES HIDRO-SANITÁRIAS</t>
  </si>
  <si>
    <t>11.1</t>
  </si>
  <si>
    <t>11.2</t>
  </si>
  <si>
    <t>INSTALAÇÕES ELÉTRICAS</t>
  </si>
  <si>
    <t>DIVERSOS</t>
  </si>
  <si>
    <t xml:space="preserve">SERV. PRELIMINARES </t>
  </si>
  <si>
    <t>REVESTIMENTO DE PAREDES</t>
  </si>
  <si>
    <t>11.3</t>
  </si>
  <si>
    <t>REDE DE ÁGUA</t>
  </si>
  <si>
    <t>REDE DE ESGOTO</t>
  </si>
  <si>
    <t>LOUÇAS E METAIS</t>
  </si>
  <si>
    <t xml:space="preserve">MÊS - </t>
  </si>
  <si>
    <r>
      <t xml:space="preserve">Empreendimento  :   </t>
    </r>
    <r>
      <rPr>
        <b/>
        <sz val="14"/>
        <rFont val="Arial"/>
        <family val="2"/>
      </rPr>
      <t>CONJUNTO HABITACIONAL JARDIM ESPERANÇA II</t>
    </r>
  </si>
  <si>
    <t>Abertura da caixa com limpeza da área</t>
  </si>
  <si>
    <t>t</t>
  </si>
  <si>
    <t>m3</t>
  </si>
  <si>
    <t>Escavação e carga de material de jazida</t>
  </si>
  <si>
    <t>Serviços topograficos</t>
  </si>
  <si>
    <t>MÊS - 3</t>
  </si>
  <si>
    <t>MÊS -  4</t>
  </si>
  <si>
    <t>MÊS -  5</t>
  </si>
  <si>
    <t>MÊS -  6</t>
  </si>
  <si>
    <t>PREFEITURA  DE PATOS DE MINAS</t>
  </si>
  <si>
    <t>LOGRADOURO</t>
  </si>
  <si>
    <t>TRECHO</t>
  </si>
  <si>
    <t>FINAL</t>
  </si>
  <si>
    <t>2.1</t>
  </si>
  <si>
    <t>SINAPI</t>
  </si>
  <si>
    <t>74209/1</t>
  </si>
  <si>
    <t>73822/2</t>
  </si>
  <si>
    <t>72898+72856</t>
  </si>
  <si>
    <t>TOTAIS</t>
  </si>
  <si>
    <t>TOTAL (%)</t>
  </si>
  <si>
    <t>TOTAL (R$)</t>
  </si>
  <si>
    <t>COMPOSIÇÃO DO BDI (Bonificações e Despesas Indiretas)</t>
  </si>
  <si>
    <t>1) DESPESAS FINANCEIRAS - ( 0,00% a 1,2%)</t>
  </si>
  <si>
    <t xml:space="preserve">Riscos, administ. Central, administ., Garantia </t>
  </si>
  <si>
    <t>1+X</t>
  </si>
  <si>
    <t>2) RISCOS  -  ( 0,00% A 2,05%)</t>
  </si>
  <si>
    <t>Despesas financeiras</t>
  </si>
  <si>
    <t>1+Y</t>
  </si>
  <si>
    <t>Bonificação/lucro</t>
  </si>
  <si>
    <t>1+Z</t>
  </si>
  <si>
    <t>COFINS/PIS/ISS/IR/CONTRIBUIÇÃO</t>
  </si>
  <si>
    <t>1-I</t>
  </si>
  <si>
    <t>3) TAXA DE ADMINISTRAÇÃO - ESCRITÓRIO CENTRAL - ( 0,11% a 8,03%)</t>
  </si>
  <si>
    <t>4) BONIFICAÇÃO / LUCRO  - ( 3,83% a 9,96%)</t>
  </si>
  <si>
    <t>5) GARANTIA - ( 0,00% a 0,42%)</t>
  </si>
  <si>
    <t>7) Impostos - tais itens podem variar, mas principalmente o ISS, que pode ser isento, ou variar até 5%, porem deduzindo-se o valor dos materiais aplicados o que corresponde em torno de 2 a 3%</t>
  </si>
  <si>
    <t>Intervalo total admissível (6,03% a 9,03%)</t>
  </si>
  <si>
    <t>COFINS=</t>
  </si>
  <si>
    <t>PIS=</t>
  </si>
  <si>
    <t>ISS=</t>
  </si>
  <si>
    <t>CPMF=</t>
  </si>
  <si>
    <t>BDI=</t>
  </si>
  <si>
    <t>74152/1</t>
  </si>
  <si>
    <t>Pintura de ligação com emulsão RR-1C</t>
  </si>
  <si>
    <t>txkm</t>
  </si>
  <si>
    <t>Execução de  base estabilizada granulometricamente , sem mistura, esp. 15 cm</t>
  </si>
  <si>
    <t xml:space="preserve">PLANILHA ORÇAMENTÁRIA </t>
  </si>
  <si>
    <t>CODIGO</t>
  </si>
  <si>
    <t xml:space="preserve">DESCRIÇÃO </t>
  </si>
  <si>
    <t>UNID.</t>
  </si>
  <si>
    <t>QUANT.</t>
  </si>
  <si>
    <t>PREÇO SEM BDI</t>
  </si>
  <si>
    <t>PREÇO COM BDI</t>
  </si>
  <si>
    <t>TOTAL GERAL</t>
  </si>
  <si>
    <t>SERVIÇOS PRELIMINARES</t>
  </si>
  <si>
    <t>Sub Total 1</t>
  </si>
  <si>
    <t>MOVIMENTO DE TERRA</t>
  </si>
  <si>
    <t>Sub Total 2</t>
  </si>
  <si>
    <t>SERVIÇOS COMPLEMENTARES</t>
  </si>
  <si>
    <t>2.2</t>
  </si>
  <si>
    <t>CREA: MG-30.465/D</t>
  </si>
  <si>
    <t xml:space="preserve">PROF. RESP.: MARIA IGNÊS SILVÉRIO                     </t>
  </si>
  <si>
    <t>RELAÇÃO DE VIAS</t>
  </si>
  <si>
    <t>CRONOGRAMA FISICO-FINANCEIRO</t>
  </si>
  <si>
    <t>COMPR.</t>
  </si>
  <si>
    <t>ÁREA</t>
  </si>
  <si>
    <t>2.3</t>
  </si>
  <si>
    <t>BDI:</t>
  </si>
  <si>
    <t>REFERÊNCIA DE PREÇOS: TABELA SINAPI</t>
  </si>
  <si>
    <t>m3xkm</t>
  </si>
  <si>
    <t>Secretaria  Municipal de Planejamento Urbano e Desenvolvimento Economico</t>
  </si>
  <si>
    <t xml:space="preserve"> REF. : Jan/2012</t>
  </si>
  <si>
    <t>INICIO</t>
  </si>
  <si>
    <t>LARGURA</t>
  </si>
  <si>
    <t>(M)</t>
  </si>
  <si>
    <t>(M2)</t>
  </si>
  <si>
    <t>Secretaria Municipal de Planejamento Urbano e Desenvolvimento Economico</t>
  </si>
  <si>
    <t>2.1.1</t>
  </si>
  <si>
    <t>Bota fora do material escavado DMT=3 Km</t>
  </si>
  <si>
    <t>Sub Total 2.1</t>
  </si>
  <si>
    <t>EXECUÇÃO DO PAVIMENTO</t>
  </si>
  <si>
    <t>2.2.1</t>
  </si>
  <si>
    <t>2.2.2</t>
  </si>
  <si>
    <t>2.2.3</t>
  </si>
  <si>
    <t>Sub Total 2.2</t>
  </si>
  <si>
    <t>2.3.1</t>
  </si>
  <si>
    <t>Fornecimento e colocação de meio-fio e sarjeta conjugados de concreto 15 MPa, sendo o meio fio com base de 15 cm e altura de 23 cm e a sarjeta com largura  de 30 cm e espessura de 8 cm , moldado " in loco" com extrusora</t>
  </si>
  <si>
    <t>Rebaixamento de meio fio para acessibilidade de PNE (mão de obra)</t>
  </si>
  <si>
    <t>Placa esmaltada para identificação do nome da rua, dimensões de     45x25 cm</t>
  </si>
  <si>
    <t>Sub Total 2.3</t>
  </si>
  <si>
    <t>RECAPEAMENTO DE VIAS</t>
  </si>
  <si>
    <t>Pintura de ligação RR-1C</t>
  </si>
  <si>
    <t>Rampa para acesso de deficientes</t>
  </si>
  <si>
    <t xml:space="preserve">RECAPEAMENTO </t>
  </si>
  <si>
    <t>CCU</t>
  </si>
  <si>
    <t xml:space="preserve">Placa da obra  </t>
  </si>
  <si>
    <t>un</t>
  </si>
  <si>
    <t>74237/1</t>
  </si>
  <si>
    <t>73916/2</t>
  </si>
  <si>
    <t>Revestimento asfáltico com concreto betuminoso usinado a quente (CBUQ) com espessura acabada de 3 cm</t>
  </si>
  <si>
    <t>2.1.2</t>
  </si>
  <si>
    <t>2.1.3</t>
  </si>
  <si>
    <t>2.2.4</t>
  </si>
  <si>
    <t>2.2.5</t>
  </si>
  <si>
    <t>2.2.6</t>
  </si>
  <si>
    <t>2.2.7</t>
  </si>
  <si>
    <t>2.2.8</t>
  </si>
  <si>
    <t>2.3.2</t>
  </si>
  <si>
    <t>2.3.3</t>
  </si>
  <si>
    <t>3.1</t>
  </si>
  <si>
    <t>3.1.1</t>
  </si>
  <si>
    <t>3.1.2</t>
  </si>
  <si>
    <t>3.1.3</t>
  </si>
  <si>
    <t>Sub Total 3.1</t>
  </si>
  <si>
    <t>3.2</t>
  </si>
  <si>
    <t>3.2.1</t>
  </si>
  <si>
    <t>Sub Total 3.2</t>
  </si>
  <si>
    <t>Sub Total 3</t>
  </si>
  <si>
    <t>3.2.2</t>
  </si>
  <si>
    <t>PLACA DE OBRA</t>
  </si>
  <si>
    <t>PROGRAMA : GESTÃO DA POLÍTICA DE DESENVOLVIMENTO -CIDADES</t>
  </si>
  <si>
    <t>PAVIMENTAÇÃO DE VIAS</t>
  </si>
  <si>
    <t xml:space="preserve">PAVIMETAÇÃO DE VIAS </t>
  </si>
  <si>
    <t xml:space="preserve">RECAPEAMENTO DE VIAS </t>
  </si>
  <si>
    <t>Transporte de material de jazida, DMT=30 Km</t>
  </si>
  <si>
    <t>Transporte de CBUQ    DMT=30,00 km</t>
  </si>
  <si>
    <t>DENIT-SICRO              2- 4 S 06 200 02</t>
  </si>
  <si>
    <t>Fornecimento e implantação de placa de sinalização, totalmente refletiva, inclusive suporte de fixação</t>
  </si>
  <si>
    <t>2.3.4</t>
  </si>
  <si>
    <t>OBRA : PAVIMENTAÇÃO  E RECAPEAMENTO DE VIAS URBANAS EM PINDAIBAS E PATOS DE MINAS</t>
  </si>
  <si>
    <t>RUA 9</t>
  </si>
  <si>
    <t>ESTRADA FAZENDA(EST. 0)</t>
  </si>
  <si>
    <t>ATÉ ALFALTO EXISTENTE ( EST. 7+ 10,00)</t>
  </si>
  <si>
    <t>RUA PRINCIPAL</t>
  </si>
  <si>
    <t>RUA OSVALDO L. NOGUEIRA (EST. 0)</t>
  </si>
  <si>
    <t>ATÉ O FINAL DA RUA ( EST. 1+ 17,31)</t>
  </si>
  <si>
    <t>BECO SEM NOME</t>
  </si>
  <si>
    <t>RUA GERALDO CAMARGO (EST. 0)</t>
  </si>
  <si>
    <t>ATÉ O FINAL DA RUA ( EST. 2+ 18,06)</t>
  </si>
  <si>
    <t>RUA JOSÉ CRESCÊNCIO</t>
  </si>
  <si>
    <t>AV. PROF. LOPES</t>
  </si>
  <si>
    <t>ATÉ VIA DE ACESSO CAMPO FUTEBOL( EST.8+14,42)</t>
  </si>
  <si>
    <t>AV. ARAGUAIA</t>
  </si>
  <si>
    <t>AV. PARACATU</t>
  </si>
  <si>
    <t>RUA ILDEFONSO BERNARDES (est. 5+10,00)</t>
  </si>
  <si>
    <t>CONTRATO:0364.445-58/2011</t>
  </si>
  <si>
    <t>LOCAL: DISTRITO DE PINDAÍBAS E NA CIDADE DE PATOS DE MINAS/MG</t>
  </si>
  <si>
    <t>Sinalização horizontal com tinta retrorrefletiva a base de resina acrilica com microesferas de vidro</t>
  </si>
  <si>
    <t>Transporte de CBUQ da usina até a obra - DMT = 10 Km</t>
  </si>
  <si>
    <t>ART Nº :591351</t>
  </si>
  <si>
    <t>DATA: 18/05/2012</t>
  </si>
  <si>
    <t>3.2.3</t>
  </si>
  <si>
    <t>3.2.4</t>
  </si>
</sst>
</file>

<file path=xl/styles.xml><?xml version="1.0" encoding="utf-8"?>
<styleSheet xmlns="http://schemas.openxmlformats.org/spreadsheetml/2006/main">
  <numFmts count="5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.00_);\(&quot;R$&quot;#,##0.00\)"/>
    <numFmt numFmtId="165" formatCode="&quot;R$&quot;#,##0.00_);[Red]\(&quot;R$&quot;#,##0.00\)"/>
    <numFmt numFmtId="166" formatCode="_ &quot;R$&quot;* #,##0_ ;_ &quot;R$&quot;* \-#,##0_ ;_ &quot;R$&quot;* &quot;-&quot;_ ;_ @_ "/>
    <numFmt numFmtId="167" formatCode="_ * #,##0_ ;_ * \-#,##0_ ;_ * &quot;-&quot;_ ;_ @_ "/>
    <numFmt numFmtId="168" formatCode="_ &quot;R$&quot;* #,##0.00_ ;_ &quot;R$&quot;* \-#,##0.00_ ;_ &quot;R$&quot;* &quot;-&quot;??_ ;_ @_ "/>
    <numFmt numFmtId="169" formatCode="_ * #,##0.00_ ;_ * \-#,##0.00_ ;_ * &quot;-&quot;??_ ;_ @_ "/>
    <numFmt numFmtId="170" formatCode="0.00_)"/>
    <numFmt numFmtId="171" formatCode="_(* #,##0.0000_);_(* \(#,##0.0000\);_(* &quot;-&quot;??_);_(@_)"/>
    <numFmt numFmtId="172" formatCode="_(* #,##0.000_);_(* \(#,##0.000\);_(* &quot;-&quot;??_);_(@_)"/>
    <numFmt numFmtId="173" formatCode="0.0000"/>
    <numFmt numFmtId="174" formatCode="_ * #,##0.000_ ;_ * \-#,##0.000_ ;_ * &quot;-&quot;??_ ;_ @_ "/>
    <numFmt numFmtId="175" formatCode="_(* #,##0.000_);_(* \(#,##0.000\);_(* &quot;-&quot;???_);_(@_)"/>
    <numFmt numFmtId="176" formatCode="_(* #,##0.00000_);_(* \(#,##0.00000\);_(* &quot;-&quot;??_);_(@_)"/>
    <numFmt numFmtId="177" formatCode="#,##0.0000"/>
    <numFmt numFmtId="178" formatCode="#,##0.0"/>
    <numFmt numFmtId="179" formatCode="0.0%"/>
    <numFmt numFmtId="180" formatCode="0.000"/>
    <numFmt numFmtId="181" formatCode="0.0"/>
    <numFmt numFmtId="182" formatCode="_(* #,##0.0_);_(* \(#,##0.0\);_(* &quot;-&quot;??_);_(@_)"/>
    <numFmt numFmtId="183" formatCode="_(&quot;R$&quot;* #,##0.00_);_(&quot;R$&quot;* \(#,##0.00\);_(&quot;R$&quot;* &quot;-&quot;??_);_(@_)"/>
    <numFmt numFmtId="184" formatCode="_(* #,##0_);_(* \(#,##0\);_(* &quot;-&quot;??_);_(@_)"/>
    <numFmt numFmtId="185" formatCode="_ * #,##0.0000_ ;_ * \-#,##0.0000_ ;_ * &quot;-&quot;??_ ;_ @_ "/>
    <numFmt numFmtId="186" formatCode="_ * #,##0.00000_ ;_ * \-#,##0.00000_ ;_ * &quot;-&quot;??_ ;_ @_ "/>
    <numFmt numFmtId="187" formatCode="_(* #,##0.0_);_(* \(#,##0.0\);_(* &quot;-&quot;?_);_(@_)"/>
    <numFmt numFmtId="188" formatCode="_(* #,##0.0000_);_(* \(#,##0.0000\);_(* &quot;-&quot;????_);_(@_)"/>
    <numFmt numFmtId="189" formatCode="_ * #,##0.000000_ ;_ * \-#,##0.000000_ ;_ * &quot;-&quot;??_ ;_ @_ "/>
    <numFmt numFmtId="190" formatCode="_ * #,##0.0000000_ ;_ * \-#,##0.0000000_ ;_ * &quot;-&quot;??_ ;_ @_ "/>
    <numFmt numFmtId="191" formatCode="_ * #,##0.00000000_ ;_ * \-#,##0.00000000_ ;_ * &quot;-&quot;??_ ;_ @_ "/>
    <numFmt numFmtId="192" formatCode="_ * #,##0.000000000_ ;_ * \-#,##0.000000000_ ;_ * &quot;-&quot;??_ ;_ @_ "/>
    <numFmt numFmtId="193" formatCode="_ * #,##0.0000000000_ ;_ * \-#,##0.0000000000_ ;_ * &quot;-&quot;??_ ;_ @_ "/>
    <numFmt numFmtId="194" formatCode="_ * #,##0.00000000000_ ;_ * \-#,##0.00000000000_ ;_ * &quot;-&quot;??_ ;_ @_ "/>
    <numFmt numFmtId="195" formatCode="0.000%"/>
    <numFmt numFmtId="196" formatCode="0.0000%"/>
    <numFmt numFmtId="197" formatCode="0.00000%"/>
    <numFmt numFmtId="198" formatCode="0.000000%"/>
    <numFmt numFmtId="199" formatCode="#,##0.000"/>
    <numFmt numFmtId="200" formatCode="#,##0.00000"/>
    <numFmt numFmtId="201" formatCode="#,##0.000000"/>
    <numFmt numFmtId="202" formatCode="#,##0.0000000"/>
    <numFmt numFmtId="203" formatCode="#,##0.00000000"/>
    <numFmt numFmtId="204" formatCode="#,##0.000000000"/>
    <numFmt numFmtId="205" formatCode="#,##0.0000000000"/>
    <numFmt numFmtId="206" formatCode="_(* #,##0.000000_);_(* \(#,##0.000000\);_(* &quot;-&quot;??????_);_(@_)"/>
    <numFmt numFmtId="207" formatCode="_(* #,##0.000000_);_(* \(#,##0.000000\);_(* &quot;-&quot;??_);_(@_)"/>
    <numFmt numFmtId="208" formatCode="d/m/yy"/>
    <numFmt numFmtId="209" formatCode="dd/mm/yy"/>
    <numFmt numFmtId="210" formatCode="mmm\-yy"/>
    <numFmt numFmtId="211" formatCode="mmm/yyyy"/>
    <numFmt numFmtId="212" formatCode="_ * #,##0.0_ ;_ * \-#,##0.0_ ;_ * &quot;-&quot;??_ ;_ @_ 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9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2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6"/>
      <name val="Arial"/>
      <family val="2"/>
    </font>
    <font>
      <sz val="10"/>
      <color indexed="4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lightDown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413">
    <xf numFmtId="0" fontId="0" fillId="0" borderId="0" xfId="0" applyAlignment="1">
      <alignment/>
    </xf>
    <xf numFmtId="2" fontId="4" fillId="0" borderId="0" xfId="19" applyNumberFormat="1">
      <alignment/>
      <protection/>
    </xf>
    <xf numFmtId="2" fontId="4" fillId="0" borderId="0" xfId="19" applyNumberFormat="1" applyAlignment="1">
      <alignment/>
      <protection/>
    </xf>
    <xf numFmtId="2" fontId="4" fillId="0" borderId="0" xfId="19" applyNumberFormat="1" applyAlignment="1">
      <alignment horizontal="center"/>
      <protection/>
    </xf>
    <xf numFmtId="165" fontId="6" fillId="2" borderId="1" xfId="19" applyNumberFormat="1" applyFont="1" applyFill="1" applyBorder="1">
      <alignment/>
      <protection/>
    </xf>
    <xf numFmtId="2" fontId="4" fillId="0" borderId="0" xfId="19" applyNumberFormat="1" applyFont="1">
      <alignment/>
      <protection/>
    </xf>
    <xf numFmtId="2" fontId="0" fillId="0" borderId="0" xfId="19" applyNumberFormat="1" applyFont="1" applyBorder="1" applyAlignment="1">
      <alignment/>
      <protection/>
    </xf>
    <xf numFmtId="2" fontId="6" fillId="0" borderId="2" xfId="19" applyNumberFormat="1" applyFont="1" applyBorder="1" applyAlignment="1">
      <alignment horizontal="center"/>
      <protection/>
    </xf>
    <xf numFmtId="2" fontId="0" fillId="2" borderId="2" xfId="19" applyNumberFormat="1" applyFont="1" applyFill="1" applyBorder="1" applyAlignment="1">
      <alignment horizontal="centerContinuous"/>
      <protection/>
    </xf>
    <xf numFmtId="2" fontId="1" fillId="3" borderId="3" xfId="19" applyNumberFormat="1" applyFont="1" applyFill="1" applyBorder="1">
      <alignment/>
      <protection/>
    </xf>
    <xf numFmtId="2" fontId="1" fillId="3" borderId="4" xfId="19" applyNumberFormat="1" applyFont="1" applyFill="1" applyBorder="1">
      <alignment/>
      <protection/>
    </xf>
    <xf numFmtId="2" fontId="0" fillId="0" borderId="0" xfId="19" applyNumberFormat="1" applyFont="1">
      <alignment/>
      <protection/>
    </xf>
    <xf numFmtId="4" fontId="0" fillId="0" borderId="5" xfId="19" applyNumberFormat="1" applyFont="1" applyBorder="1" applyAlignment="1">
      <alignment horizontal="center" vertical="center"/>
      <protection/>
    </xf>
    <xf numFmtId="2" fontId="4" fillId="0" borderId="6" xfId="19" applyNumberFormat="1" applyFont="1" applyBorder="1">
      <alignment/>
      <protection/>
    </xf>
    <xf numFmtId="2" fontId="4" fillId="0" borderId="7" xfId="19" applyNumberFormat="1" applyFont="1" applyBorder="1">
      <alignment/>
      <protection/>
    </xf>
    <xf numFmtId="2" fontId="4" fillId="0" borderId="8" xfId="19" applyNumberFormat="1" applyFont="1" applyBorder="1">
      <alignment/>
      <protection/>
    </xf>
    <xf numFmtId="2" fontId="4" fillId="0" borderId="8" xfId="19" applyNumberFormat="1" applyFont="1" applyBorder="1" applyAlignment="1">
      <alignment horizontal="center"/>
      <protection/>
    </xf>
    <xf numFmtId="2" fontId="4" fillId="0" borderId="9" xfId="19" applyNumberFormat="1" applyFont="1" applyBorder="1" applyAlignment="1">
      <alignment/>
      <protection/>
    </xf>
    <xf numFmtId="2" fontId="4" fillId="0" borderId="10" xfId="19" applyNumberFormat="1" applyFont="1" applyBorder="1" applyAlignment="1">
      <alignment horizontal="centerContinuous"/>
      <protection/>
    </xf>
    <xf numFmtId="2" fontId="9" fillId="0" borderId="10" xfId="19" applyNumberFormat="1" applyFont="1" applyBorder="1" applyAlignment="1">
      <alignment horizontal="centerContinuous"/>
      <protection/>
    </xf>
    <xf numFmtId="2" fontId="4" fillId="0" borderId="11" xfId="19" applyNumberFormat="1" applyFont="1" applyBorder="1" applyAlignment="1">
      <alignment horizontal="centerContinuous"/>
      <protection/>
    </xf>
    <xf numFmtId="2" fontId="9" fillId="0" borderId="12" xfId="19" applyNumberFormat="1" applyFont="1" applyBorder="1" applyAlignment="1">
      <alignment horizontal="center"/>
      <protection/>
    </xf>
    <xf numFmtId="2" fontId="9" fillId="0" borderId="13" xfId="19" applyNumberFormat="1" applyFont="1" applyBorder="1" applyAlignment="1">
      <alignment horizontal="centerContinuous"/>
      <protection/>
    </xf>
    <xf numFmtId="2" fontId="9" fillId="0" borderId="13" xfId="19" applyNumberFormat="1" applyFont="1" applyBorder="1" applyAlignment="1">
      <alignment horizontal="center"/>
      <protection/>
    </xf>
    <xf numFmtId="2" fontId="9" fillId="0" borderId="14" xfId="19" applyNumberFormat="1" applyFont="1" applyBorder="1" applyAlignment="1" applyProtection="1">
      <alignment horizontal="centerContinuous"/>
      <protection locked="0"/>
    </xf>
    <xf numFmtId="2" fontId="9" fillId="0" borderId="15" xfId="19" applyNumberFormat="1" applyFont="1" applyBorder="1" applyAlignment="1">
      <alignment horizontal="centerContinuous"/>
      <protection/>
    </xf>
    <xf numFmtId="2" fontId="9" fillId="0" borderId="16" xfId="19" applyNumberFormat="1" applyFont="1" applyBorder="1" applyAlignment="1">
      <alignment horizontal="centerContinuous"/>
      <protection/>
    </xf>
    <xf numFmtId="2" fontId="9" fillId="0" borderId="17" xfId="19" applyNumberFormat="1" applyFont="1" applyBorder="1" applyAlignment="1">
      <alignment horizontal="centerContinuous"/>
      <protection/>
    </xf>
    <xf numFmtId="2" fontId="9" fillId="0" borderId="18" xfId="19" applyNumberFormat="1" applyFont="1" applyBorder="1" applyAlignment="1">
      <alignment horizontal="centerContinuous"/>
      <protection/>
    </xf>
    <xf numFmtId="2" fontId="9" fillId="0" borderId="18" xfId="19" applyNumberFormat="1" applyFont="1" applyBorder="1" applyAlignment="1">
      <alignment horizontal="center"/>
      <protection/>
    </xf>
    <xf numFmtId="2" fontId="9" fillId="0" borderId="19" xfId="19" applyNumberFormat="1" applyFont="1" applyBorder="1" applyAlignment="1">
      <alignment horizontal="centerContinuous"/>
      <protection/>
    </xf>
    <xf numFmtId="2" fontId="9" fillId="0" borderId="20" xfId="19" applyNumberFormat="1" applyFont="1" applyBorder="1" applyAlignment="1">
      <alignment horizontal="centerContinuous"/>
      <protection/>
    </xf>
    <xf numFmtId="1" fontId="4" fillId="0" borderId="21" xfId="19" applyNumberFormat="1" applyFont="1" applyBorder="1" applyAlignment="1">
      <alignment horizontal="center"/>
      <protection/>
    </xf>
    <xf numFmtId="2" fontId="4" fillId="0" borderId="22" xfId="19" applyNumberFormat="1" applyFont="1" applyBorder="1" applyAlignment="1">
      <alignment horizontal="left"/>
      <protection/>
    </xf>
    <xf numFmtId="2" fontId="4" fillId="0" borderId="23" xfId="19" applyNumberFormat="1" applyFont="1" applyBorder="1" applyAlignment="1">
      <alignment horizontal="centerContinuous"/>
      <protection/>
    </xf>
    <xf numFmtId="165" fontId="4" fillId="3" borderId="23" xfId="19" applyNumberFormat="1" applyFont="1" applyFill="1" applyBorder="1" applyAlignment="1">
      <alignment horizontal="right"/>
      <protection/>
    </xf>
    <xf numFmtId="2" fontId="4" fillId="0" borderId="23" xfId="19" applyNumberFormat="1" applyFont="1" applyBorder="1" applyAlignment="1">
      <alignment horizontal="center"/>
      <protection/>
    </xf>
    <xf numFmtId="2" fontId="4" fillId="3" borderId="5" xfId="19" applyNumberFormat="1" applyFont="1" applyFill="1" applyBorder="1" applyAlignment="1" applyProtection="1">
      <alignment/>
      <protection locked="0"/>
    </xf>
    <xf numFmtId="2" fontId="4" fillId="0" borderId="5" xfId="19" applyNumberFormat="1" applyFont="1" applyBorder="1" applyProtection="1">
      <alignment/>
      <protection locked="0"/>
    </xf>
    <xf numFmtId="2" fontId="4" fillId="3" borderId="5" xfId="19" applyNumberFormat="1" applyFont="1" applyFill="1" applyBorder="1">
      <alignment/>
      <protection/>
    </xf>
    <xf numFmtId="2" fontId="4" fillId="3" borderId="24" xfId="19" applyNumberFormat="1" applyFont="1" applyFill="1" applyBorder="1">
      <alignment/>
      <protection/>
    </xf>
    <xf numFmtId="2" fontId="4" fillId="0" borderId="22" xfId="19" applyNumberFormat="1" applyFont="1" applyBorder="1">
      <alignment/>
      <protection/>
    </xf>
    <xf numFmtId="2" fontId="4" fillId="0" borderId="23" xfId="19" applyNumberFormat="1" applyFont="1" applyBorder="1">
      <alignment/>
      <protection/>
    </xf>
    <xf numFmtId="165" fontId="4" fillId="4" borderId="23" xfId="19" applyNumberFormat="1" applyFont="1" applyFill="1" applyBorder="1" applyAlignment="1">
      <alignment horizontal="right"/>
      <protection/>
    </xf>
    <xf numFmtId="2" fontId="4" fillId="4" borderId="23" xfId="19" applyNumberFormat="1" applyFont="1" applyFill="1" applyBorder="1" applyAlignment="1">
      <alignment horizontal="center"/>
      <protection/>
    </xf>
    <xf numFmtId="2" fontId="4" fillId="4" borderId="5" xfId="19" applyNumberFormat="1" applyFont="1" applyFill="1" applyBorder="1" applyAlignment="1" applyProtection="1">
      <alignment/>
      <protection/>
    </xf>
    <xf numFmtId="2" fontId="4" fillId="4" borderId="5" xfId="19" applyNumberFormat="1" applyFont="1" applyFill="1" applyBorder="1" applyProtection="1">
      <alignment/>
      <protection/>
    </xf>
    <xf numFmtId="2" fontId="4" fillId="4" borderId="24" xfId="19" applyNumberFormat="1" applyFont="1" applyFill="1" applyBorder="1" applyProtection="1">
      <alignment/>
      <protection/>
    </xf>
    <xf numFmtId="0" fontId="0" fillId="0" borderId="0" xfId="0" applyFont="1" applyBorder="1" applyAlignment="1">
      <alignment/>
    </xf>
    <xf numFmtId="2" fontId="4" fillId="0" borderId="0" xfId="19" applyNumberFormat="1" applyFont="1" applyBorder="1">
      <alignment/>
      <protection/>
    </xf>
    <xf numFmtId="2" fontId="4" fillId="0" borderId="0" xfId="19" applyNumberFormat="1" applyFont="1" applyAlignment="1">
      <alignment horizontal="center"/>
      <protection/>
    </xf>
    <xf numFmtId="2" fontId="4" fillId="0" borderId="0" xfId="19" applyNumberFormat="1" applyFont="1" applyAlignment="1">
      <alignment/>
      <protection/>
    </xf>
    <xf numFmtId="2" fontId="4" fillId="0" borderId="0" xfId="19" applyNumberFormat="1" applyFont="1" applyBorder="1" applyProtection="1">
      <alignment/>
      <protection/>
    </xf>
    <xf numFmtId="2" fontId="4" fillId="0" borderId="0" xfId="19" applyNumberFormat="1" applyFont="1" applyBorder="1" applyProtection="1">
      <alignment/>
      <protection locked="0"/>
    </xf>
    <xf numFmtId="2" fontId="4" fillId="0" borderId="0" xfId="19" applyNumberFormat="1" applyFont="1" applyBorder="1" applyAlignment="1" applyProtection="1">
      <alignment horizontal="center"/>
      <protection/>
    </xf>
    <xf numFmtId="2" fontId="4" fillId="0" borderId="0" xfId="19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2" fontId="4" fillId="0" borderId="0" xfId="19" applyNumberFormat="1" applyFont="1" applyBorder="1" applyAlignment="1" applyProtection="1" quotePrefix="1">
      <alignment horizontal="left"/>
      <protection/>
    </xf>
    <xf numFmtId="2" fontId="4" fillId="0" borderId="0" xfId="19" applyNumberFormat="1" applyFont="1" applyProtection="1">
      <alignment/>
      <protection/>
    </xf>
    <xf numFmtId="1" fontId="4" fillId="0" borderId="0" xfId="19" applyNumberFormat="1" applyFont="1" applyBorder="1" applyAlignment="1">
      <alignment horizontal="center"/>
      <protection/>
    </xf>
    <xf numFmtId="1" fontId="4" fillId="2" borderId="0" xfId="19" applyNumberFormat="1" applyFont="1" applyFill="1" applyBorder="1" applyAlignment="1">
      <alignment horizontal="center"/>
      <protection/>
    </xf>
    <xf numFmtId="2" fontId="4" fillId="2" borderId="0" xfId="19" applyNumberFormat="1" applyFont="1" applyFill="1" applyBorder="1">
      <alignment/>
      <protection/>
    </xf>
    <xf numFmtId="165" fontId="4" fillId="2" borderId="0" xfId="19" applyNumberFormat="1" applyFont="1" applyFill="1" applyBorder="1" applyAlignment="1">
      <alignment horizontal="right"/>
      <protection/>
    </xf>
    <xf numFmtId="2" fontId="4" fillId="2" borderId="0" xfId="19" applyNumberFormat="1" applyFont="1" applyFill="1" applyBorder="1" applyAlignment="1">
      <alignment horizontal="center"/>
      <protection/>
    </xf>
    <xf numFmtId="2" fontId="4" fillId="2" borderId="0" xfId="19" applyNumberFormat="1" applyFont="1" applyFill="1" applyBorder="1" applyAlignment="1" applyProtection="1">
      <alignment/>
      <protection locked="0"/>
    </xf>
    <xf numFmtId="2" fontId="4" fillId="2" borderId="0" xfId="19" applyNumberFormat="1" applyFont="1" applyFill="1" applyBorder="1" applyProtection="1">
      <alignment/>
      <protection locked="0"/>
    </xf>
    <xf numFmtId="2" fontId="9" fillId="3" borderId="2" xfId="19" applyNumberFormat="1" applyFont="1" applyFill="1" applyBorder="1" applyAlignment="1">
      <alignment/>
      <protection/>
    </xf>
    <xf numFmtId="2" fontId="4" fillId="0" borderId="23" xfId="19" applyNumberFormat="1" applyFont="1" applyBorder="1" applyAlignment="1">
      <alignment vertical="center"/>
      <protection/>
    </xf>
    <xf numFmtId="2" fontId="4" fillId="0" borderId="5" xfId="19" applyNumberFormat="1" applyFont="1" applyBorder="1" applyAlignment="1">
      <alignment horizontal="center" vertical="center"/>
      <protection/>
    </xf>
    <xf numFmtId="2" fontId="4" fillId="0" borderId="5" xfId="19" applyNumberFormat="1" applyFont="1" applyBorder="1" applyAlignment="1">
      <alignment vertical="center"/>
      <protection/>
    </xf>
    <xf numFmtId="0" fontId="7" fillId="5" borderId="0" xfId="0" applyNumberFormat="1" applyFont="1" applyFill="1" applyAlignment="1">
      <alignment horizontal="center" vertical="top"/>
    </xf>
    <xf numFmtId="4" fontId="7" fillId="5" borderId="0" xfId="0" applyNumberFormat="1" applyFont="1" applyFill="1" applyAlignment="1">
      <alignment vertical="top" wrapText="1"/>
    </xf>
    <xf numFmtId="4" fontId="7" fillId="5" borderId="0" xfId="0" applyNumberFormat="1" applyFont="1" applyFill="1" applyAlignment="1">
      <alignment/>
    </xf>
    <xf numFmtId="0" fontId="1" fillId="0" borderId="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1" xfId="0" applyBorder="1" applyAlignment="1">
      <alignment horizontal="center"/>
    </xf>
    <xf numFmtId="169" fontId="0" fillId="0" borderId="5" xfId="21" applyBorder="1" applyAlignment="1">
      <alignment/>
    </xf>
    <xf numFmtId="0" fontId="0" fillId="0" borderId="25" xfId="0" applyBorder="1" applyAlignment="1">
      <alignment/>
    </xf>
    <xf numFmtId="169" fontId="0" fillId="5" borderId="5" xfId="21" applyFill="1" applyBorder="1" applyAlignment="1">
      <alignment/>
    </xf>
    <xf numFmtId="0" fontId="0" fillId="5" borderId="0" xfId="0" applyFill="1" applyAlignment="1">
      <alignment/>
    </xf>
    <xf numFmtId="0" fontId="0" fillId="5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0" fontId="0" fillId="5" borderId="30" xfId="20" applyNumberFormat="1" applyFill="1" applyBorder="1" applyAlignment="1">
      <alignment/>
    </xf>
    <xf numFmtId="0" fontId="16" fillId="0" borderId="0" xfId="0" applyFont="1" applyBorder="1" applyAlignment="1">
      <alignment/>
    </xf>
    <xf numFmtId="0" fontId="0" fillId="0" borderId="5" xfId="0" applyFont="1" applyBorder="1" applyAlignment="1">
      <alignment/>
    </xf>
    <xf numFmtId="172" fontId="17" fillId="0" borderId="5" xfId="21" applyNumberFormat="1" applyFont="1" applyBorder="1" applyAlignment="1">
      <alignment/>
    </xf>
    <xf numFmtId="10" fontId="0" fillId="0" borderId="0" xfId="20" applyNumberFormat="1" applyBorder="1" applyAlignment="1">
      <alignment/>
    </xf>
    <xf numFmtId="0" fontId="0" fillId="0" borderId="28" xfId="0" applyBorder="1" applyAlignment="1">
      <alignment/>
    </xf>
    <xf numFmtId="10" fontId="0" fillId="0" borderId="30" xfId="20" applyNumberFormat="1" applyBorder="1" applyAlignment="1">
      <alignment/>
    </xf>
    <xf numFmtId="10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" fontId="1" fillId="5" borderId="5" xfId="0" applyNumberFormat="1" applyFont="1" applyFill="1" applyBorder="1" applyAlignment="1">
      <alignment vertical="top" wrapText="1"/>
    </xf>
    <xf numFmtId="0" fontId="0" fillId="5" borderId="5" xfId="0" applyNumberFormat="1" applyFont="1" applyFill="1" applyBorder="1" applyAlignment="1">
      <alignment horizontal="center" vertical="top"/>
    </xf>
    <xf numFmtId="4" fontId="0" fillId="5" borderId="5" xfId="0" applyNumberFormat="1" applyFont="1" applyFill="1" applyBorder="1" applyAlignment="1">
      <alignment vertical="top" wrapText="1"/>
    </xf>
    <xf numFmtId="0" fontId="0" fillId="5" borderId="5" xfId="0" applyFont="1" applyFill="1" applyBorder="1" applyAlignment="1">
      <alignment vertical="top" wrapText="1"/>
    </xf>
    <xf numFmtId="0" fontId="0" fillId="5" borderId="5" xfId="0" applyNumberFormat="1" applyFont="1" applyFill="1" applyBorder="1" applyAlignment="1">
      <alignment horizontal="left" vertical="top"/>
    </xf>
    <xf numFmtId="0" fontId="0" fillId="0" borderId="5" xfId="0" applyFont="1" applyBorder="1" applyAlignment="1">
      <alignment horizontal="left"/>
    </xf>
    <xf numFmtId="169" fontId="0" fillId="5" borderId="5" xfId="21" applyFont="1" applyFill="1" applyBorder="1" applyAlignment="1">
      <alignment/>
    </xf>
    <xf numFmtId="169" fontId="1" fillId="5" borderId="5" xfId="21" applyFont="1" applyFill="1" applyBorder="1" applyAlignment="1">
      <alignment/>
    </xf>
    <xf numFmtId="4" fontId="18" fillId="5" borderId="0" xfId="0" applyNumberFormat="1" applyFont="1" applyFill="1" applyAlignment="1">
      <alignment/>
    </xf>
    <xf numFmtId="0" fontId="18" fillId="5" borderId="0" xfId="0" applyNumberFormat="1" applyFont="1" applyFill="1" applyAlignment="1">
      <alignment horizontal="center" vertical="top"/>
    </xf>
    <xf numFmtId="4" fontId="18" fillId="5" borderId="0" xfId="0" applyNumberFormat="1" applyFont="1" applyFill="1" applyAlignment="1">
      <alignment vertical="top" wrapText="1"/>
    </xf>
    <xf numFmtId="0" fontId="0" fillId="0" borderId="0" xfId="0" applyAlignment="1" applyProtection="1">
      <alignment/>
      <protection/>
    </xf>
    <xf numFmtId="4" fontId="14" fillId="5" borderId="0" xfId="0" applyNumberFormat="1" applyFont="1" applyFill="1" applyAlignment="1" applyProtection="1">
      <alignment horizontal="center" vertical="top"/>
      <protection/>
    </xf>
    <xf numFmtId="0" fontId="0" fillId="5" borderId="0" xfId="0" applyFill="1" applyAlignment="1" applyProtection="1">
      <alignment/>
      <protection/>
    </xf>
    <xf numFmtId="0" fontId="1" fillId="5" borderId="19" xfId="0" applyFont="1" applyFill="1" applyBorder="1" applyAlignment="1" applyProtection="1">
      <alignment horizontal="center"/>
      <protection/>
    </xf>
    <xf numFmtId="0" fontId="1" fillId="5" borderId="5" xfId="0" applyFont="1" applyFill="1" applyBorder="1" applyAlignment="1" applyProtection="1">
      <alignment horizontal="center"/>
      <protection/>
    </xf>
    <xf numFmtId="0" fontId="1" fillId="5" borderId="34" xfId="0" applyFont="1" applyFill="1" applyBorder="1" applyAlignment="1" applyProtection="1">
      <alignment horizontal="center"/>
      <protection/>
    </xf>
    <xf numFmtId="169" fontId="1" fillId="5" borderId="5" xfId="21" applyFont="1" applyFill="1" applyBorder="1" applyAlignment="1" applyProtection="1">
      <alignment horizontal="center"/>
      <protection/>
    </xf>
    <xf numFmtId="169" fontId="0" fillId="5" borderId="5" xfId="21" applyFont="1" applyFill="1" applyBorder="1" applyAlignment="1" applyProtection="1">
      <alignment horizontal="center"/>
      <protection/>
    </xf>
    <xf numFmtId="43" fontId="0" fillId="5" borderId="0" xfId="0" applyNumberFormat="1" applyFill="1" applyAlignment="1" applyProtection="1">
      <alignment/>
      <protection/>
    </xf>
    <xf numFmtId="0" fontId="1" fillId="5" borderId="0" xfId="0" applyFont="1" applyFill="1" applyAlignment="1" applyProtection="1">
      <alignment/>
      <protection/>
    </xf>
    <xf numFmtId="0" fontId="0" fillId="5" borderId="0" xfId="0" applyFont="1" applyFill="1" applyAlignment="1" applyProtection="1">
      <alignment/>
      <protection/>
    </xf>
    <xf numFmtId="0" fontId="0" fillId="5" borderId="34" xfId="0" applyNumberFormat="1" applyFont="1" applyFill="1" applyBorder="1" applyAlignment="1">
      <alignment horizontal="center" vertical="top"/>
    </xf>
    <xf numFmtId="0" fontId="0" fillId="5" borderId="34" xfId="0" applyFont="1" applyFill="1" applyBorder="1" applyAlignment="1" applyProtection="1">
      <alignment horizontal="center"/>
      <protection/>
    </xf>
    <xf numFmtId="43" fontId="0" fillId="5" borderId="0" xfId="0" applyNumberFormat="1" applyFont="1" applyFill="1" applyAlignment="1" applyProtection="1">
      <alignment/>
      <protection/>
    </xf>
    <xf numFmtId="0" fontId="0" fillId="5" borderId="0" xfId="0" applyFill="1" applyAlignment="1" applyProtection="1">
      <alignment horizontal="center"/>
      <protection/>
    </xf>
    <xf numFmtId="0" fontId="0" fillId="5" borderId="0" xfId="0" applyFill="1" applyAlignment="1" applyProtection="1">
      <alignment horizontal="right"/>
      <protection/>
    </xf>
    <xf numFmtId="0" fontId="0" fillId="5" borderId="0" xfId="0" applyFill="1" applyAlignment="1" applyProtection="1">
      <alignment horizontal="left"/>
      <protection/>
    </xf>
    <xf numFmtId="171" fontId="0" fillId="5" borderId="0" xfId="0" applyNumberFormat="1" applyFill="1" applyAlignment="1" applyProtection="1">
      <alignment/>
      <protection/>
    </xf>
    <xf numFmtId="0" fontId="20" fillId="5" borderId="0" xfId="0" applyFont="1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9" fontId="1" fillId="5" borderId="5" xfId="0" applyNumberFormat="1" applyFont="1" applyFill="1" applyBorder="1" applyAlignment="1" applyProtection="1">
      <alignment horizontal="center"/>
      <protection/>
    </xf>
    <xf numFmtId="43" fontId="6" fillId="5" borderId="5" xfId="21" applyNumberFormat="1" applyFont="1" applyFill="1" applyBorder="1" applyAlignment="1" applyProtection="1">
      <alignment/>
      <protection/>
    </xf>
    <xf numFmtId="169" fontId="18" fillId="5" borderId="5" xfId="21" applyFont="1" applyFill="1" applyBorder="1" applyAlignment="1" applyProtection="1">
      <alignment/>
      <protection/>
    </xf>
    <xf numFmtId="43" fontId="18" fillId="5" borderId="0" xfId="0" applyNumberFormat="1" applyFont="1" applyFill="1" applyAlignment="1" applyProtection="1">
      <alignment/>
      <protection/>
    </xf>
    <xf numFmtId="0" fontId="18" fillId="5" borderId="0" xfId="0" applyFont="1" applyFill="1" applyAlignment="1" applyProtection="1">
      <alignment/>
      <protection/>
    </xf>
    <xf numFmtId="10" fontId="6" fillId="5" borderId="0" xfId="2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69" fontId="6" fillId="5" borderId="0" xfId="21" applyFont="1" applyFill="1" applyAlignment="1" applyProtection="1">
      <alignment/>
      <protection/>
    </xf>
    <xf numFmtId="0" fontId="0" fillId="5" borderId="5" xfId="0" applyFont="1" applyFill="1" applyBorder="1" applyAlignment="1">
      <alignment horizontal="center"/>
    </xf>
    <xf numFmtId="4" fontId="5" fillId="0" borderId="0" xfId="21" applyNumberFormat="1" applyFont="1" applyFill="1" applyBorder="1" applyAlignment="1">
      <alignment horizontal="center"/>
    </xf>
    <xf numFmtId="4" fontId="19" fillId="0" borderId="0" xfId="21" applyNumberFormat="1" applyFont="1" applyFill="1" applyBorder="1" applyAlignment="1">
      <alignment horizontal="center"/>
    </xf>
    <xf numFmtId="43" fontId="0" fillId="5" borderId="0" xfId="0" applyNumberFormat="1" applyFill="1" applyAlignment="1" applyProtection="1">
      <alignment horizontal="right"/>
      <protection/>
    </xf>
    <xf numFmtId="176" fontId="0" fillId="5" borderId="0" xfId="0" applyNumberFormat="1" applyFill="1" applyAlignment="1" applyProtection="1">
      <alignment/>
      <protection/>
    </xf>
    <xf numFmtId="4" fontId="0" fillId="5" borderId="0" xfId="0" applyNumberFormat="1" applyFill="1" applyAlignment="1" applyProtection="1">
      <alignment/>
      <protection/>
    </xf>
    <xf numFmtId="0" fontId="5" fillId="5" borderId="0" xfId="0" applyFont="1" applyFill="1" applyAlignment="1" applyProtection="1">
      <alignment/>
      <protection/>
    </xf>
    <xf numFmtId="0" fontId="0" fillId="0" borderId="22" xfId="0" applyFont="1" applyBorder="1" applyAlignment="1">
      <alignment horizontal="left"/>
    </xf>
    <xf numFmtId="4" fontId="18" fillId="5" borderId="35" xfId="0" applyNumberFormat="1" applyFont="1" applyFill="1" applyBorder="1" applyAlignment="1" applyProtection="1">
      <alignment vertical="top"/>
      <protection/>
    </xf>
    <xf numFmtId="4" fontId="18" fillId="5" borderId="23" xfId="0" applyNumberFormat="1" applyFont="1" applyFill="1" applyBorder="1" applyAlignment="1" applyProtection="1">
      <alignment vertical="top"/>
      <protection/>
    </xf>
    <xf numFmtId="168" fontId="5" fillId="5" borderId="5" xfId="17" applyFont="1" applyFill="1" applyBorder="1" applyAlignment="1" applyProtection="1">
      <alignment vertical="top"/>
      <protection/>
    </xf>
    <xf numFmtId="168" fontId="18" fillId="5" borderId="22" xfId="17" applyFont="1" applyFill="1" applyBorder="1" applyAlignment="1" applyProtection="1">
      <alignment vertical="top"/>
      <protection/>
    </xf>
    <xf numFmtId="168" fontId="18" fillId="5" borderId="35" xfId="17" applyFont="1" applyFill="1" applyBorder="1" applyAlignment="1" applyProtection="1">
      <alignment vertical="top"/>
      <protection/>
    </xf>
    <xf numFmtId="168" fontId="5" fillId="5" borderId="22" xfId="17" applyFont="1" applyFill="1" applyBorder="1" applyAlignment="1" applyProtection="1">
      <alignment vertical="top"/>
      <protection/>
    </xf>
    <xf numFmtId="168" fontId="5" fillId="5" borderId="23" xfId="17" applyFont="1" applyFill="1" applyBorder="1" applyAlignment="1" applyProtection="1">
      <alignment vertical="top"/>
      <protection/>
    </xf>
    <xf numFmtId="168" fontId="5" fillId="5" borderId="35" xfId="17" applyFont="1" applyFill="1" applyBorder="1" applyAlignment="1" applyProtection="1">
      <alignment vertical="top"/>
      <protection/>
    </xf>
    <xf numFmtId="169" fontId="0" fillId="5" borderId="5" xfId="21" applyFont="1" applyFill="1" applyBorder="1" applyAlignment="1">
      <alignment horizontal="left"/>
    </xf>
    <xf numFmtId="4" fontId="14" fillId="5" borderId="35" xfId="0" applyNumberFormat="1" applyFont="1" applyFill="1" applyBorder="1" applyAlignment="1" applyProtection="1">
      <alignment vertical="top"/>
      <protection/>
    </xf>
    <xf numFmtId="4" fontId="18" fillId="0" borderId="23" xfId="0" applyNumberFormat="1" applyFont="1" applyFill="1" applyBorder="1" applyAlignment="1" applyProtection="1">
      <alignment vertical="top"/>
      <protection/>
    </xf>
    <xf numFmtId="4" fontId="18" fillId="0" borderId="35" xfId="0" applyNumberFormat="1" applyFont="1" applyFill="1" applyBorder="1" applyAlignment="1" applyProtection="1">
      <alignment vertical="top"/>
      <protection/>
    </xf>
    <xf numFmtId="0" fontId="0" fillId="0" borderId="23" xfId="0" applyBorder="1" applyAlignment="1">
      <alignment/>
    </xf>
    <xf numFmtId="43" fontId="0" fillId="5" borderId="0" xfId="0" applyNumberFormat="1" applyFill="1" applyAlignment="1" applyProtection="1">
      <alignment horizontal="left"/>
      <protection/>
    </xf>
    <xf numFmtId="171" fontId="21" fillId="5" borderId="0" xfId="0" applyNumberFormat="1" applyFont="1" applyFill="1" applyAlignment="1" applyProtection="1">
      <alignment horizontal="right"/>
      <protection/>
    </xf>
    <xf numFmtId="0" fontId="1" fillId="0" borderId="22" xfId="0" applyFont="1" applyBorder="1" applyAlignment="1">
      <alignment horizontal="center"/>
    </xf>
    <xf numFmtId="0" fontId="18" fillId="0" borderId="22" xfId="0" applyFont="1" applyBorder="1" applyAlignment="1">
      <alignment horizontal="left"/>
    </xf>
    <xf numFmtId="0" fontId="18" fillId="0" borderId="35" xfId="0" applyFont="1" applyBorder="1" applyAlignment="1">
      <alignment horizontal="left"/>
    </xf>
    <xf numFmtId="168" fontId="5" fillId="5" borderId="5" xfId="17" applyFont="1" applyFill="1" applyBorder="1" applyAlignment="1" applyProtection="1">
      <alignment horizontal="left" vertical="center"/>
      <protection/>
    </xf>
    <xf numFmtId="168" fontId="5" fillId="5" borderId="5" xfId="17" applyFont="1" applyFill="1" applyBorder="1" applyAlignment="1" applyProtection="1">
      <alignment vertical="center"/>
      <protection/>
    </xf>
    <xf numFmtId="168" fontId="5" fillId="5" borderId="22" xfId="17" applyFont="1" applyFill="1" applyBorder="1" applyAlignment="1" applyProtection="1">
      <alignment vertical="center"/>
      <protection/>
    </xf>
    <xf numFmtId="168" fontId="5" fillId="5" borderId="35" xfId="17" applyFont="1" applyFill="1" applyBorder="1" applyAlignment="1" applyProtection="1">
      <alignment vertical="center"/>
      <protection/>
    </xf>
    <xf numFmtId="4" fontId="19" fillId="5" borderId="35" xfId="0" applyNumberFormat="1" applyFont="1" applyFill="1" applyBorder="1" applyAlignment="1" applyProtection="1">
      <alignment vertical="center"/>
      <protection/>
    </xf>
    <xf numFmtId="168" fontId="18" fillId="5" borderId="22" xfId="17" applyFont="1" applyFill="1" applyBorder="1" applyAlignment="1" applyProtection="1">
      <alignment vertical="center"/>
      <protection/>
    </xf>
    <xf numFmtId="168" fontId="18" fillId="5" borderId="35" xfId="17" applyFont="1" applyFill="1" applyBorder="1" applyAlignment="1" applyProtection="1">
      <alignment vertical="center"/>
      <protection/>
    </xf>
    <xf numFmtId="168" fontId="18" fillId="5" borderId="23" xfId="17" applyFont="1" applyFill="1" applyBorder="1" applyAlignment="1" applyProtection="1">
      <alignment vertical="center"/>
      <protection/>
    </xf>
    <xf numFmtId="168" fontId="18" fillId="5" borderId="22" xfId="17" applyFont="1" applyFill="1" applyBorder="1" applyAlignment="1" applyProtection="1">
      <alignment horizontal="left" vertical="center"/>
      <protection/>
    </xf>
    <xf numFmtId="168" fontId="18" fillId="5" borderId="35" xfId="17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 vertical="center"/>
      <protection/>
    </xf>
    <xf numFmtId="168" fontId="6" fillId="5" borderId="22" xfId="17" applyFont="1" applyFill="1" applyBorder="1" applyAlignment="1" applyProtection="1">
      <alignment vertical="center"/>
      <protection/>
    </xf>
    <xf numFmtId="4" fontId="19" fillId="5" borderId="23" xfId="0" applyNumberFormat="1" applyFont="1" applyFill="1" applyBorder="1" applyAlignment="1" applyProtection="1">
      <alignment vertical="center"/>
      <protection/>
    </xf>
    <xf numFmtId="0" fontId="1" fillId="0" borderId="35" xfId="0" applyFont="1" applyBorder="1" applyAlignment="1">
      <alignment horizontal="center"/>
    </xf>
    <xf numFmtId="0" fontId="18" fillId="0" borderId="22" xfId="0" applyFont="1" applyBorder="1" applyAlignment="1">
      <alignment/>
    </xf>
    <xf numFmtId="0" fontId="18" fillId="0" borderId="5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5" borderId="21" xfId="0" applyFill="1" applyBorder="1" applyAlignment="1" applyProtection="1">
      <alignment horizontal="center"/>
      <protection/>
    </xf>
    <xf numFmtId="0" fontId="0" fillId="5" borderId="5" xfId="0" applyFill="1" applyBorder="1" applyAlignment="1" applyProtection="1">
      <alignment/>
      <protection/>
    </xf>
    <xf numFmtId="169" fontId="0" fillId="5" borderId="5" xfId="21" applyFill="1" applyBorder="1" applyAlignment="1" applyProtection="1">
      <alignment/>
      <protection/>
    </xf>
    <xf numFmtId="169" fontId="0" fillId="0" borderId="34" xfId="2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169" fontId="0" fillId="5" borderId="34" xfId="21" applyFont="1" applyFill="1" applyBorder="1" applyAlignment="1">
      <alignment horizontal="center"/>
    </xf>
    <xf numFmtId="168" fontId="15" fillId="5" borderId="0" xfId="17" applyFont="1" applyFill="1" applyBorder="1" applyAlignment="1" applyProtection="1">
      <alignment horizontal="center" vertical="top"/>
      <protection/>
    </xf>
    <xf numFmtId="0" fontId="1" fillId="0" borderId="34" xfId="0" applyFont="1" applyFill="1" applyBorder="1" applyAlignment="1">
      <alignment horizontal="center"/>
    </xf>
    <xf numFmtId="169" fontId="1" fillId="0" borderId="5" xfId="21" applyFont="1" applyBorder="1" applyAlignment="1">
      <alignment horizontal="center"/>
    </xf>
    <xf numFmtId="169" fontId="1" fillId="0" borderId="5" xfId="21" applyFont="1" applyBorder="1" applyAlignment="1">
      <alignment/>
    </xf>
    <xf numFmtId="4" fontId="18" fillId="0" borderId="22" xfId="0" applyNumberFormat="1" applyFont="1" applyFill="1" applyBorder="1" applyAlignment="1" applyProtection="1">
      <alignment vertical="top"/>
      <protection/>
    </xf>
    <xf numFmtId="168" fontId="6" fillId="5" borderId="5" xfId="17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center"/>
      <protection/>
    </xf>
    <xf numFmtId="168" fontId="5" fillId="5" borderId="23" xfId="17" applyFont="1" applyFill="1" applyBorder="1" applyAlignment="1" applyProtection="1">
      <alignment vertical="center"/>
      <protection/>
    </xf>
    <xf numFmtId="168" fontId="18" fillId="5" borderId="14" xfId="17" applyFont="1" applyFill="1" applyBorder="1" applyAlignment="1" applyProtection="1">
      <alignment horizontal="left" vertical="center"/>
      <protection/>
    </xf>
    <xf numFmtId="168" fontId="18" fillId="5" borderId="37" xfId="17" applyFont="1" applyFill="1" applyBorder="1" applyAlignment="1" applyProtection="1">
      <alignment horizontal="left" vertical="center"/>
      <protection/>
    </xf>
    <xf numFmtId="168" fontId="18" fillId="5" borderId="15" xfId="17" applyFont="1" applyFill="1" applyBorder="1" applyAlignment="1" applyProtection="1">
      <alignment horizontal="left" vertical="center"/>
      <protection/>
    </xf>
    <xf numFmtId="4" fontId="18" fillId="5" borderId="22" xfId="0" applyNumberFormat="1" applyFont="1" applyFill="1" applyBorder="1" applyAlignment="1" applyProtection="1">
      <alignment vertical="center"/>
      <protection/>
    </xf>
    <xf numFmtId="4" fontId="18" fillId="5" borderId="23" xfId="0" applyNumberFormat="1" applyFont="1" applyFill="1" applyBorder="1" applyAlignment="1" applyProtection="1">
      <alignment vertical="center"/>
      <protection/>
    </xf>
    <xf numFmtId="4" fontId="18" fillId="5" borderId="35" xfId="0" applyNumberFormat="1" applyFont="1" applyFill="1" applyBorder="1" applyAlignment="1" applyProtection="1">
      <alignment vertical="center"/>
      <protection/>
    </xf>
    <xf numFmtId="4" fontId="18" fillId="5" borderId="14" xfId="0" applyNumberFormat="1" applyFont="1" applyFill="1" applyBorder="1" applyAlignment="1" applyProtection="1">
      <alignment/>
      <protection/>
    </xf>
    <xf numFmtId="4" fontId="18" fillId="5" borderId="37" xfId="0" applyNumberFormat="1" applyFont="1" applyFill="1" applyBorder="1" applyAlignment="1" applyProtection="1">
      <alignment/>
      <protection/>
    </xf>
    <xf numFmtId="4" fontId="18" fillId="5" borderId="0" xfId="0" applyNumberFormat="1" applyFont="1" applyFill="1" applyBorder="1" applyAlignment="1" applyProtection="1">
      <alignment/>
      <protection/>
    </xf>
    <xf numFmtId="4" fontId="18" fillId="5" borderId="37" xfId="0" applyNumberFormat="1" applyFont="1" applyFill="1" applyBorder="1" applyAlignment="1" applyProtection="1">
      <alignment horizontal="right"/>
      <protection/>
    </xf>
    <xf numFmtId="4" fontId="18" fillId="5" borderId="37" xfId="0" applyNumberFormat="1" applyFont="1" applyFill="1" applyBorder="1" applyAlignment="1" applyProtection="1">
      <alignment horizontal="center"/>
      <protection/>
    </xf>
    <xf numFmtId="209" fontId="18" fillId="5" borderId="37" xfId="0" applyNumberFormat="1" applyFont="1" applyFill="1" applyBorder="1" applyAlignment="1" applyProtection="1">
      <alignment/>
      <protection/>
    </xf>
    <xf numFmtId="0" fontId="0" fillId="5" borderId="5" xfId="0" applyFont="1" applyFill="1" applyBorder="1" applyAlignment="1">
      <alignment horizontal="center" vertical="top"/>
    </xf>
    <xf numFmtId="0" fontId="0" fillId="5" borderId="5" xfId="0" applyFont="1" applyFill="1" applyBorder="1" applyAlignment="1" applyProtection="1">
      <alignment wrapText="1"/>
      <protection/>
    </xf>
    <xf numFmtId="0" fontId="0" fillId="5" borderId="5" xfId="0" applyFill="1" applyBorder="1" applyAlignment="1">
      <alignment horizontal="right" vertical="top"/>
    </xf>
    <xf numFmtId="0" fontId="0" fillId="5" borderId="34" xfId="0" applyFill="1" applyBorder="1" applyAlignment="1">
      <alignment horizontal="right" vertical="top"/>
    </xf>
    <xf numFmtId="4" fontId="1" fillId="5" borderId="34" xfId="0" applyNumberFormat="1" applyFont="1" applyFill="1" applyBorder="1" applyAlignment="1">
      <alignment vertical="top" wrapText="1"/>
    </xf>
    <xf numFmtId="0" fontId="1" fillId="5" borderId="34" xfId="0" applyFont="1" applyFill="1" applyBorder="1" applyAlignment="1">
      <alignment horizontal="right" vertical="top"/>
    </xf>
    <xf numFmtId="0" fontId="4" fillId="5" borderId="5" xfId="0" applyFont="1" applyFill="1" applyBorder="1" applyAlignment="1" applyProtection="1">
      <alignment vertical="top" wrapText="1"/>
      <protection/>
    </xf>
    <xf numFmtId="4" fontId="4" fillId="5" borderId="5" xfId="0" applyNumberFormat="1" applyFont="1" applyFill="1" applyBorder="1" applyAlignment="1" applyProtection="1">
      <alignment vertical="top" wrapText="1"/>
      <protection/>
    </xf>
    <xf numFmtId="0" fontId="0" fillId="5" borderId="5" xfId="0" applyFont="1" applyFill="1" applyBorder="1" applyAlignment="1" applyProtection="1">
      <alignment horizontal="center"/>
      <protection/>
    </xf>
    <xf numFmtId="169" fontId="0" fillId="5" borderId="34" xfId="21" applyFont="1" applyFill="1" applyBorder="1" applyAlignment="1" applyProtection="1">
      <alignment horizontal="center"/>
      <protection/>
    </xf>
    <xf numFmtId="0" fontId="0" fillId="5" borderId="34" xfId="0" applyFont="1" applyFill="1" applyBorder="1" applyAlignment="1" applyProtection="1">
      <alignment horizontal="left"/>
      <protection/>
    </xf>
    <xf numFmtId="169" fontId="0" fillId="5" borderId="0" xfId="0" applyNumberFormat="1" applyFill="1" applyAlignment="1" applyProtection="1">
      <alignment/>
      <protection/>
    </xf>
    <xf numFmtId="0" fontId="19" fillId="0" borderId="22" xfId="0" applyFont="1" applyBorder="1" applyAlignment="1">
      <alignment horizontal="left"/>
    </xf>
    <xf numFmtId="0" fontId="19" fillId="0" borderId="35" xfId="0" applyFont="1" applyBorder="1" applyAlignment="1">
      <alignment horizontal="left"/>
    </xf>
    <xf numFmtId="0" fontId="19" fillId="0" borderId="23" xfId="0" applyFont="1" applyBorder="1" applyAlignment="1">
      <alignment horizontal="left"/>
    </xf>
    <xf numFmtId="201" fontId="22" fillId="0" borderId="0" xfId="21" applyNumberFormat="1" applyFont="1" applyFill="1" applyBorder="1" applyAlignment="1">
      <alignment horizontal="center"/>
    </xf>
    <xf numFmtId="171" fontId="0" fillId="5" borderId="0" xfId="0" applyNumberFormat="1" applyFill="1" applyAlignment="1" applyProtection="1">
      <alignment horizontal="right"/>
      <protection/>
    </xf>
    <xf numFmtId="0" fontId="23" fillId="5" borderId="0" xfId="0" applyFont="1" applyFill="1" applyAlignment="1" applyProtection="1">
      <alignment/>
      <protection/>
    </xf>
    <xf numFmtId="0" fontId="1" fillId="5" borderId="38" xfId="0" applyFont="1" applyFill="1" applyBorder="1" applyAlignment="1" applyProtection="1">
      <alignment horizontal="center"/>
      <protection/>
    </xf>
    <xf numFmtId="0" fontId="1" fillId="5" borderId="39" xfId="0" applyFont="1" applyFill="1" applyBorder="1" applyAlignment="1" applyProtection="1">
      <alignment horizontal="center"/>
      <protection/>
    </xf>
    <xf numFmtId="0" fontId="1" fillId="5" borderId="36" xfId="0" applyFont="1" applyFill="1" applyBorder="1" applyAlignment="1" applyProtection="1">
      <alignment horizontal="left"/>
      <protection/>
    </xf>
    <xf numFmtId="4" fontId="1" fillId="5" borderId="22" xfId="0" applyNumberFormat="1" applyFont="1" applyFill="1" applyBorder="1" applyAlignment="1">
      <alignment vertical="top" wrapText="1"/>
    </xf>
    <xf numFmtId="0" fontId="0" fillId="5" borderId="5" xfId="0" applyFont="1" applyFill="1" applyBorder="1" applyAlignment="1">
      <alignment horizontal="right" vertical="top"/>
    </xf>
    <xf numFmtId="202" fontId="21" fillId="0" borderId="0" xfId="21" applyNumberFormat="1" applyFont="1" applyFill="1" applyBorder="1" applyAlignment="1">
      <alignment horizontal="center"/>
    </xf>
    <xf numFmtId="4" fontId="18" fillId="0" borderId="22" xfId="0" applyNumberFormat="1" applyFont="1" applyFill="1" applyBorder="1" applyAlignment="1" applyProtection="1">
      <alignment horizontal="center" vertical="top"/>
      <protection/>
    </xf>
    <xf numFmtId="4" fontId="18" fillId="0" borderId="35" xfId="0" applyNumberFormat="1" applyFont="1" applyFill="1" applyBorder="1" applyAlignment="1" applyProtection="1">
      <alignment horizontal="center" vertical="top"/>
      <protection/>
    </xf>
    <xf numFmtId="4" fontId="18" fillId="0" borderId="23" xfId="0" applyNumberFormat="1" applyFont="1" applyFill="1" applyBorder="1" applyAlignment="1" applyProtection="1">
      <alignment horizontal="center" vertical="top"/>
      <protection/>
    </xf>
    <xf numFmtId="10" fontId="6" fillId="5" borderId="17" xfId="20" applyNumberFormat="1" applyFont="1" applyFill="1" applyBorder="1" applyAlignment="1" applyProtection="1">
      <alignment vertical="center"/>
      <protection/>
    </xf>
    <xf numFmtId="168" fontId="18" fillId="5" borderId="14" xfId="17" applyFont="1" applyFill="1" applyBorder="1" applyAlignment="1" applyProtection="1">
      <alignment vertical="top"/>
      <protection/>
    </xf>
    <xf numFmtId="168" fontId="18" fillId="5" borderId="37" xfId="17" applyFont="1" applyFill="1" applyBorder="1" applyAlignment="1" applyProtection="1">
      <alignment vertical="top"/>
      <protection/>
    </xf>
    <xf numFmtId="168" fontId="18" fillId="5" borderId="15" xfId="17" applyFont="1" applyFill="1" applyBorder="1" applyAlignment="1" applyProtection="1">
      <alignment vertical="top"/>
      <protection/>
    </xf>
    <xf numFmtId="4" fontId="18" fillId="0" borderId="37" xfId="0" applyNumberFormat="1" applyFont="1" applyFill="1" applyBorder="1" applyAlignment="1" applyProtection="1">
      <alignment vertical="top"/>
      <protection/>
    </xf>
    <xf numFmtId="4" fontId="18" fillId="0" borderId="39" xfId="0" applyNumberFormat="1" applyFont="1" applyFill="1" applyBorder="1" applyAlignment="1" applyProtection="1">
      <alignment vertical="top"/>
      <protection/>
    </xf>
    <xf numFmtId="4" fontId="18" fillId="0" borderId="38" xfId="0" applyNumberFormat="1" applyFont="1" applyFill="1" applyBorder="1" applyAlignment="1" applyProtection="1">
      <alignment vertical="top"/>
      <protection/>
    </xf>
    <xf numFmtId="0" fontId="0" fillId="0" borderId="35" xfId="0" applyFont="1" applyBorder="1" applyAlignment="1">
      <alignment horizontal="left"/>
    </xf>
    <xf numFmtId="0" fontId="0" fillId="5" borderId="5" xfId="0" applyFont="1" applyFill="1" applyBorder="1" applyAlignment="1">
      <alignment horizontal="left" wrapText="1"/>
    </xf>
    <xf numFmtId="169" fontId="0" fillId="5" borderId="5" xfId="21" applyFont="1" applyFill="1" applyBorder="1" applyAlignment="1">
      <alignment horizontal="center" wrapText="1"/>
    </xf>
    <xf numFmtId="169" fontId="0" fillId="0" borderId="5" xfId="21" applyFill="1" applyBorder="1" applyAlignment="1">
      <alignment/>
    </xf>
    <xf numFmtId="0" fontId="0" fillId="0" borderId="40" xfId="0" applyBorder="1" applyAlignment="1">
      <alignment horizontal="center"/>
    </xf>
    <xf numFmtId="169" fontId="0" fillId="0" borderId="39" xfId="21" applyFont="1" applyBorder="1" applyAlignment="1">
      <alignment horizontal="center"/>
    </xf>
    <xf numFmtId="10" fontId="6" fillId="5" borderId="35" xfId="20" applyNumberFormat="1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horizontal="left"/>
      <protection/>
    </xf>
    <xf numFmtId="4" fontId="0" fillId="0" borderId="5" xfId="0" applyNumberFormat="1" applyFont="1" applyFill="1" applyBorder="1" applyAlignment="1">
      <alignment vertical="top" wrapText="1"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 horizontal="right" vertical="top"/>
    </xf>
    <xf numFmtId="0" fontId="1" fillId="0" borderId="3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5" borderId="40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9" fillId="0" borderId="22" xfId="0" applyFont="1" applyBorder="1" applyAlignment="1">
      <alignment horizontal="left"/>
    </xf>
    <xf numFmtId="0" fontId="19" fillId="0" borderId="35" xfId="0" applyFont="1" applyBorder="1" applyAlignment="1">
      <alignment horizontal="left"/>
    </xf>
    <xf numFmtId="0" fontId="19" fillId="0" borderId="23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5" fillId="5" borderId="0" xfId="0" applyFont="1" applyFill="1" applyAlignment="1" applyProtection="1">
      <alignment horizontal="center"/>
      <protection/>
    </xf>
    <xf numFmtId="4" fontId="5" fillId="5" borderId="0" xfId="0" applyNumberFormat="1" applyFont="1" applyFill="1" applyAlignment="1" applyProtection="1">
      <alignment horizontal="center" vertical="top"/>
      <protection/>
    </xf>
    <xf numFmtId="4" fontId="14" fillId="5" borderId="0" xfId="0" applyNumberFormat="1" applyFont="1" applyFill="1" applyAlignment="1" applyProtection="1">
      <alignment horizontal="center" vertical="top"/>
      <protection/>
    </xf>
    <xf numFmtId="168" fontId="15" fillId="5" borderId="22" xfId="17" applyFont="1" applyFill="1" applyBorder="1" applyAlignment="1" applyProtection="1">
      <alignment horizontal="center" vertical="top"/>
      <protection/>
    </xf>
    <xf numFmtId="168" fontId="15" fillId="5" borderId="35" xfId="17" applyFont="1" applyFill="1" applyBorder="1" applyAlignment="1" applyProtection="1">
      <alignment horizontal="center" vertical="top"/>
      <protection/>
    </xf>
    <xf numFmtId="168" fontId="15" fillId="5" borderId="23" xfId="17" applyFont="1" applyFill="1" applyBorder="1" applyAlignment="1" applyProtection="1">
      <alignment horizontal="center" vertical="top"/>
      <protection/>
    </xf>
    <xf numFmtId="0" fontId="1" fillId="0" borderId="4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" fontId="15" fillId="5" borderId="5" xfId="0" applyNumberFormat="1" applyFont="1" applyFill="1" applyBorder="1" applyAlignment="1" applyProtection="1">
      <alignment horizontal="center" vertical="top"/>
      <protection/>
    </xf>
    <xf numFmtId="2" fontId="9" fillId="0" borderId="41" xfId="19" applyNumberFormat="1" applyFont="1" applyBorder="1" applyAlignment="1">
      <alignment horizontal="center" vertical="center"/>
      <protection/>
    </xf>
    <xf numFmtId="2" fontId="9" fillId="0" borderId="1" xfId="19" applyNumberFormat="1" applyFont="1" applyBorder="1" applyAlignment="1">
      <alignment horizontal="center" vertical="center"/>
      <protection/>
    </xf>
    <xf numFmtId="2" fontId="9" fillId="0" borderId="42" xfId="19" applyNumberFormat="1" applyFont="1" applyBorder="1" applyAlignment="1">
      <alignment horizontal="center" vertical="center"/>
      <protection/>
    </xf>
    <xf numFmtId="2" fontId="4" fillId="0" borderId="22" xfId="19" applyNumberFormat="1" applyFont="1" applyBorder="1" applyAlignment="1">
      <alignment horizontal="center" vertical="center"/>
      <protection/>
    </xf>
    <xf numFmtId="2" fontId="4" fillId="0" borderId="35" xfId="19" applyNumberFormat="1" applyFont="1" applyBorder="1" applyAlignment="1">
      <alignment horizontal="center" vertical="center"/>
      <protection/>
    </xf>
    <xf numFmtId="2" fontId="4" fillId="0" borderId="23" xfId="19" applyNumberFormat="1" applyFont="1" applyBorder="1" applyAlignment="1">
      <alignment horizontal="center" vertical="center"/>
      <protection/>
    </xf>
    <xf numFmtId="2" fontId="13" fillId="0" borderId="0" xfId="19" applyNumberFormat="1" applyFont="1" applyAlignment="1" applyProtection="1">
      <alignment horizontal="center"/>
      <protection/>
    </xf>
    <xf numFmtId="2" fontId="5" fillId="0" borderId="0" xfId="19" applyNumberFormat="1" applyFont="1" applyAlignment="1">
      <alignment horizontal="center"/>
      <protection/>
    </xf>
    <xf numFmtId="2" fontId="0" fillId="0" borderId="0" xfId="19" applyNumberFormat="1" applyFont="1" applyBorder="1" applyAlignment="1" applyProtection="1">
      <alignment horizontal="center"/>
      <protection/>
    </xf>
    <xf numFmtId="2" fontId="10" fillId="0" borderId="0" xfId="19" applyNumberFormat="1" applyFont="1" applyBorder="1" applyAlignment="1" applyProtection="1">
      <alignment horizontal="center"/>
      <protection/>
    </xf>
    <xf numFmtId="4" fontId="18" fillId="5" borderId="35" xfId="0" applyNumberFormat="1" applyFont="1" applyFill="1" applyBorder="1" applyAlignment="1" applyProtection="1">
      <alignment horizontal="center"/>
      <protection/>
    </xf>
    <xf numFmtId="0" fontId="0" fillId="5" borderId="0" xfId="0" applyFill="1" applyAlignment="1">
      <alignment horizontal="center"/>
    </xf>
    <xf numFmtId="0" fontId="1" fillId="5" borderId="19" xfId="0" applyFont="1" applyFill="1" applyBorder="1" applyAlignment="1" applyProtection="1">
      <alignment horizontal="center"/>
      <protection/>
    </xf>
    <xf numFmtId="0" fontId="1" fillId="5" borderId="34" xfId="0" applyFont="1" applyFill="1" applyBorder="1" applyAlignment="1" applyProtection="1">
      <alignment horizontal="center"/>
      <protection/>
    </xf>
    <xf numFmtId="0" fontId="6" fillId="5" borderId="22" xfId="0" applyFont="1" applyFill="1" applyBorder="1" applyAlignment="1" applyProtection="1">
      <alignment horizontal="center"/>
      <protection/>
    </xf>
    <xf numFmtId="0" fontId="6" fillId="5" borderId="35" xfId="0" applyFont="1" applyFill="1" applyBorder="1" applyAlignment="1" applyProtection="1">
      <alignment horizontal="center"/>
      <protection/>
    </xf>
    <xf numFmtId="0" fontId="6" fillId="5" borderId="23" xfId="0" applyFont="1" applyFill="1" applyBorder="1" applyAlignment="1" applyProtection="1">
      <alignment horizontal="center"/>
      <protection/>
    </xf>
    <xf numFmtId="43" fontId="21" fillId="5" borderId="0" xfId="0" applyNumberFormat="1" applyFont="1" applyFill="1" applyAlignment="1" applyProtection="1">
      <alignment horizontal="center"/>
      <protection/>
    </xf>
    <xf numFmtId="0" fontId="1" fillId="5" borderId="22" xfId="0" applyFont="1" applyFill="1" applyBorder="1" applyAlignment="1" applyProtection="1">
      <alignment horizontal="center"/>
      <protection/>
    </xf>
    <xf numFmtId="0" fontId="1" fillId="5" borderId="23" xfId="0" applyFont="1" applyFill="1" applyBorder="1" applyAlignment="1" applyProtection="1">
      <alignment horizontal="center"/>
      <protection/>
    </xf>
    <xf numFmtId="4" fontId="1" fillId="5" borderId="22" xfId="0" applyNumberFormat="1" applyFont="1" applyFill="1" applyBorder="1" applyAlignment="1">
      <alignment horizontal="left" vertical="top" wrapText="1"/>
    </xf>
    <xf numFmtId="4" fontId="1" fillId="5" borderId="35" xfId="0" applyNumberFormat="1" applyFont="1" applyFill="1" applyBorder="1" applyAlignment="1">
      <alignment horizontal="left" vertical="top" wrapText="1"/>
    </xf>
    <xf numFmtId="4" fontId="1" fillId="5" borderId="23" xfId="0" applyNumberFormat="1" applyFont="1" applyFill="1" applyBorder="1" applyAlignment="1">
      <alignment horizontal="left" vertical="top" wrapText="1"/>
    </xf>
    <xf numFmtId="4" fontId="18" fillId="5" borderId="37" xfId="0" applyNumberFormat="1" applyFont="1" applyFill="1" applyBorder="1" applyAlignment="1">
      <alignment horizontal="left"/>
    </xf>
    <xf numFmtId="0" fontId="0" fillId="5" borderId="35" xfId="0" applyFill="1" applyBorder="1" applyAlignment="1" applyProtection="1">
      <alignment horizontal="center" vertical="top"/>
      <protection/>
    </xf>
    <xf numFmtId="0" fontId="1" fillId="5" borderId="5" xfId="0" applyFont="1" applyFill="1" applyBorder="1" applyAlignment="1" applyProtection="1">
      <alignment horizontal="center"/>
      <protection/>
    </xf>
    <xf numFmtId="168" fontId="18" fillId="5" borderId="22" xfId="17" applyFont="1" applyFill="1" applyBorder="1" applyAlignment="1" applyProtection="1">
      <alignment horizontal="left" vertical="center"/>
      <protection/>
    </xf>
    <xf numFmtId="168" fontId="18" fillId="5" borderId="35" xfId="17" applyFont="1" applyFill="1" applyBorder="1" applyAlignment="1" applyProtection="1">
      <alignment horizontal="left" vertical="center"/>
      <protection/>
    </xf>
    <xf numFmtId="168" fontId="18" fillId="5" borderId="23" xfId="17" applyFont="1" applyFill="1" applyBorder="1" applyAlignment="1" applyProtection="1">
      <alignment horizontal="left" vertical="center"/>
      <protection/>
    </xf>
    <xf numFmtId="168" fontId="18" fillId="5" borderId="22" xfId="17" applyFont="1" applyFill="1" applyBorder="1" applyAlignment="1" applyProtection="1">
      <alignment horizontal="center" vertical="center"/>
      <protection/>
    </xf>
    <xf numFmtId="168" fontId="18" fillId="5" borderId="23" xfId="17" applyFont="1" applyFill="1" applyBorder="1" applyAlignment="1" applyProtection="1">
      <alignment horizontal="center" vertical="center"/>
      <protection/>
    </xf>
    <xf numFmtId="4" fontId="15" fillId="5" borderId="22" xfId="0" applyNumberFormat="1" applyFont="1" applyFill="1" applyBorder="1" applyAlignment="1" applyProtection="1">
      <alignment horizontal="center" vertical="center"/>
      <protection/>
    </xf>
    <xf numFmtId="4" fontId="15" fillId="5" borderId="35" xfId="0" applyNumberFormat="1" applyFont="1" applyFill="1" applyBorder="1" applyAlignment="1" applyProtection="1">
      <alignment horizontal="center" vertical="center"/>
      <protection/>
    </xf>
    <xf numFmtId="4" fontId="15" fillId="5" borderId="23" xfId="0" applyNumberFormat="1" applyFont="1" applyFill="1" applyBorder="1" applyAlignment="1" applyProtection="1">
      <alignment horizontal="center" vertical="center"/>
      <protection/>
    </xf>
    <xf numFmtId="4" fontId="14" fillId="5" borderId="0" xfId="0" applyNumberFormat="1" applyFont="1" applyFill="1" applyBorder="1" applyAlignment="1" applyProtection="1">
      <alignment horizontal="center" vertical="center"/>
      <protection/>
    </xf>
    <xf numFmtId="169" fontId="0" fillId="5" borderId="32" xfId="21" applyFont="1" applyFill="1" applyBorder="1" applyAlignment="1">
      <alignment horizontal="left"/>
    </xf>
    <xf numFmtId="0" fontId="0" fillId="0" borderId="28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4" fontId="6" fillId="5" borderId="0" xfId="0" applyNumberFormat="1" applyFont="1" applyFill="1" applyAlignment="1" applyProtection="1">
      <alignment horizontal="center" vertical="top"/>
      <protection/>
    </xf>
    <xf numFmtId="4" fontId="15" fillId="5" borderId="22" xfId="0" applyNumberFormat="1" applyFont="1" applyFill="1" applyBorder="1" applyAlignment="1" applyProtection="1">
      <alignment horizontal="center" vertical="top"/>
      <protection/>
    </xf>
    <xf numFmtId="4" fontId="15" fillId="5" borderId="35" xfId="0" applyNumberFormat="1" applyFont="1" applyFill="1" applyBorder="1" applyAlignment="1" applyProtection="1">
      <alignment horizontal="center" vertical="top"/>
      <protection/>
    </xf>
    <xf numFmtId="4" fontId="15" fillId="5" borderId="23" xfId="0" applyNumberFormat="1" applyFont="1" applyFill="1" applyBorder="1" applyAlignment="1" applyProtection="1">
      <alignment horizontal="center" vertical="top"/>
      <protection/>
    </xf>
    <xf numFmtId="4" fontId="14" fillId="5" borderId="35" xfId="0" applyNumberFormat="1" applyFont="1" applyFill="1" applyBorder="1" applyAlignment="1" applyProtection="1">
      <alignment horizontal="center" vertical="top"/>
      <protection/>
    </xf>
    <xf numFmtId="0" fontId="0" fillId="0" borderId="23" xfId="0" applyBorder="1" applyAlignment="1" applyProtection="1">
      <alignment vertical="center"/>
      <protection/>
    </xf>
    <xf numFmtId="0" fontId="18" fillId="0" borderId="22" xfId="0" applyFont="1" applyBorder="1" applyAlignment="1" applyProtection="1">
      <alignment horizontal="center" vertical="center"/>
      <protection/>
    </xf>
    <xf numFmtId="0" fontId="18" fillId="0" borderId="22" xfId="0" applyFont="1" applyBorder="1" applyAlignment="1" applyProtection="1">
      <alignment horizontal="center" vertical="center"/>
      <protection/>
    </xf>
    <xf numFmtId="0" fontId="18" fillId="0" borderId="35" xfId="0" applyFont="1" applyBorder="1" applyAlignment="1" applyProtection="1">
      <alignment horizontal="center" vertical="center"/>
      <protection/>
    </xf>
    <xf numFmtId="0" fontId="18" fillId="0" borderId="23" xfId="0" applyFont="1" applyBorder="1" applyAlignment="1" applyProtection="1">
      <alignment horizontal="center" vertical="center"/>
      <protection/>
    </xf>
    <xf numFmtId="14" fontId="6" fillId="5" borderId="37" xfId="20" applyNumberFormat="1" applyFont="1" applyFill="1" applyBorder="1" applyAlignment="1" applyProtection="1">
      <alignment/>
      <protection/>
    </xf>
    <xf numFmtId="10" fontId="6" fillId="5" borderId="37" xfId="20" applyNumberFormat="1" applyFont="1" applyFill="1" applyBorder="1" applyAlignment="1" applyProtection="1">
      <alignment/>
      <protection/>
    </xf>
    <xf numFmtId="10" fontId="6" fillId="5" borderId="15" xfId="20" applyNumberFormat="1" applyFont="1" applyFill="1" applyBorder="1" applyAlignment="1" applyProtection="1">
      <alignment/>
      <protection/>
    </xf>
    <xf numFmtId="2" fontId="0" fillId="0" borderId="19" xfId="19" applyNumberFormat="1" applyFont="1" applyBorder="1" applyProtection="1">
      <alignment/>
      <protection/>
    </xf>
    <xf numFmtId="2" fontId="0" fillId="0" borderId="14" xfId="19" applyNumberFormat="1" applyFont="1" applyBorder="1" applyProtection="1">
      <alignment/>
      <protection/>
    </xf>
    <xf numFmtId="2" fontId="0" fillId="0" borderId="15" xfId="19" applyNumberFormat="1" applyFont="1" applyBorder="1" applyProtection="1">
      <alignment/>
      <protection/>
    </xf>
    <xf numFmtId="2" fontId="0" fillId="0" borderId="15" xfId="19" applyNumberFormat="1" applyFont="1" applyBorder="1" applyAlignment="1" applyProtection="1">
      <alignment horizontal="center"/>
      <protection/>
    </xf>
    <xf numFmtId="2" fontId="0" fillId="0" borderId="19" xfId="19" applyNumberFormat="1" applyFont="1" applyBorder="1" applyAlignment="1" applyProtection="1">
      <alignment/>
      <protection/>
    </xf>
    <xf numFmtId="2" fontId="1" fillId="0" borderId="22" xfId="19" applyNumberFormat="1" applyFont="1" applyBorder="1" applyAlignment="1" applyProtection="1">
      <alignment horizontal="center"/>
      <protection/>
    </xf>
    <xf numFmtId="2" fontId="1" fillId="0" borderId="35" xfId="19" applyNumberFormat="1" applyFont="1" applyBorder="1" applyAlignment="1" applyProtection="1">
      <alignment horizontal="center"/>
      <protection/>
    </xf>
    <xf numFmtId="2" fontId="1" fillId="0" borderId="23" xfId="19" applyNumberFormat="1" applyFont="1" applyBorder="1" applyAlignment="1" applyProtection="1">
      <alignment horizontal="center"/>
      <protection/>
    </xf>
    <xf numFmtId="2" fontId="0" fillId="0" borderId="0" xfId="19" applyNumberFormat="1" applyFont="1" applyProtection="1">
      <alignment/>
      <protection/>
    </xf>
    <xf numFmtId="2" fontId="1" fillId="0" borderId="13" xfId="19" applyNumberFormat="1" applyFont="1" applyBorder="1" applyAlignment="1" applyProtection="1">
      <alignment horizontal="center"/>
      <protection/>
    </xf>
    <xf numFmtId="2" fontId="1" fillId="0" borderId="13" xfId="19" applyNumberFormat="1" applyFont="1" applyBorder="1" applyAlignment="1" applyProtection="1">
      <alignment horizontal="centerContinuous"/>
      <protection/>
    </xf>
    <xf numFmtId="2" fontId="1" fillId="5" borderId="14" xfId="19" applyNumberFormat="1" applyFont="1" applyFill="1" applyBorder="1" applyAlignment="1" applyProtection="1">
      <alignment horizontal="centerContinuous"/>
      <protection/>
    </xf>
    <xf numFmtId="2" fontId="1" fillId="5" borderId="15" xfId="19" applyNumberFormat="1" applyFont="1" applyFill="1" applyBorder="1" applyAlignment="1" applyProtection="1">
      <alignment horizontal="centerContinuous"/>
      <protection/>
    </xf>
    <xf numFmtId="2" fontId="1" fillId="6" borderId="14" xfId="19" applyNumberFormat="1" applyFont="1" applyFill="1" applyBorder="1" applyAlignment="1" applyProtection="1">
      <alignment horizontal="centerContinuous"/>
      <protection/>
    </xf>
    <xf numFmtId="2" fontId="1" fillId="6" borderId="15" xfId="19" applyNumberFormat="1" applyFont="1" applyFill="1" applyBorder="1" applyAlignment="1" applyProtection="1">
      <alignment horizontal="centerContinuous"/>
      <protection/>
    </xf>
    <xf numFmtId="2" fontId="1" fillId="0" borderId="17" xfId="19" applyNumberFormat="1" applyFont="1" applyBorder="1" applyAlignment="1" applyProtection="1">
      <alignment horizontal="centerContinuous"/>
      <protection/>
    </xf>
    <xf numFmtId="2" fontId="1" fillId="0" borderId="18" xfId="19" applyNumberFormat="1" applyFont="1" applyBorder="1" applyAlignment="1" applyProtection="1">
      <alignment horizontal="centerContinuous"/>
      <protection/>
    </xf>
    <xf numFmtId="2" fontId="1" fillId="0" borderId="18" xfId="19" applyNumberFormat="1" applyFont="1" applyBorder="1" applyAlignment="1" applyProtection="1">
      <alignment horizontal="center"/>
      <protection/>
    </xf>
    <xf numFmtId="2" fontId="1" fillId="5" borderId="19" xfId="19" applyNumberFormat="1" applyFont="1" applyFill="1" applyBorder="1" applyAlignment="1" applyProtection="1">
      <alignment horizontal="centerContinuous"/>
      <protection/>
    </xf>
    <xf numFmtId="2" fontId="1" fillId="6" borderId="19" xfId="19" applyNumberFormat="1" applyFont="1" applyFill="1" applyBorder="1" applyAlignment="1" applyProtection="1">
      <alignment horizontal="centerContinuous"/>
      <protection/>
    </xf>
    <xf numFmtId="1" fontId="1" fillId="0" borderId="5" xfId="19" applyNumberFormat="1" applyFont="1" applyBorder="1" applyAlignment="1" applyProtection="1">
      <alignment horizontal="center"/>
      <protection/>
    </xf>
    <xf numFmtId="2" fontId="1" fillId="0" borderId="5" xfId="19" applyNumberFormat="1" applyFont="1" applyBorder="1" applyAlignment="1" applyProtection="1">
      <alignment horizontal="left"/>
      <protection/>
    </xf>
    <xf numFmtId="2" fontId="1" fillId="0" borderId="5" xfId="19" applyNumberFormat="1" applyFont="1" applyBorder="1" applyAlignment="1" applyProtection="1">
      <alignment horizontal="centerContinuous"/>
      <protection/>
    </xf>
    <xf numFmtId="2" fontId="1" fillId="0" borderId="5" xfId="19" applyNumberFormat="1" applyFont="1" applyBorder="1" applyAlignment="1" applyProtection="1">
      <alignment horizontal="center"/>
      <protection/>
    </xf>
    <xf numFmtId="2" fontId="1" fillId="5" borderId="5" xfId="19" applyNumberFormat="1" applyFont="1" applyFill="1" applyBorder="1" applyAlignment="1" applyProtection="1">
      <alignment horizontal="centerContinuous"/>
      <protection/>
    </xf>
    <xf numFmtId="1" fontId="0" fillId="0" borderId="34" xfId="19" applyNumberFormat="1" applyFont="1" applyBorder="1" applyAlignment="1" applyProtection="1">
      <alignment horizontal="center"/>
      <protection/>
    </xf>
    <xf numFmtId="2" fontId="0" fillId="0" borderId="36" xfId="19" applyNumberFormat="1" applyFont="1" applyBorder="1" applyAlignment="1" applyProtection="1">
      <alignment horizontal="left"/>
      <protection/>
    </xf>
    <xf numFmtId="2" fontId="0" fillId="0" borderId="39" xfId="19" applyNumberFormat="1" applyFont="1" applyBorder="1" applyAlignment="1" applyProtection="1">
      <alignment horizontal="left"/>
      <protection/>
    </xf>
    <xf numFmtId="169" fontId="0" fillId="0" borderId="34" xfId="21" applyFont="1" applyBorder="1" applyAlignment="1" applyProtection="1">
      <alignment horizontal="centerContinuous"/>
      <protection/>
    </xf>
    <xf numFmtId="10" fontId="0" fillId="0" borderId="34" xfId="20" applyNumberFormat="1" applyFont="1" applyBorder="1" applyAlignment="1" applyProtection="1">
      <alignment horizontal="center"/>
      <protection/>
    </xf>
    <xf numFmtId="2" fontId="0" fillId="0" borderId="13" xfId="19" applyNumberFormat="1" applyFont="1" applyBorder="1" applyAlignment="1" applyProtection="1">
      <alignment horizontal="center"/>
      <protection/>
    </xf>
    <xf numFmtId="2" fontId="0" fillId="5" borderId="34" xfId="19" applyNumberFormat="1" applyFont="1" applyFill="1" applyBorder="1" applyProtection="1">
      <alignment/>
      <protection/>
    </xf>
    <xf numFmtId="2" fontId="0" fillId="6" borderId="19" xfId="19" applyNumberFormat="1" applyFont="1" applyFill="1" applyBorder="1" applyAlignment="1" applyProtection="1">
      <alignment horizontal="centerContinuous"/>
      <protection/>
    </xf>
    <xf numFmtId="2" fontId="0" fillId="0" borderId="36" xfId="19" applyNumberFormat="1" applyFont="1" applyBorder="1" applyAlignment="1" applyProtection="1">
      <alignment horizontal="left"/>
      <protection/>
    </xf>
    <xf numFmtId="2" fontId="0" fillId="0" borderId="39" xfId="19" applyNumberFormat="1" applyFont="1" applyBorder="1" applyAlignment="1" applyProtection="1">
      <alignment horizontal="left"/>
      <protection/>
    </xf>
    <xf numFmtId="1" fontId="0" fillId="0" borderId="5" xfId="19" applyNumberFormat="1" applyFont="1" applyBorder="1" applyAlignment="1" applyProtection="1">
      <alignment horizontal="center"/>
      <protection/>
    </xf>
    <xf numFmtId="2" fontId="0" fillId="0" borderId="22" xfId="19" applyNumberFormat="1" applyFont="1" applyBorder="1" applyAlignment="1" applyProtection="1">
      <alignment horizontal="left"/>
      <protection/>
    </xf>
    <xf numFmtId="2" fontId="0" fillId="0" borderId="23" xfId="19" applyNumberFormat="1" applyFont="1" applyBorder="1" applyAlignment="1" applyProtection="1">
      <alignment horizontal="left"/>
      <protection/>
    </xf>
    <xf numFmtId="169" fontId="0" fillId="0" borderId="5" xfId="21" applyFont="1" applyBorder="1" applyAlignment="1" applyProtection="1">
      <alignment horizontal="centerContinuous"/>
      <protection/>
    </xf>
    <xf numFmtId="2" fontId="0" fillId="5" borderId="5" xfId="19" applyNumberFormat="1" applyFont="1" applyFill="1" applyBorder="1" applyProtection="1">
      <alignment/>
      <protection/>
    </xf>
    <xf numFmtId="2" fontId="0" fillId="0" borderId="22" xfId="19" applyNumberFormat="1" applyFont="1" applyBorder="1" applyAlignment="1" applyProtection="1">
      <alignment horizontal="left"/>
      <protection/>
    </xf>
    <xf numFmtId="2" fontId="0" fillId="0" borderId="23" xfId="19" applyNumberFormat="1" applyFont="1" applyBorder="1" applyAlignment="1" applyProtection="1">
      <alignment horizontal="left"/>
      <protection/>
    </xf>
    <xf numFmtId="10" fontId="0" fillId="0" borderId="5" xfId="20" applyNumberFormat="1" applyFont="1" applyBorder="1" applyAlignment="1" applyProtection="1">
      <alignment horizontal="center"/>
      <protection/>
    </xf>
    <xf numFmtId="2" fontId="1" fillId="0" borderId="22" xfId="19" applyNumberFormat="1" applyFont="1" applyBorder="1" applyAlignment="1" applyProtection="1">
      <alignment horizontal="left"/>
      <protection/>
    </xf>
    <xf numFmtId="2" fontId="1" fillId="0" borderId="23" xfId="19" applyNumberFormat="1" applyFont="1" applyBorder="1" applyAlignment="1" applyProtection="1">
      <alignment horizontal="left"/>
      <protection/>
    </xf>
    <xf numFmtId="169" fontId="1" fillId="0" borderId="5" xfId="21" applyFont="1" applyBorder="1" applyAlignment="1" applyProtection="1">
      <alignment horizontal="centerContinuous"/>
      <protection/>
    </xf>
    <xf numFmtId="10" fontId="1" fillId="0" borderId="5" xfId="20" applyNumberFormat="1" applyFont="1" applyBorder="1" applyAlignment="1" applyProtection="1">
      <alignment horizontal="center"/>
      <protection/>
    </xf>
    <xf numFmtId="2" fontId="1" fillId="5" borderId="5" xfId="19" applyNumberFormat="1" applyFont="1" applyFill="1" applyBorder="1" applyProtection="1">
      <alignment/>
      <protection/>
    </xf>
    <xf numFmtId="2" fontId="1" fillId="0" borderId="0" xfId="19" applyNumberFormat="1" applyFont="1" applyProtection="1">
      <alignment/>
      <protection/>
    </xf>
    <xf numFmtId="1" fontId="0" fillId="2" borderId="0" xfId="19" applyNumberFormat="1" applyFont="1" applyFill="1" applyBorder="1" applyAlignment="1" applyProtection="1">
      <alignment horizontal="center"/>
      <protection/>
    </xf>
    <xf numFmtId="2" fontId="0" fillId="2" borderId="0" xfId="19" applyNumberFormat="1" applyFont="1" applyFill="1" applyBorder="1" applyProtection="1">
      <alignment/>
      <protection/>
    </xf>
    <xf numFmtId="165" fontId="0" fillId="2" borderId="0" xfId="19" applyNumberFormat="1" applyFont="1" applyFill="1" applyBorder="1" applyAlignment="1" applyProtection="1">
      <alignment horizontal="right"/>
      <protection/>
    </xf>
    <xf numFmtId="2" fontId="0" fillId="2" borderId="0" xfId="19" applyNumberFormat="1" applyFont="1" applyFill="1" applyBorder="1" applyAlignment="1" applyProtection="1">
      <alignment horizontal="center"/>
      <protection/>
    </xf>
    <xf numFmtId="2" fontId="0" fillId="2" borderId="0" xfId="19" applyNumberFormat="1" applyFont="1" applyFill="1" applyBorder="1" applyAlignment="1" applyProtection="1">
      <alignment/>
      <protection/>
    </xf>
    <xf numFmtId="2" fontId="0" fillId="5" borderId="0" xfId="19" applyNumberFormat="1" applyFont="1" applyFill="1" applyBorder="1" applyProtection="1">
      <alignment/>
      <protection/>
    </xf>
    <xf numFmtId="2" fontId="0" fillId="6" borderId="0" xfId="19" applyNumberFormat="1" applyFont="1" applyFill="1" applyBorder="1" applyProtection="1">
      <alignment/>
      <protection/>
    </xf>
    <xf numFmtId="2" fontId="1" fillId="0" borderId="5" xfId="19" applyNumberFormat="1" applyFont="1" applyBorder="1" applyAlignment="1" applyProtection="1">
      <alignment horizontal="center" vertical="center"/>
      <protection/>
    </xf>
    <xf numFmtId="4" fontId="1" fillId="5" borderId="5" xfId="19" applyNumberFormat="1" applyFont="1" applyFill="1" applyBorder="1" applyProtection="1">
      <alignment/>
      <protection/>
    </xf>
    <xf numFmtId="9" fontId="1" fillId="5" borderId="5" xfId="20" applyFont="1" applyFill="1" applyBorder="1" applyAlignment="1" applyProtection="1">
      <alignment/>
      <protection/>
    </xf>
    <xf numFmtId="2" fontId="1" fillId="3" borderId="5" xfId="19" applyNumberFormat="1" applyFont="1" applyFill="1" applyBorder="1" applyAlignment="1" applyProtection="1">
      <alignment/>
      <protection/>
    </xf>
    <xf numFmtId="10" fontId="0" fillId="5" borderId="5" xfId="20" applyNumberFormat="1" applyFont="1" applyFill="1" applyBorder="1" applyAlignment="1" applyProtection="1">
      <alignment horizontal="centerContinuous"/>
      <protection/>
    </xf>
    <xf numFmtId="169" fontId="0" fillId="6" borderId="2" xfId="21" applyFont="1" applyFill="1" applyBorder="1" applyAlignment="1" applyProtection="1">
      <alignment horizontal="centerContinuous"/>
      <protection/>
    </xf>
    <xf numFmtId="9" fontId="1" fillId="6" borderId="3" xfId="20" applyFont="1" applyFill="1" applyBorder="1" applyAlignment="1" applyProtection="1">
      <alignment/>
      <protection/>
    </xf>
    <xf numFmtId="2" fontId="0" fillId="5" borderId="0" xfId="19" applyNumberFormat="1" applyFont="1" applyFill="1" applyProtection="1">
      <alignment/>
      <protection/>
    </xf>
    <xf numFmtId="2" fontId="0" fillId="5" borderId="0" xfId="19" applyNumberFormat="1" applyFont="1" applyFill="1" applyAlignment="1" applyProtection="1">
      <alignment horizontal="center"/>
      <protection/>
    </xf>
    <xf numFmtId="2" fontId="0" fillId="5" borderId="0" xfId="19" applyNumberFormat="1" applyFont="1" applyFill="1" applyAlignment="1" applyProtection="1">
      <alignment/>
      <protection/>
    </xf>
    <xf numFmtId="169" fontId="1" fillId="0" borderId="5" xfId="21" applyFont="1" applyBorder="1" applyAlignment="1" applyProtection="1">
      <alignment vertical="center"/>
      <protection/>
    </xf>
    <xf numFmtId="2" fontId="0" fillId="0" borderId="5" xfId="19" applyNumberFormat="1" applyFont="1" applyBorder="1" applyAlignment="1" applyProtection="1">
      <alignment horizontal="center" vertical="center"/>
      <protection/>
    </xf>
    <xf numFmtId="2" fontId="0" fillId="0" borderId="5" xfId="19" applyNumberFormat="1" applyFont="1" applyBorder="1" applyAlignment="1" applyProtection="1">
      <alignment vertical="center"/>
      <protection/>
    </xf>
    <xf numFmtId="4" fontId="1" fillId="0" borderId="5" xfId="19" applyNumberFormat="1" applyFont="1" applyBorder="1" applyAlignment="1" applyProtection="1">
      <alignment horizontal="center" vertical="center"/>
      <protection/>
    </xf>
    <xf numFmtId="4" fontId="1" fillId="0" borderId="22" xfId="19" applyNumberFormat="1" applyFont="1" applyBorder="1" applyAlignment="1" applyProtection="1">
      <alignment horizontal="center" vertical="center"/>
      <protection/>
    </xf>
    <xf numFmtId="4" fontId="1" fillId="0" borderId="23" xfId="19" applyNumberFormat="1" applyFont="1" applyBorder="1" applyAlignment="1" applyProtection="1">
      <alignment horizontal="center" vertical="center"/>
      <protection/>
    </xf>
    <xf numFmtId="2" fontId="4" fillId="0" borderId="0" xfId="19" applyNumberFormat="1" applyFont="1" applyAlignment="1" applyProtection="1">
      <alignment horizontal="center"/>
      <protection/>
    </xf>
    <xf numFmtId="2" fontId="4" fillId="0" borderId="0" xfId="19" applyNumberFormat="1" applyFont="1" applyAlignment="1" applyProtection="1">
      <alignment/>
      <protection/>
    </xf>
    <xf numFmtId="2" fontId="4" fillId="0" borderId="0" xfId="19" applyNumberFormat="1" applyProtection="1">
      <alignment/>
      <protection/>
    </xf>
    <xf numFmtId="2" fontId="4" fillId="0" borderId="0" xfId="19" applyNumberFormat="1" applyAlignment="1" applyProtection="1">
      <alignment horizontal="center"/>
      <protection/>
    </xf>
    <xf numFmtId="2" fontId="4" fillId="0" borderId="0" xfId="19" applyNumberFormat="1" applyAlignment="1" applyProtection="1">
      <alignment/>
      <protection/>
    </xf>
    <xf numFmtId="2" fontId="4" fillId="0" borderId="0" xfId="19" applyNumberFormat="1" applyFont="1" applyProtection="1">
      <alignment/>
      <protection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Plan1" xfId="19"/>
    <cellStyle name="Percent" xfId="20"/>
    <cellStyle name="Comma" xfId="21"/>
    <cellStyle name="Comma [0]" xfId="22"/>
  </cellStyles>
  <dxfs count="1">
    <dxf>
      <font>
        <b/>
        <i val="0"/>
      </font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7</xdr:row>
      <xdr:rowOff>114300</xdr:rowOff>
    </xdr:from>
    <xdr:to>
      <xdr:col>18</xdr:col>
      <xdr:colOff>0</xdr:colOff>
      <xdr:row>7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2649200" y="1657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114300</xdr:rowOff>
    </xdr:from>
    <xdr:to>
      <xdr:col>18</xdr:col>
      <xdr:colOff>0</xdr:colOff>
      <xdr:row>7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2649200" y="1657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114300</xdr:rowOff>
    </xdr:from>
    <xdr:to>
      <xdr:col>18</xdr:col>
      <xdr:colOff>0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2649200" y="1657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8686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8686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8686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>
          <a:off x="8686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>
          <a:off x="8686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 flipV="1">
          <a:off x="8686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vmlDrawing" Target="../drawings/vmlDrawing4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zoomScale="75" zoomScaleNormal="75" zoomScaleSheetLayoutView="100" workbookViewId="0" topLeftCell="A1">
      <selection activeCell="C15" sqref="C15"/>
    </sheetView>
  </sheetViews>
  <sheetFormatPr defaultColWidth="9.140625" defaultRowHeight="12.75"/>
  <cols>
    <col min="1" max="1" width="8.00390625" style="0" customWidth="1"/>
    <col min="2" max="2" width="35.7109375" style="0" customWidth="1"/>
    <col min="3" max="3" width="32.28125" style="0" customWidth="1"/>
    <col min="4" max="4" width="46.7109375" style="0" customWidth="1"/>
    <col min="5" max="7" width="14.7109375" style="0" customWidth="1"/>
  </cols>
  <sheetData>
    <row r="1" spans="1:7" ht="23.25">
      <c r="A1" s="273" t="s">
        <v>58</v>
      </c>
      <c r="B1" s="273"/>
      <c r="C1" s="273"/>
      <c r="D1" s="273"/>
      <c r="E1" s="273"/>
      <c r="F1" s="273"/>
      <c r="G1" s="273"/>
    </row>
    <row r="2" spans="1:7" ht="18">
      <c r="A2" s="274" t="s">
        <v>119</v>
      </c>
      <c r="B2" s="274"/>
      <c r="C2" s="274"/>
      <c r="D2" s="274"/>
      <c r="E2" s="274"/>
      <c r="F2" s="274"/>
      <c r="G2" s="274"/>
    </row>
    <row r="3" spans="1:7" ht="23.25">
      <c r="A3" s="275"/>
      <c r="B3" s="275"/>
      <c r="C3" s="275"/>
      <c r="D3" s="275"/>
      <c r="E3" s="275"/>
      <c r="F3" s="275"/>
      <c r="G3" s="275"/>
    </row>
    <row r="4" spans="1:7" s="110" customFormat="1" ht="23.25" customHeight="1">
      <c r="A4" s="276" t="s">
        <v>111</v>
      </c>
      <c r="B4" s="277"/>
      <c r="C4" s="277"/>
      <c r="D4" s="277"/>
      <c r="E4" s="277"/>
      <c r="F4" s="277"/>
      <c r="G4" s="278"/>
    </row>
    <row r="5" spans="1:7" s="110" customFormat="1" ht="6" customHeight="1">
      <c r="A5" s="189"/>
      <c r="B5" s="189"/>
      <c r="C5" s="189"/>
      <c r="D5" s="189"/>
      <c r="E5" s="189"/>
      <c r="F5" s="189"/>
      <c r="G5" s="189"/>
    </row>
    <row r="6" spans="1:7" ht="18">
      <c r="A6" s="263" t="str">
        <f>ORÇAMENTO!A6</f>
        <v>OBRA : PAVIMENTAÇÃO  E RECAPEAMENTO DE VIAS URBANAS EM PINDAIBAS E PATOS DE MINAS</v>
      </c>
      <c r="B6" s="264"/>
      <c r="C6" s="264"/>
      <c r="D6" s="264"/>
      <c r="E6" s="264"/>
      <c r="F6" s="264"/>
      <c r="G6" s="265"/>
    </row>
    <row r="7" spans="1:7" ht="18">
      <c r="A7" s="221" t="str">
        <f>ORÇAMENTO!A7</f>
        <v>PROGRAMA : GESTÃO DA POLÍTICA DE DESENVOLVIMENTO -CIDADES</v>
      </c>
      <c r="B7" s="222"/>
      <c r="C7" s="222"/>
      <c r="D7" s="222"/>
      <c r="E7" s="222"/>
      <c r="F7" s="222"/>
      <c r="G7" s="223"/>
    </row>
    <row r="8" spans="1:7" ht="15">
      <c r="A8" s="162" t="str">
        <f>ORÇAMENTO!A8</f>
        <v>LOCAL: DISTRITO DE PINDAÍBAS E NA CIDADE DE PATOS DE MINAS/MG</v>
      </c>
      <c r="B8" s="163"/>
      <c r="C8" s="163"/>
      <c r="D8" s="163"/>
      <c r="E8" s="270" t="str">
        <f>ORÇAMENTO!G7</f>
        <v>CONTRATO:0364.445-58/2011</v>
      </c>
      <c r="F8" s="271"/>
      <c r="G8" s="272"/>
    </row>
    <row r="9" spans="1:7" ht="15">
      <c r="A9" s="178" t="str">
        <f>ORÇAMENTO!A9</f>
        <v>PROF. RESP.: MARIA IGNÊS SILVÉRIO                     </v>
      </c>
      <c r="B9" s="158"/>
      <c r="C9" s="179" t="str">
        <f>ORÇAMENTO!F9</f>
        <v>CREA: MG-30.465/D</v>
      </c>
      <c r="D9" s="179" t="str">
        <f>ORÇAMENTO!H9</f>
        <v>ART Nº :591351</v>
      </c>
      <c r="E9" s="270" t="str">
        <f>ORÇAMENTO!F10</f>
        <v>DATA: 18/05/2012</v>
      </c>
      <c r="F9" s="271"/>
      <c r="G9" s="272"/>
    </row>
    <row r="10" ht="6" customHeight="1"/>
    <row r="11" spans="1:7" ht="15.75">
      <c r="A11" s="266" t="s">
        <v>170</v>
      </c>
      <c r="B11" s="267"/>
      <c r="C11" s="267"/>
      <c r="D11" s="267"/>
      <c r="E11" s="268"/>
      <c r="F11" s="268"/>
      <c r="G11" s="269"/>
    </row>
    <row r="12" spans="1:7" ht="12.75" customHeight="1">
      <c r="A12" s="256" t="s">
        <v>4</v>
      </c>
      <c r="B12" s="256" t="s">
        <v>59</v>
      </c>
      <c r="C12" s="280" t="s">
        <v>60</v>
      </c>
      <c r="D12" s="280"/>
      <c r="E12" s="186" t="s">
        <v>122</v>
      </c>
      <c r="F12" s="180" t="s">
        <v>113</v>
      </c>
      <c r="G12" s="180" t="s">
        <v>114</v>
      </c>
    </row>
    <row r="13" spans="1:7" ht="12.75" customHeight="1">
      <c r="A13" s="261"/>
      <c r="B13" s="261"/>
      <c r="C13" s="177" t="s">
        <v>121</v>
      </c>
      <c r="D13" s="161" t="s">
        <v>61</v>
      </c>
      <c r="E13" s="187" t="s">
        <v>123</v>
      </c>
      <c r="F13" s="181" t="s">
        <v>123</v>
      </c>
      <c r="G13" s="190" t="s">
        <v>124</v>
      </c>
    </row>
    <row r="14" spans="1:7" ht="12.75" customHeight="1">
      <c r="A14" s="75">
        <v>1</v>
      </c>
      <c r="B14" s="104" t="s">
        <v>179</v>
      </c>
      <c r="C14" s="145" t="s">
        <v>180</v>
      </c>
      <c r="D14" s="104" t="s">
        <v>181</v>
      </c>
      <c r="E14" s="185">
        <v>5.2</v>
      </c>
      <c r="F14" s="188">
        <v>150</v>
      </c>
      <c r="G14" s="76">
        <f>F14*E14</f>
        <v>780</v>
      </c>
    </row>
    <row r="15" spans="1:7" ht="12.75" customHeight="1">
      <c r="A15" s="75">
        <v>2</v>
      </c>
      <c r="B15" s="104" t="s">
        <v>182</v>
      </c>
      <c r="C15" s="145" t="s">
        <v>183</v>
      </c>
      <c r="D15" s="104" t="s">
        <v>184</v>
      </c>
      <c r="E15" s="185">
        <v>5</v>
      </c>
      <c r="F15" s="188">
        <v>37.31</v>
      </c>
      <c r="G15" s="76">
        <f>F15*E15</f>
        <v>186.55</v>
      </c>
    </row>
    <row r="16" spans="1:7" ht="12.75" customHeight="1">
      <c r="A16" s="75">
        <v>3</v>
      </c>
      <c r="B16" s="104" t="s">
        <v>185</v>
      </c>
      <c r="C16" s="145" t="s">
        <v>186</v>
      </c>
      <c r="D16" s="104" t="s">
        <v>187</v>
      </c>
      <c r="E16" s="185">
        <v>4</v>
      </c>
      <c r="F16" s="188">
        <v>58.06</v>
      </c>
      <c r="G16" s="76">
        <f>F16*E16</f>
        <v>232.24</v>
      </c>
    </row>
    <row r="17" spans="1:7" ht="12.75" customHeight="1">
      <c r="A17" s="247">
        <v>4</v>
      </c>
      <c r="B17" s="243" t="s">
        <v>188</v>
      </c>
      <c r="C17" s="243" t="s">
        <v>189</v>
      </c>
      <c r="D17" s="104" t="s">
        <v>190</v>
      </c>
      <c r="E17" s="248">
        <v>6</v>
      </c>
      <c r="F17" s="188">
        <v>174.42</v>
      </c>
      <c r="G17" s="76">
        <f>F17*E17</f>
        <v>1046.52</v>
      </c>
    </row>
    <row r="18" spans="1:7" s="79" customFormat="1" ht="12.75" customHeight="1">
      <c r="A18" s="257" t="s">
        <v>67</v>
      </c>
      <c r="B18" s="258"/>
      <c r="C18" s="258"/>
      <c r="D18" s="258"/>
      <c r="E18" s="259"/>
      <c r="F18" s="106">
        <f>SUM(F14:F17)</f>
        <v>419.78999999999996</v>
      </c>
      <c r="G18" s="106">
        <f>SUM(G14:G17)</f>
        <v>2245.31</v>
      </c>
    </row>
    <row r="19" spans="1:6" ht="6" customHeight="1">
      <c r="A19" s="74"/>
      <c r="B19" s="74"/>
      <c r="C19" s="74"/>
      <c r="D19" s="74"/>
      <c r="E19" s="74"/>
      <c r="F19" s="74"/>
    </row>
    <row r="20" spans="1:7" ht="15.75" customHeight="1">
      <c r="A20" s="266" t="s">
        <v>139</v>
      </c>
      <c r="B20" s="267"/>
      <c r="C20" s="267"/>
      <c r="D20" s="267"/>
      <c r="E20" s="267"/>
      <c r="F20" s="267"/>
      <c r="G20" s="269"/>
    </row>
    <row r="21" spans="1:7" ht="12.75" customHeight="1">
      <c r="A21" s="260" t="s">
        <v>4</v>
      </c>
      <c r="B21" s="260" t="s">
        <v>59</v>
      </c>
      <c r="C21" s="262" t="s">
        <v>60</v>
      </c>
      <c r="D21" s="255"/>
      <c r="E21" s="186" t="s">
        <v>122</v>
      </c>
      <c r="F21" s="180" t="s">
        <v>113</v>
      </c>
      <c r="G21" s="180" t="s">
        <v>114</v>
      </c>
    </row>
    <row r="22" spans="1:7" ht="12.75" customHeight="1">
      <c r="A22" s="261"/>
      <c r="B22" s="261"/>
      <c r="C22" s="177" t="s">
        <v>121</v>
      </c>
      <c r="D22" s="73" t="s">
        <v>61</v>
      </c>
      <c r="E22" s="187" t="s">
        <v>123</v>
      </c>
      <c r="F22" s="181" t="s">
        <v>123</v>
      </c>
      <c r="G22" s="190" t="s">
        <v>124</v>
      </c>
    </row>
    <row r="23" spans="1:7" ht="12.75" customHeight="1">
      <c r="A23" s="182">
        <v>1</v>
      </c>
      <c r="B23" s="104" t="s">
        <v>191</v>
      </c>
      <c r="C23" s="104" t="s">
        <v>192</v>
      </c>
      <c r="D23" s="183" t="s">
        <v>193</v>
      </c>
      <c r="E23" s="184">
        <v>7.5</v>
      </c>
      <c r="F23" s="184">
        <v>110</v>
      </c>
      <c r="G23" s="76">
        <f>F23*E23</f>
        <v>825</v>
      </c>
    </row>
    <row r="24" spans="1:7" ht="12.75" customHeight="1">
      <c r="A24" s="279" t="s">
        <v>67</v>
      </c>
      <c r="B24" s="280"/>
      <c r="C24" s="280"/>
      <c r="D24" s="280"/>
      <c r="E24" s="281"/>
      <c r="F24" s="191">
        <f>SUM(F23:F23)</f>
        <v>110</v>
      </c>
      <c r="G24" s="192">
        <f>SUM(G23:G23)</f>
        <v>825</v>
      </c>
    </row>
    <row r="25" spans="1:6" ht="12.75" customHeight="1">
      <c r="A25" s="74"/>
      <c r="B25" s="74"/>
      <c r="C25" s="74"/>
      <c r="D25" s="74"/>
      <c r="E25" s="74"/>
      <c r="F25" s="74"/>
    </row>
    <row r="26" spans="1:6" ht="12.75" customHeight="1">
      <c r="A26" s="74"/>
      <c r="B26" s="74"/>
      <c r="C26" s="74"/>
      <c r="D26" s="74"/>
      <c r="E26" s="74"/>
      <c r="F26" s="74"/>
    </row>
    <row r="27" spans="1:6" ht="12.75" customHeight="1">
      <c r="A27" s="74"/>
      <c r="B27" s="74"/>
      <c r="C27" s="74"/>
      <c r="D27" s="74"/>
      <c r="E27" s="74"/>
      <c r="F27" s="74"/>
    </row>
    <row r="28" spans="1:6" ht="12.75" customHeight="1">
      <c r="A28" s="74"/>
      <c r="B28" s="74"/>
      <c r="C28" s="74"/>
      <c r="D28" s="74"/>
      <c r="E28" s="74"/>
      <c r="F28" s="74"/>
    </row>
    <row r="29" spans="1:6" ht="12.75" customHeight="1">
      <c r="A29" s="74"/>
      <c r="B29" s="74"/>
      <c r="C29" s="74"/>
      <c r="D29" s="74"/>
      <c r="E29" s="74"/>
      <c r="F29" s="74"/>
    </row>
    <row r="30" spans="1:6" ht="12.75" customHeight="1">
      <c r="A30" s="74"/>
      <c r="B30" s="74"/>
      <c r="C30" s="74"/>
      <c r="D30" s="74"/>
      <c r="E30" s="74"/>
      <c r="F30" s="74"/>
    </row>
  </sheetData>
  <sheetProtection password="F751" sheet="1" objects="1" scenarios="1"/>
  <mergeCells count="17">
    <mergeCell ref="A24:E24"/>
    <mergeCell ref="A18:E18"/>
    <mergeCell ref="C12:D12"/>
    <mergeCell ref="A21:A22"/>
    <mergeCell ref="B21:B22"/>
    <mergeCell ref="C21:D21"/>
    <mergeCell ref="A20:G20"/>
    <mergeCell ref="A12:A13"/>
    <mergeCell ref="B12:B13"/>
    <mergeCell ref="A1:G1"/>
    <mergeCell ref="A2:G2"/>
    <mergeCell ref="A3:G3"/>
    <mergeCell ref="A4:G4"/>
    <mergeCell ref="A6:G6"/>
    <mergeCell ref="A11:G11"/>
    <mergeCell ref="E9:G9"/>
    <mergeCell ref="E8:G8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scale="85" r:id="rId6"/>
  <headerFooter alignWithMargins="0">
    <oddFooter>&amp;CPágina &amp;P de &amp;N</oddFooter>
  </headerFooter>
  <legacyDrawing r:id="rId5"/>
  <oleObjects>
    <oleObject progId="Word.Picture.8" shapeId="947580" r:id="rId1"/>
    <oleObject progId="Word.Picture.8" shapeId="676513" r:id="rId2"/>
    <oleObject progId="Word.Picture.8" shapeId="84538" r:id="rId3"/>
    <oleObject progId="Word.Picture.8" shapeId="8453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workbookViewId="0" topLeftCell="A1">
      <selection activeCell="A1" sqref="A1:IV16384"/>
    </sheetView>
  </sheetViews>
  <sheetFormatPr defaultColWidth="9.140625" defaultRowHeight="12.75"/>
  <cols>
    <col min="1" max="1" width="5.140625" style="1" customWidth="1"/>
    <col min="2" max="2" width="13.421875" style="1" customWidth="1"/>
    <col min="3" max="3" width="17.28125" style="1" customWidth="1"/>
    <col min="4" max="4" width="16.421875" style="1" customWidth="1"/>
    <col min="5" max="5" width="14.140625" style="3" customWidth="1"/>
    <col min="6" max="6" width="13.00390625" style="2" customWidth="1"/>
    <col min="7" max="10" width="9.421875" style="1" customWidth="1"/>
    <col min="11" max="11" width="8.8515625" style="1" customWidth="1"/>
    <col min="12" max="12" width="9.28125" style="1" customWidth="1"/>
    <col min="13" max="13" width="8.7109375" style="1" customWidth="1"/>
    <col min="14" max="15" width="9.28125" style="1" customWidth="1"/>
    <col min="16" max="16" width="9.57421875" style="1" customWidth="1"/>
    <col min="17" max="17" width="8.28125" style="1" customWidth="1"/>
    <col min="18" max="18" width="9.28125" style="1" customWidth="1"/>
    <col min="19" max="16384" width="11.421875" style="1" customWidth="1"/>
  </cols>
  <sheetData>
    <row r="1" spans="1:18" ht="25.5" customHeight="1">
      <c r="A1" s="289" t="s">
        <v>25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</row>
    <row r="2" spans="1:18" ht="19.5" customHeight="1">
      <c r="A2" s="290" t="s">
        <v>26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</row>
    <row r="3" spans="1:18" ht="12.75">
      <c r="A3" s="6"/>
      <c r="B3" s="49"/>
      <c r="C3" s="49"/>
      <c r="D3" s="5"/>
      <c r="E3" s="50"/>
      <c r="F3" s="51"/>
      <c r="G3" s="5"/>
      <c r="H3" s="5" t="s">
        <v>3</v>
      </c>
      <c r="I3" s="49"/>
      <c r="J3" s="49"/>
      <c r="K3" s="5"/>
      <c r="L3" s="5"/>
      <c r="M3" s="5"/>
      <c r="N3" s="5"/>
      <c r="O3" s="5"/>
      <c r="P3" s="5"/>
      <c r="Q3" s="49"/>
      <c r="R3" s="5"/>
    </row>
    <row r="4" spans="1:18" ht="18.75" customHeight="1">
      <c r="A4" s="291" t="s">
        <v>48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</row>
    <row r="5" spans="1:18" ht="12.75">
      <c r="A5" s="52"/>
      <c r="B5" s="52"/>
      <c r="C5" s="53" t="s">
        <v>3</v>
      </c>
      <c r="D5" s="52"/>
      <c r="E5" s="54"/>
      <c r="F5" s="55"/>
      <c r="G5" s="52"/>
      <c r="H5" s="52"/>
      <c r="I5" s="52"/>
      <c r="J5" s="52"/>
      <c r="K5" s="52"/>
      <c r="L5" s="52"/>
      <c r="M5" s="52"/>
      <c r="N5" s="56"/>
      <c r="O5" s="52"/>
      <c r="P5" s="52"/>
      <c r="Q5" s="52"/>
      <c r="R5" s="52"/>
    </row>
    <row r="6" spans="1:18" ht="12">
      <c r="A6" s="52"/>
      <c r="B6" s="52"/>
      <c r="C6" s="53" t="s">
        <v>3</v>
      </c>
      <c r="D6" s="52"/>
      <c r="E6" s="54"/>
      <c r="F6" s="55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</row>
    <row r="7" spans="1:18" ht="20.25">
      <c r="A7" s="292" t="s">
        <v>31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</row>
    <row r="8" spans="1:18" ht="12.75">
      <c r="A8" s="52"/>
      <c r="B8" s="52"/>
      <c r="C8" s="52"/>
      <c r="D8" s="53"/>
      <c r="E8" s="54"/>
      <c r="F8" s="55"/>
      <c r="G8" s="52"/>
      <c r="H8" s="52" t="s">
        <v>3</v>
      </c>
      <c r="I8" s="52"/>
      <c r="J8" s="52"/>
      <c r="K8" s="52"/>
      <c r="L8" s="53"/>
      <c r="M8" s="52"/>
      <c r="N8" s="52"/>
      <c r="O8" s="57"/>
      <c r="P8" s="48"/>
      <c r="Q8" s="56"/>
      <c r="R8" s="56"/>
    </row>
    <row r="9" spans="1:18" ht="1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2">
      <c r="A10" s="52"/>
      <c r="B10" s="52"/>
      <c r="C10" s="52"/>
      <c r="D10" s="52"/>
      <c r="E10" s="54"/>
      <c r="F10" s="55"/>
      <c r="G10" s="52"/>
      <c r="H10" s="58"/>
      <c r="I10" s="52"/>
      <c r="J10" s="52"/>
      <c r="K10" s="58"/>
      <c r="L10" s="58"/>
      <c r="M10" s="58"/>
      <c r="N10" s="58"/>
      <c r="O10" s="58"/>
      <c r="P10" s="58"/>
      <c r="Q10" s="52"/>
      <c r="R10" s="58"/>
    </row>
    <row r="11" spans="1:18" ht="12.75" thickBot="1">
      <c r="A11" s="59"/>
      <c r="B11" s="5"/>
      <c r="C11" s="5"/>
      <c r="D11" s="5"/>
      <c r="E11" s="50"/>
      <c r="F11" s="51"/>
      <c r="G11" s="5"/>
      <c r="H11" s="5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ht="12">
      <c r="A12" s="13"/>
      <c r="B12" s="14"/>
      <c r="C12" s="15"/>
      <c r="D12" s="15"/>
      <c r="E12" s="16"/>
      <c r="F12" s="17"/>
      <c r="G12" s="18"/>
      <c r="H12" s="18"/>
      <c r="I12" s="18"/>
      <c r="J12" s="18"/>
      <c r="K12" s="19" t="s">
        <v>12</v>
      </c>
      <c r="L12" s="18"/>
      <c r="M12" s="18"/>
      <c r="N12" s="18"/>
      <c r="O12" s="18" t="s">
        <v>3</v>
      </c>
      <c r="P12" s="19" t="s">
        <v>3</v>
      </c>
      <c r="Q12" s="19" t="s">
        <v>3</v>
      </c>
      <c r="R12" s="20"/>
    </row>
    <row r="13" spans="1:18" ht="12">
      <c r="A13" s="21" t="s">
        <v>4</v>
      </c>
      <c r="B13" s="22" t="s">
        <v>13</v>
      </c>
      <c r="C13" s="22"/>
      <c r="D13" s="22" t="s">
        <v>14</v>
      </c>
      <c r="E13" s="23" t="s">
        <v>5</v>
      </c>
      <c r="F13" s="23" t="s">
        <v>15</v>
      </c>
      <c r="G13" s="24" t="s">
        <v>28</v>
      </c>
      <c r="H13" s="25"/>
      <c r="I13" s="24" t="s">
        <v>29</v>
      </c>
      <c r="J13" s="25"/>
      <c r="K13" s="24" t="s">
        <v>30</v>
      </c>
      <c r="L13" s="25"/>
      <c r="M13" s="24" t="s">
        <v>47</v>
      </c>
      <c r="N13" s="25"/>
      <c r="O13" s="24" t="s">
        <v>16</v>
      </c>
      <c r="P13" s="25"/>
      <c r="Q13" s="24" t="s">
        <v>16</v>
      </c>
      <c r="R13" s="26"/>
    </row>
    <row r="14" spans="1:18" ht="12" customHeight="1">
      <c r="A14" s="21"/>
      <c r="B14" s="27" t="s">
        <v>17</v>
      </c>
      <c r="C14" s="28"/>
      <c r="D14" s="28" t="s">
        <v>18</v>
      </c>
      <c r="E14" s="29" t="s">
        <v>19</v>
      </c>
      <c r="F14" s="23" t="s">
        <v>19</v>
      </c>
      <c r="G14" s="30" t="s">
        <v>20</v>
      </c>
      <c r="H14" s="30" t="s">
        <v>21</v>
      </c>
      <c r="I14" s="30" t="s">
        <v>20</v>
      </c>
      <c r="J14" s="30" t="s">
        <v>21</v>
      </c>
      <c r="K14" s="30" t="s">
        <v>20</v>
      </c>
      <c r="L14" s="30" t="s">
        <v>21</v>
      </c>
      <c r="M14" s="30" t="s">
        <v>20</v>
      </c>
      <c r="N14" s="30" t="s">
        <v>21</v>
      </c>
      <c r="O14" s="30" t="s">
        <v>20</v>
      </c>
      <c r="P14" s="30" t="s">
        <v>21</v>
      </c>
      <c r="Q14" s="30" t="s">
        <v>20</v>
      </c>
      <c r="R14" s="31" t="s">
        <v>21</v>
      </c>
    </row>
    <row r="15" spans="1:18" ht="19.5" customHeight="1">
      <c r="A15" s="32">
        <v>1</v>
      </c>
      <c r="B15" s="33" t="s">
        <v>41</v>
      </c>
      <c r="C15" s="34"/>
      <c r="D15" s="35" t="e">
        <f>#REF!</f>
        <v>#REF!</v>
      </c>
      <c r="E15" s="36" t="e">
        <f>D15/$D$32*100</f>
        <v>#REF!</v>
      </c>
      <c r="F15" s="37"/>
      <c r="G15" s="38">
        <v>100</v>
      </c>
      <c r="H15" s="39">
        <f aca="true" t="shared" si="0" ref="H15:H23">G15+F15</f>
        <v>100</v>
      </c>
      <c r="I15" s="38"/>
      <c r="J15" s="39">
        <f aca="true" t="shared" si="1" ref="J15:J23">H15+I15</f>
        <v>100</v>
      </c>
      <c r="K15" s="38"/>
      <c r="L15" s="39">
        <f aca="true" t="shared" si="2" ref="L15:L21">J15+K15</f>
        <v>100</v>
      </c>
      <c r="M15" s="38"/>
      <c r="N15" s="39">
        <f aca="true" t="shared" si="3" ref="N15:N21">L15+M15</f>
        <v>100</v>
      </c>
      <c r="O15" s="38"/>
      <c r="P15" s="39">
        <f aca="true" t="shared" si="4" ref="P15:P21">N15+O15</f>
        <v>100</v>
      </c>
      <c r="Q15" s="38"/>
      <c r="R15" s="40">
        <f aca="true" t="shared" si="5" ref="R15:R21">P15+Q15</f>
        <v>100</v>
      </c>
    </row>
    <row r="16" spans="1:18" ht="19.5" customHeight="1">
      <c r="A16" s="32">
        <v>2</v>
      </c>
      <c r="B16" s="41" t="s">
        <v>22</v>
      </c>
      <c r="C16" s="42"/>
      <c r="D16" s="35" t="e">
        <f>#REF!</f>
        <v>#REF!</v>
      </c>
      <c r="E16" s="36" t="e">
        <f aca="true" t="shared" si="6" ref="E16:E30">D16/$D$32*100</f>
        <v>#REF!</v>
      </c>
      <c r="F16" s="37"/>
      <c r="G16" s="38">
        <v>100</v>
      </c>
      <c r="H16" s="39">
        <f t="shared" si="0"/>
        <v>100</v>
      </c>
      <c r="I16" s="38"/>
      <c r="J16" s="39">
        <f t="shared" si="1"/>
        <v>100</v>
      </c>
      <c r="K16" s="38"/>
      <c r="L16" s="39">
        <f t="shared" si="2"/>
        <v>100</v>
      </c>
      <c r="M16" s="38"/>
      <c r="N16" s="39">
        <f t="shared" si="3"/>
        <v>100</v>
      </c>
      <c r="O16" s="38"/>
      <c r="P16" s="39">
        <f t="shared" si="4"/>
        <v>100</v>
      </c>
      <c r="Q16" s="38"/>
      <c r="R16" s="40">
        <f t="shared" si="5"/>
        <v>100</v>
      </c>
    </row>
    <row r="17" spans="1:18" ht="19.5" customHeight="1">
      <c r="A17" s="32">
        <v>3</v>
      </c>
      <c r="B17" s="41" t="s">
        <v>6</v>
      </c>
      <c r="C17" s="42"/>
      <c r="D17" s="35" t="e">
        <f>#REF!</f>
        <v>#REF!</v>
      </c>
      <c r="E17" s="36" t="e">
        <f t="shared" si="6"/>
        <v>#REF!</v>
      </c>
      <c r="F17" s="37"/>
      <c r="G17" s="38">
        <v>100</v>
      </c>
      <c r="H17" s="39">
        <f t="shared" si="0"/>
        <v>100</v>
      </c>
      <c r="I17" s="38"/>
      <c r="J17" s="39">
        <f t="shared" si="1"/>
        <v>100</v>
      </c>
      <c r="K17" s="38"/>
      <c r="L17" s="39">
        <f t="shared" si="2"/>
        <v>100</v>
      </c>
      <c r="M17" s="38"/>
      <c r="N17" s="39">
        <f t="shared" si="3"/>
        <v>100</v>
      </c>
      <c r="O17" s="38"/>
      <c r="P17" s="39">
        <f t="shared" si="4"/>
        <v>100</v>
      </c>
      <c r="Q17" s="38"/>
      <c r="R17" s="40">
        <f t="shared" si="5"/>
        <v>100</v>
      </c>
    </row>
    <row r="18" spans="1:18" ht="19.5" customHeight="1">
      <c r="A18" s="32">
        <v>4</v>
      </c>
      <c r="B18" s="41" t="s">
        <v>7</v>
      </c>
      <c r="C18" s="42"/>
      <c r="D18" s="35" t="e">
        <f>#REF!</f>
        <v>#REF!</v>
      </c>
      <c r="E18" s="36" t="e">
        <f t="shared" si="6"/>
        <v>#REF!</v>
      </c>
      <c r="F18" s="37"/>
      <c r="G18" s="38">
        <v>80</v>
      </c>
      <c r="H18" s="39">
        <f t="shared" si="0"/>
        <v>80</v>
      </c>
      <c r="I18" s="38">
        <v>20</v>
      </c>
      <c r="J18" s="39">
        <f t="shared" si="1"/>
        <v>100</v>
      </c>
      <c r="K18" s="38"/>
      <c r="L18" s="39">
        <f t="shared" si="2"/>
        <v>100</v>
      </c>
      <c r="M18" s="38"/>
      <c r="N18" s="39">
        <f t="shared" si="3"/>
        <v>100</v>
      </c>
      <c r="O18" s="38"/>
      <c r="P18" s="39">
        <f t="shared" si="4"/>
        <v>100</v>
      </c>
      <c r="Q18" s="38"/>
      <c r="R18" s="40">
        <f t="shared" si="5"/>
        <v>100</v>
      </c>
    </row>
    <row r="19" spans="1:18" ht="19.5" customHeight="1">
      <c r="A19" s="32">
        <v>5</v>
      </c>
      <c r="B19" s="41" t="s">
        <v>23</v>
      </c>
      <c r="C19" s="42"/>
      <c r="D19" s="35" t="e">
        <f>#REF!</f>
        <v>#REF!</v>
      </c>
      <c r="E19" s="36" t="e">
        <f t="shared" si="6"/>
        <v>#REF!</v>
      </c>
      <c r="F19" s="37"/>
      <c r="G19" s="38"/>
      <c r="H19" s="39">
        <f t="shared" si="0"/>
        <v>0</v>
      </c>
      <c r="I19" s="38">
        <v>100</v>
      </c>
      <c r="J19" s="39">
        <f t="shared" si="1"/>
        <v>100</v>
      </c>
      <c r="K19" s="38"/>
      <c r="L19" s="39">
        <f t="shared" si="2"/>
        <v>100</v>
      </c>
      <c r="M19" s="38"/>
      <c r="N19" s="39">
        <f t="shared" si="3"/>
        <v>100</v>
      </c>
      <c r="O19" s="38"/>
      <c r="P19" s="39">
        <f t="shared" si="4"/>
        <v>100</v>
      </c>
      <c r="Q19" s="38"/>
      <c r="R19" s="40">
        <f t="shared" si="5"/>
        <v>100</v>
      </c>
    </row>
    <row r="20" spans="1:18" ht="19.5" customHeight="1">
      <c r="A20" s="32">
        <v>6</v>
      </c>
      <c r="B20" s="41" t="s">
        <v>34</v>
      </c>
      <c r="C20" s="42"/>
      <c r="D20" s="35" t="e">
        <f>#REF!</f>
        <v>#REF!</v>
      </c>
      <c r="E20" s="36" t="e">
        <f t="shared" si="6"/>
        <v>#REF!</v>
      </c>
      <c r="F20" s="37"/>
      <c r="G20" s="38"/>
      <c r="H20" s="39">
        <f t="shared" si="0"/>
        <v>0</v>
      </c>
      <c r="I20" s="38">
        <v>100</v>
      </c>
      <c r="J20" s="39">
        <f t="shared" si="1"/>
        <v>100</v>
      </c>
      <c r="K20" s="38"/>
      <c r="L20" s="39">
        <f t="shared" si="2"/>
        <v>100</v>
      </c>
      <c r="M20" s="38"/>
      <c r="N20" s="39">
        <f t="shared" si="3"/>
        <v>100</v>
      </c>
      <c r="O20" s="38"/>
      <c r="P20" s="39">
        <f t="shared" si="4"/>
        <v>100</v>
      </c>
      <c r="Q20" s="38"/>
      <c r="R20" s="40">
        <f t="shared" si="5"/>
        <v>100</v>
      </c>
    </row>
    <row r="21" spans="1:18" ht="19.5" customHeight="1">
      <c r="A21" s="32">
        <v>7</v>
      </c>
      <c r="B21" s="41" t="s">
        <v>42</v>
      </c>
      <c r="C21" s="42"/>
      <c r="D21" s="35" t="e">
        <f>#REF!</f>
        <v>#REF!</v>
      </c>
      <c r="E21" s="36" t="e">
        <f t="shared" si="6"/>
        <v>#REF!</v>
      </c>
      <c r="F21" s="37"/>
      <c r="G21" s="38"/>
      <c r="H21" s="39">
        <f t="shared" si="0"/>
        <v>0</v>
      </c>
      <c r="I21" s="38">
        <v>100</v>
      </c>
      <c r="J21" s="39">
        <f t="shared" si="1"/>
        <v>100</v>
      </c>
      <c r="K21" s="38"/>
      <c r="L21" s="39">
        <f t="shared" si="2"/>
        <v>100</v>
      </c>
      <c r="M21" s="38"/>
      <c r="N21" s="39">
        <f t="shared" si="3"/>
        <v>100</v>
      </c>
      <c r="O21" s="38"/>
      <c r="P21" s="39">
        <f t="shared" si="4"/>
        <v>100</v>
      </c>
      <c r="Q21" s="38"/>
      <c r="R21" s="40">
        <f t="shared" si="5"/>
        <v>100</v>
      </c>
    </row>
    <row r="22" spans="1:18" ht="19.5" customHeight="1">
      <c r="A22" s="32">
        <v>8</v>
      </c>
      <c r="B22" s="41" t="s">
        <v>35</v>
      </c>
      <c r="C22" s="42"/>
      <c r="D22" s="35" t="e">
        <f>#REF!</f>
        <v>#REF!</v>
      </c>
      <c r="E22" s="36" t="e">
        <f t="shared" si="6"/>
        <v>#REF!</v>
      </c>
      <c r="F22" s="37"/>
      <c r="G22" s="38">
        <v>32</v>
      </c>
      <c r="H22" s="39">
        <f t="shared" si="0"/>
        <v>32</v>
      </c>
      <c r="I22" s="38">
        <v>68</v>
      </c>
      <c r="J22" s="39">
        <f t="shared" si="1"/>
        <v>100</v>
      </c>
      <c r="K22" s="38"/>
      <c r="L22" s="39"/>
      <c r="M22" s="38"/>
      <c r="N22" s="39"/>
      <c r="O22" s="38"/>
      <c r="P22" s="39"/>
      <c r="Q22" s="38"/>
      <c r="R22" s="40"/>
    </row>
    <row r="23" spans="1:18" ht="19.5" customHeight="1">
      <c r="A23" s="32">
        <v>9</v>
      </c>
      <c r="B23" s="41" t="s">
        <v>8</v>
      </c>
      <c r="C23" s="42"/>
      <c r="D23" s="35" t="e">
        <f>#REF!</f>
        <v>#REF!</v>
      </c>
      <c r="E23" s="36" t="e">
        <f t="shared" si="6"/>
        <v>#REF!</v>
      </c>
      <c r="F23" s="37"/>
      <c r="G23" s="38"/>
      <c r="H23" s="39">
        <f t="shared" si="0"/>
        <v>0</v>
      </c>
      <c r="I23" s="38"/>
      <c r="J23" s="39">
        <f t="shared" si="1"/>
        <v>0</v>
      </c>
      <c r="K23" s="38">
        <v>100</v>
      </c>
      <c r="L23" s="39">
        <f>J23+K23</f>
        <v>100</v>
      </c>
      <c r="M23" s="38"/>
      <c r="N23" s="39">
        <f>L23+M23</f>
        <v>100</v>
      </c>
      <c r="O23" s="38"/>
      <c r="P23" s="39">
        <f>N23+O23</f>
        <v>100</v>
      </c>
      <c r="Q23" s="38"/>
      <c r="R23" s="40">
        <f>P23+Q23</f>
        <v>100</v>
      </c>
    </row>
    <row r="24" spans="1:18" ht="19.5" customHeight="1">
      <c r="A24" s="32">
        <v>10</v>
      </c>
      <c r="B24" s="41" t="s">
        <v>9</v>
      </c>
      <c r="C24" s="42"/>
      <c r="D24" s="35" t="e">
        <f>#REF!</f>
        <v>#REF!</v>
      </c>
      <c r="E24" s="36" t="e">
        <f t="shared" si="6"/>
        <v>#REF!</v>
      </c>
      <c r="F24" s="37"/>
      <c r="G24" s="38"/>
      <c r="H24" s="39"/>
      <c r="I24" s="38"/>
      <c r="J24" s="39"/>
      <c r="K24" s="38">
        <v>100</v>
      </c>
      <c r="L24" s="39">
        <f>J24+K24</f>
        <v>100</v>
      </c>
      <c r="M24" s="38"/>
      <c r="N24" s="39"/>
      <c r="O24" s="38"/>
      <c r="P24" s="39"/>
      <c r="Q24" s="38"/>
      <c r="R24" s="40"/>
    </row>
    <row r="25" spans="1:18" ht="19.5" customHeight="1">
      <c r="A25" s="32">
        <v>11</v>
      </c>
      <c r="B25" s="41" t="s">
        <v>36</v>
      </c>
      <c r="C25" s="42"/>
      <c r="D25" s="43"/>
      <c r="E25" s="44"/>
      <c r="F25" s="45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7"/>
    </row>
    <row r="26" spans="1:18" ht="19.5" customHeight="1">
      <c r="A26" s="32" t="s">
        <v>37</v>
      </c>
      <c r="B26" s="41" t="s">
        <v>44</v>
      </c>
      <c r="C26" s="42"/>
      <c r="D26" s="35" t="e">
        <f>#REF!</f>
        <v>#REF!</v>
      </c>
      <c r="E26" s="36" t="e">
        <f t="shared" si="6"/>
        <v>#REF!</v>
      </c>
      <c r="F26" s="37"/>
      <c r="G26" s="38"/>
      <c r="H26" s="39"/>
      <c r="I26" s="38">
        <v>100</v>
      </c>
      <c r="J26" s="39">
        <f>H26+I26</f>
        <v>100</v>
      </c>
      <c r="K26" s="38"/>
      <c r="L26" s="39"/>
      <c r="M26" s="38"/>
      <c r="N26" s="39"/>
      <c r="O26" s="38"/>
      <c r="P26" s="39"/>
      <c r="Q26" s="38"/>
      <c r="R26" s="40"/>
    </row>
    <row r="27" spans="1:18" ht="19.5" customHeight="1">
      <c r="A27" s="32" t="s">
        <v>38</v>
      </c>
      <c r="B27" s="41" t="s">
        <v>45</v>
      </c>
      <c r="C27" s="42"/>
      <c r="D27" s="35" t="e">
        <f>#REF!</f>
        <v>#REF!</v>
      </c>
      <c r="E27" s="36" t="e">
        <f t="shared" si="6"/>
        <v>#REF!</v>
      </c>
      <c r="F27" s="37"/>
      <c r="G27" s="38">
        <v>50</v>
      </c>
      <c r="H27" s="39">
        <f>G27+F27</f>
        <v>50</v>
      </c>
      <c r="I27" s="38">
        <v>50</v>
      </c>
      <c r="J27" s="39">
        <f>H27+I27</f>
        <v>100</v>
      </c>
      <c r="K27" s="38"/>
      <c r="L27" s="39"/>
      <c r="M27" s="38"/>
      <c r="N27" s="39"/>
      <c r="O27" s="38"/>
      <c r="P27" s="39"/>
      <c r="Q27" s="38"/>
      <c r="R27" s="40"/>
    </row>
    <row r="28" spans="1:18" ht="19.5" customHeight="1">
      <c r="A28" s="32" t="s">
        <v>43</v>
      </c>
      <c r="B28" s="41" t="s">
        <v>46</v>
      </c>
      <c r="C28" s="42"/>
      <c r="D28" s="35" t="e">
        <f>#REF!</f>
        <v>#REF!</v>
      </c>
      <c r="E28" s="36" t="e">
        <f t="shared" si="6"/>
        <v>#REF!</v>
      </c>
      <c r="F28" s="37"/>
      <c r="G28" s="38">
        <v>10</v>
      </c>
      <c r="H28" s="39">
        <f>G28+F28</f>
        <v>10</v>
      </c>
      <c r="I28" s="38">
        <v>70</v>
      </c>
      <c r="J28" s="39">
        <f>H28+I28</f>
        <v>80</v>
      </c>
      <c r="K28" s="38">
        <v>20</v>
      </c>
      <c r="L28" s="39">
        <f>J28+K28</f>
        <v>100</v>
      </c>
      <c r="M28" s="38"/>
      <c r="N28" s="39"/>
      <c r="O28" s="38"/>
      <c r="P28" s="39"/>
      <c r="Q28" s="38"/>
      <c r="R28" s="40"/>
    </row>
    <row r="29" spans="1:18" ht="19.5" customHeight="1">
      <c r="A29" s="32">
        <v>12</v>
      </c>
      <c r="B29" s="41" t="s">
        <v>39</v>
      </c>
      <c r="C29" s="42"/>
      <c r="D29" s="35" t="e">
        <f>#REF!</f>
        <v>#REF!</v>
      </c>
      <c r="E29" s="36" t="e">
        <f t="shared" si="6"/>
        <v>#REF!</v>
      </c>
      <c r="F29" s="37"/>
      <c r="G29" s="38"/>
      <c r="H29" s="39"/>
      <c r="I29" s="38">
        <v>100</v>
      </c>
      <c r="J29" s="39">
        <f>H29+I29</f>
        <v>100</v>
      </c>
      <c r="K29" s="38"/>
      <c r="L29" s="39">
        <f>J29+K29</f>
        <v>100</v>
      </c>
      <c r="M29" s="38"/>
      <c r="N29" s="39">
        <f>L29+M29</f>
        <v>100</v>
      </c>
      <c r="O29" s="38"/>
      <c r="P29" s="39">
        <f>N29+O29</f>
        <v>100</v>
      </c>
      <c r="Q29" s="38"/>
      <c r="R29" s="40">
        <f>P29+Q29</f>
        <v>100</v>
      </c>
    </row>
    <row r="30" spans="1:18" ht="19.5" customHeight="1">
      <c r="A30" s="32">
        <v>13</v>
      </c>
      <c r="B30" s="41" t="s">
        <v>40</v>
      </c>
      <c r="C30" s="42"/>
      <c r="D30" s="35" t="e">
        <f>#REF!</f>
        <v>#REF!</v>
      </c>
      <c r="E30" s="36" t="e">
        <f t="shared" si="6"/>
        <v>#REF!</v>
      </c>
      <c r="F30" s="37"/>
      <c r="G30" s="38"/>
      <c r="H30" s="39">
        <f>G30+F30</f>
        <v>0</v>
      </c>
      <c r="I30" s="38">
        <v>100</v>
      </c>
      <c r="J30" s="39">
        <f>H30+I30</f>
        <v>100</v>
      </c>
      <c r="K30" s="38"/>
      <c r="L30" s="39">
        <f>J30+K30</f>
        <v>100</v>
      </c>
      <c r="M30" s="38"/>
      <c r="N30" s="39">
        <f>L30+M30</f>
        <v>100</v>
      </c>
      <c r="O30" s="38"/>
      <c r="P30" s="39">
        <f>N30+O30</f>
        <v>100</v>
      </c>
      <c r="Q30" s="38"/>
      <c r="R30" s="40">
        <f>P30+Q30</f>
        <v>100</v>
      </c>
    </row>
    <row r="31" spans="1:18" ht="10.5" customHeight="1" thickBot="1">
      <c r="A31" s="60"/>
      <c r="B31" s="61"/>
      <c r="C31" s="61"/>
      <c r="D31" s="62"/>
      <c r="E31" s="63"/>
      <c r="F31" s="64"/>
      <c r="G31" s="65"/>
      <c r="H31" s="61"/>
      <c r="I31" s="65"/>
      <c r="J31" s="61"/>
      <c r="K31" s="65"/>
      <c r="L31" s="61"/>
      <c r="M31" s="65"/>
      <c r="N31" s="61"/>
      <c r="O31" s="65"/>
      <c r="P31" s="61"/>
      <c r="Q31" s="65"/>
      <c r="R31" s="61"/>
    </row>
    <row r="32" spans="1:18" ht="18" customHeight="1" thickBot="1">
      <c r="A32" s="283" t="s">
        <v>24</v>
      </c>
      <c r="B32" s="284"/>
      <c r="C32" s="285"/>
      <c r="D32" s="4" t="e">
        <f>SUM(D15:D30)</f>
        <v>#REF!</v>
      </c>
      <c r="E32" s="7" t="e">
        <f>SUM(E15:E30)</f>
        <v>#REF!</v>
      </c>
      <c r="F32" s="66" t="e">
        <f>SUMPRODUCT(F15:F30,$E$15:$E$30)/100</f>
        <v>#REF!</v>
      </c>
      <c r="G32" s="8" t="e">
        <f>SUMPRODUCT(G15:G30,$E$15:$E$30)/100</f>
        <v>#REF!</v>
      </c>
      <c r="H32" s="9" t="e">
        <f>G32+F32</f>
        <v>#REF!</v>
      </c>
      <c r="I32" s="8" t="e">
        <f>SUMPRODUCT(I15:I30,$E$15:$E$30)/100</f>
        <v>#REF!</v>
      </c>
      <c r="J32" s="9" t="e">
        <f>H32+I32</f>
        <v>#REF!</v>
      </c>
      <c r="K32" s="8" t="e">
        <f>SUMPRODUCT(K15:K30,$E$15:$E$30)/100</f>
        <v>#REF!</v>
      </c>
      <c r="L32" s="9" t="e">
        <f>J32+K32</f>
        <v>#REF!</v>
      </c>
      <c r="M32" s="8" t="e">
        <f>SUMPRODUCT(M15:M30,$E$15:$E$30)/100</f>
        <v>#REF!</v>
      </c>
      <c r="N32" s="9" t="e">
        <f>L32+M32</f>
        <v>#REF!</v>
      </c>
      <c r="O32" s="8" t="e">
        <f>SUMPRODUCT(O15:O30,$E$15:$E$30)/100</f>
        <v>#REF!</v>
      </c>
      <c r="P32" s="9" t="e">
        <f>N32+O32</f>
        <v>#REF!</v>
      </c>
      <c r="Q32" s="8" t="e">
        <f>SUMPRODUCT(Q15:Q30,$E$15:$E$30)/100</f>
        <v>#REF!</v>
      </c>
      <c r="R32" s="10" t="e">
        <f>P32+Q32</f>
        <v>#REF!</v>
      </c>
    </row>
    <row r="33" spans="1:18" ht="5.25" customHeight="1">
      <c r="A33" s="5"/>
      <c r="B33" s="5"/>
      <c r="C33" s="5"/>
      <c r="D33" s="5"/>
      <c r="E33" s="50"/>
      <c r="F33" s="5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 ht="14.25" customHeight="1">
      <c r="A34" s="286" t="s">
        <v>27</v>
      </c>
      <c r="B34" s="287"/>
      <c r="C34" s="288"/>
      <c r="D34" s="67"/>
      <c r="E34" s="68"/>
      <c r="F34" s="69"/>
      <c r="G34" s="12" t="e">
        <f>D32*G32/100</f>
        <v>#REF!</v>
      </c>
      <c r="H34" s="12"/>
      <c r="I34" s="12" t="e">
        <f>D32*I32/100</f>
        <v>#REF!</v>
      </c>
      <c r="J34" s="12"/>
      <c r="K34" s="12" t="e">
        <f>D32*K32/100</f>
        <v>#REF!</v>
      </c>
      <c r="L34" s="12"/>
      <c r="M34" s="12" t="e">
        <f>D32*M32/100</f>
        <v>#REF!</v>
      </c>
      <c r="N34" s="12"/>
      <c r="O34" s="12" t="e">
        <f>L32*O32/100</f>
        <v>#REF!</v>
      </c>
      <c r="P34" s="12"/>
      <c r="Q34" s="12" t="e">
        <f>N32*Q32/100</f>
        <v>#REF!</v>
      </c>
      <c r="R34" s="12" t="e">
        <f>SUM(G34:Q34)</f>
        <v>#REF!</v>
      </c>
    </row>
    <row r="35" spans="1:18" ht="10.5" customHeight="1">
      <c r="A35" s="5"/>
      <c r="B35" s="5"/>
      <c r="C35" s="5"/>
      <c r="D35" s="5"/>
      <c r="E35" s="50"/>
      <c r="F35" s="51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0.5" customHeight="1">
      <c r="A36" s="5"/>
      <c r="B36" s="5"/>
      <c r="C36" s="5"/>
      <c r="D36" s="5"/>
      <c r="E36" s="50"/>
      <c r="F36" s="51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0.5" customHeight="1">
      <c r="A37" s="5"/>
      <c r="B37" s="5"/>
      <c r="C37" s="5"/>
      <c r="D37" s="5"/>
      <c r="E37" s="50"/>
      <c r="F37" s="51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0.5" customHeight="1">
      <c r="A38" s="5"/>
      <c r="B38" s="5"/>
      <c r="C38" s="5"/>
      <c r="D38" s="5"/>
      <c r="E38" s="50"/>
      <c r="F38" s="51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ht="13.5" customHeight="1">
      <c r="A39"/>
    </row>
  </sheetData>
  <mergeCells count="6">
    <mergeCell ref="A32:C32"/>
    <mergeCell ref="A34:C34"/>
    <mergeCell ref="A1:R1"/>
    <mergeCell ref="A2:R2"/>
    <mergeCell ref="A4:R4"/>
    <mergeCell ref="A7:R7"/>
  </mergeCells>
  <printOptions/>
  <pageMargins left="0.75" right="0.75" top="1" bottom="1" header="0.492125985" footer="0.492125985"/>
  <pageSetup orientation="portrait" paperSize="9"/>
  <drawing r:id="rId4"/>
  <legacyDrawing r:id="rId3"/>
  <oleObjects>
    <oleObject progId="Word.Picture.8" shapeId="111548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K354"/>
  <sheetViews>
    <sheetView zoomScale="75" zoomScaleNormal="75" zoomScaleSheetLayoutView="75" workbookViewId="0" topLeftCell="A1">
      <selection activeCell="A1" sqref="A1:IV16384"/>
    </sheetView>
  </sheetViews>
  <sheetFormatPr defaultColWidth="9.140625" defaultRowHeight="12.75"/>
  <cols>
    <col min="1" max="1" width="18.28125" style="110" customWidth="1"/>
    <col min="2" max="2" width="7.421875" style="110" customWidth="1"/>
    <col min="3" max="3" width="51.00390625" style="110" customWidth="1"/>
    <col min="4" max="4" width="10.28125" style="129" customWidth="1"/>
    <col min="5" max="5" width="13.140625" style="110" customWidth="1"/>
    <col min="6" max="6" width="17.7109375" style="110" customWidth="1"/>
    <col min="7" max="7" width="14.7109375" style="110" customWidth="1"/>
    <col min="8" max="8" width="12.28125" style="110" customWidth="1"/>
    <col min="9" max="9" width="18.8515625" style="110" customWidth="1"/>
    <col min="10" max="10" width="12.7109375" style="110" bestFit="1" customWidth="1"/>
    <col min="11" max="11" width="14.421875" style="110" bestFit="1" customWidth="1"/>
    <col min="12" max="16384" width="9.140625" style="110" customWidth="1"/>
  </cols>
  <sheetData>
    <row r="1" spans="1:9" ht="23.25">
      <c r="A1" s="273" t="s">
        <v>58</v>
      </c>
      <c r="B1" s="273"/>
      <c r="C1" s="273"/>
      <c r="D1" s="273"/>
      <c r="E1" s="273"/>
      <c r="F1" s="273"/>
      <c r="G1" s="273"/>
      <c r="H1" s="273"/>
      <c r="I1" s="273"/>
    </row>
    <row r="2" spans="1:9" ht="18">
      <c r="A2" s="274" t="s">
        <v>119</v>
      </c>
      <c r="B2" s="274"/>
      <c r="C2" s="274"/>
      <c r="D2" s="274"/>
      <c r="E2" s="274"/>
      <c r="F2" s="274"/>
      <c r="G2" s="274"/>
      <c r="H2" s="274"/>
      <c r="I2" s="274"/>
    </row>
    <row r="3" spans="1:9" ht="18" customHeight="1">
      <c r="A3" s="111"/>
      <c r="B3" s="111"/>
      <c r="C3" s="111"/>
      <c r="D3" s="111"/>
      <c r="E3" s="111"/>
      <c r="F3" s="111"/>
      <c r="G3" s="111"/>
      <c r="I3" s="112"/>
    </row>
    <row r="4" spans="1:9" ht="23.25">
      <c r="A4" s="282" t="s">
        <v>95</v>
      </c>
      <c r="B4" s="282"/>
      <c r="C4" s="282"/>
      <c r="D4" s="282"/>
      <c r="E4" s="282"/>
      <c r="F4" s="282"/>
      <c r="G4" s="282"/>
      <c r="H4" s="282"/>
      <c r="I4" s="282"/>
    </row>
    <row r="5" spans="1:9" ht="6" customHeight="1">
      <c r="A5" s="155"/>
      <c r="B5" s="155"/>
      <c r="C5" s="155"/>
      <c r="D5" s="155"/>
      <c r="E5" s="155"/>
      <c r="F5" s="155"/>
      <c r="G5" s="155"/>
      <c r="H5" s="155"/>
      <c r="I5" s="155"/>
    </row>
    <row r="6" spans="1:9" ht="18">
      <c r="A6" s="164" t="s">
        <v>178</v>
      </c>
      <c r="B6" s="165"/>
      <c r="C6" s="166"/>
      <c r="D6" s="166"/>
      <c r="E6" s="167"/>
      <c r="F6" s="167"/>
      <c r="G6" s="168"/>
      <c r="H6" s="168"/>
      <c r="I6" s="176"/>
    </row>
    <row r="7" spans="1:9" ht="15">
      <c r="A7" s="169" t="s">
        <v>169</v>
      </c>
      <c r="B7" s="170"/>
      <c r="C7" s="170"/>
      <c r="D7" s="170"/>
      <c r="E7" s="170"/>
      <c r="F7" s="170"/>
      <c r="G7" s="169" t="s">
        <v>194</v>
      </c>
      <c r="H7" s="170"/>
      <c r="I7" s="171"/>
    </row>
    <row r="8" spans="1:9" ht="15">
      <c r="A8" s="309" t="s">
        <v>195</v>
      </c>
      <c r="B8" s="310"/>
      <c r="C8" s="310"/>
      <c r="D8" s="310"/>
      <c r="E8" s="310"/>
      <c r="F8" s="310"/>
      <c r="G8" s="310"/>
      <c r="H8" s="310"/>
      <c r="I8" s="311"/>
    </row>
    <row r="9" spans="1:9" ht="15">
      <c r="A9" s="309" t="s">
        <v>110</v>
      </c>
      <c r="B9" s="310"/>
      <c r="C9" s="310"/>
      <c r="D9" s="310"/>
      <c r="E9" s="311"/>
      <c r="F9" s="169" t="s">
        <v>109</v>
      </c>
      <c r="G9" s="174"/>
      <c r="H9" s="309" t="s">
        <v>198</v>
      </c>
      <c r="I9" s="311"/>
    </row>
    <row r="10" spans="1:10" ht="15.75">
      <c r="A10" s="169" t="s">
        <v>117</v>
      </c>
      <c r="B10" s="170"/>
      <c r="C10" s="170"/>
      <c r="D10" s="169" t="s">
        <v>120</v>
      </c>
      <c r="E10" s="170"/>
      <c r="F10" s="312" t="s">
        <v>199</v>
      </c>
      <c r="G10" s="313"/>
      <c r="H10" s="175" t="s">
        <v>116</v>
      </c>
      <c r="I10" s="249">
        <v>0.275</v>
      </c>
      <c r="J10" s="236"/>
    </row>
    <row r="11" spans="1:9" ht="6" customHeight="1">
      <c r="A11" s="293"/>
      <c r="B11" s="293"/>
      <c r="C11" s="293"/>
      <c r="D11" s="293"/>
      <c r="E11" s="293"/>
      <c r="F11" s="293"/>
      <c r="G11" s="293"/>
      <c r="H11" s="293"/>
      <c r="I11" s="293"/>
    </row>
    <row r="12" spans="1:9" s="112" customFormat="1" ht="12.75">
      <c r="A12" s="113" t="s">
        <v>96</v>
      </c>
      <c r="B12" s="295" t="s">
        <v>4</v>
      </c>
      <c r="C12" s="295" t="s">
        <v>97</v>
      </c>
      <c r="D12" s="295" t="s">
        <v>98</v>
      </c>
      <c r="E12" s="295" t="s">
        <v>99</v>
      </c>
      <c r="F12" s="301" t="s">
        <v>100</v>
      </c>
      <c r="G12" s="302"/>
      <c r="H12" s="308" t="s">
        <v>101</v>
      </c>
      <c r="I12" s="308"/>
    </row>
    <row r="13" spans="1:9" s="112" customFormat="1" ht="12.75">
      <c r="A13" s="115" t="s">
        <v>63</v>
      </c>
      <c r="B13" s="296"/>
      <c r="C13" s="296"/>
      <c r="D13" s="296"/>
      <c r="E13" s="296"/>
      <c r="F13" s="116" t="s">
        <v>32</v>
      </c>
      <c r="G13" s="114" t="s">
        <v>24</v>
      </c>
      <c r="H13" s="116" t="s">
        <v>32</v>
      </c>
      <c r="I13" s="114" t="s">
        <v>24</v>
      </c>
    </row>
    <row r="14" spans="1:9" s="112" customFormat="1" ht="12.75">
      <c r="A14" s="115"/>
      <c r="B14" s="115">
        <v>1</v>
      </c>
      <c r="C14" s="229" t="s">
        <v>103</v>
      </c>
      <c r="D14" s="227"/>
      <c r="E14" s="228"/>
      <c r="F14" s="116"/>
      <c r="G14" s="114"/>
      <c r="H14" s="116"/>
      <c r="I14" s="114"/>
    </row>
    <row r="15" spans="1:9" s="112" customFormat="1" ht="12.75">
      <c r="A15" s="103" t="s">
        <v>64</v>
      </c>
      <c r="B15" s="100" t="s">
        <v>10</v>
      </c>
      <c r="C15" s="101" t="s">
        <v>144</v>
      </c>
      <c r="D15" s="122" t="s">
        <v>33</v>
      </c>
      <c r="E15" s="154">
        <v>6</v>
      </c>
      <c r="F15" s="154">
        <v>230.8</v>
      </c>
      <c r="G15" s="117">
        <v>1384.8</v>
      </c>
      <c r="H15" s="117">
        <v>294.27</v>
      </c>
      <c r="I15" s="117">
        <v>1765.62</v>
      </c>
    </row>
    <row r="16" spans="1:9" s="112" customFormat="1" ht="12.75">
      <c r="A16" s="115"/>
      <c r="B16" s="115"/>
      <c r="C16" s="99" t="s">
        <v>104</v>
      </c>
      <c r="D16" s="227"/>
      <c r="E16" s="228"/>
      <c r="F16" s="116"/>
      <c r="G16" s="130">
        <v>1384.8</v>
      </c>
      <c r="H16" s="116"/>
      <c r="I16" s="130">
        <v>1765.62</v>
      </c>
    </row>
    <row r="17" spans="1:9" s="112" customFormat="1" ht="12.75">
      <c r="A17" s="115"/>
      <c r="B17" s="115"/>
      <c r="C17" s="230"/>
      <c r="D17" s="227"/>
      <c r="E17" s="228"/>
      <c r="F17" s="116"/>
      <c r="G17" s="114"/>
      <c r="H17" s="116"/>
      <c r="I17" s="114"/>
    </row>
    <row r="18" spans="1:9" s="112" customFormat="1" ht="12.75">
      <c r="A18" s="115"/>
      <c r="B18" s="100">
        <v>2</v>
      </c>
      <c r="C18" s="303" t="s">
        <v>171</v>
      </c>
      <c r="D18" s="304"/>
      <c r="E18" s="305"/>
      <c r="F18" s="117"/>
      <c r="G18" s="217"/>
      <c r="H18" s="117"/>
      <c r="I18" s="217"/>
    </row>
    <row r="19" spans="1:9" s="112" customFormat="1" ht="12.75">
      <c r="A19" s="115"/>
      <c r="B19" s="100" t="s">
        <v>62</v>
      </c>
      <c r="C19" s="101" t="s">
        <v>105</v>
      </c>
      <c r="D19" s="122"/>
      <c r="E19" s="117"/>
      <c r="F19" s="117"/>
      <c r="G19" s="117"/>
      <c r="H19" s="117"/>
      <c r="I19" s="117"/>
    </row>
    <row r="20" spans="1:9" s="112" customFormat="1" ht="12.75">
      <c r="A20" s="103">
        <v>9546</v>
      </c>
      <c r="B20" s="100" t="s">
        <v>126</v>
      </c>
      <c r="C20" s="101" t="s">
        <v>53</v>
      </c>
      <c r="D20" s="122" t="s">
        <v>33</v>
      </c>
      <c r="E20" s="117">
        <v>2581.142</v>
      </c>
      <c r="F20" s="117">
        <v>0.39</v>
      </c>
      <c r="G20" s="117">
        <v>1006.6453799999999</v>
      </c>
      <c r="H20" s="117">
        <v>0.49725</v>
      </c>
      <c r="I20" s="117">
        <v>1283.4728595</v>
      </c>
    </row>
    <row r="21" spans="1:9" s="112" customFormat="1" ht="12.75">
      <c r="A21" s="103" t="s">
        <v>65</v>
      </c>
      <c r="B21" s="100" t="s">
        <v>149</v>
      </c>
      <c r="C21" s="101" t="s">
        <v>49</v>
      </c>
      <c r="D21" s="122" t="s">
        <v>33</v>
      </c>
      <c r="E21" s="117">
        <v>2581.142</v>
      </c>
      <c r="F21" s="117">
        <v>0.44</v>
      </c>
      <c r="G21" s="117">
        <v>1135.70248</v>
      </c>
      <c r="H21" s="117">
        <v>0.561</v>
      </c>
      <c r="I21" s="117">
        <v>1448.0206620000001</v>
      </c>
    </row>
    <row r="22" spans="1:9" s="112" customFormat="1" ht="12.75">
      <c r="A22" s="103" t="s">
        <v>66</v>
      </c>
      <c r="B22" s="100" t="s">
        <v>150</v>
      </c>
      <c r="C22" s="101" t="s">
        <v>127</v>
      </c>
      <c r="D22" s="122" t="s">
        <v>118</v>
      </c>
      <c r="E22" s="117">
        <v>1935.8564999999999</v>
      </c>
      <c r="F22" s="117">
        <v>1.63</v>
      </c>
      <c r="G22" s="117">
        <v>3155.446095</v>
      </c>
      <c r="H22" s="117">
        <v>2.0782499999999997</v>
      </c>
      <c r="I22" s="117">
        <v>4023.1937711249993</v>
      </c>
    </row>
    <row r="23" spans="1:9" s="112" customFormat="1" ht="12.75">
      <c r="A23" s="115"/>
      <c r="B23" s="100"/>
      <c r="C23" s="99" t="s">
        <v>128</v>
      </c>
      <c r="D23" s="122"/>
      <c r="E23" s="117"/>
      <c r="F23" s="117"/>
      <c r="G23" s="116">
        <v>5297.793954999999</v>
      </c>
      <c r="H23" s="116"/>
      <c r="I23" s="116">
        <v>6754.687292625</v>
      </c>
    </row>
    <row r="24" spans="1:9" s="112" customFormat="1" ht="12.75">
      <c r="A24" s="115"/>
      <c r="B24" s="100"/>
      <c r="C24" s="101"/>
      <c r="D24" s="122"/>
      <c r="E24" s="117"/>
      <c r="F24" s="117"/>
      <c r="G24" s="117"/>
      <c r="H24" s="117"/>
      <c r="I24" s="117"/>
    </row>
    <row r="25" spans="1:9" s="112" customFormat="1" ht="12.75">
      <c r="A25" s="115"/>
      <c r="B25" s="100" t="s">
        <v>108</v>
      </c>
      <c r="C25" s="101" t="s">
        <v>129</v>
      </c>
      <c r="D25" s="122"/>
      <c r="E25" s="117"/>
      <c r="F25" s="117"/>
      <c r="G25" s="117"/>
      <c r="H25" s="117"/>
      <c r="I25" s="117"/>
    </row>
    <row r="26" spans="1:9" s="112" customFormat="1" ht="25.5">
      <c r="A26" s="103">
        <v>72961</v>
      </c>
      <c r="B26" s="100" t="s">
        <v>130</v>
      </c>
      <c r="C26" s="102" t="s">
        <v>0</v>
      </c>
      <c r="D26" s="122" t="s">
        <v>33</v>
      </c>
      <c r="E26" s="117">
        <v>2581.142</v>
      </c>
      <c r="F26" s="117">
        <v>1.4</v>
      </c>
      <c r="G26" s="117">
        <v>3613.5987999999993</v>
      </c>
      <c r="H26" s="117">
        <v>1.785</v>
      </c>
      <c r="I26" s="117">
        <v>4607.33847</v>
      </c>
    </row>
    <row r="27" spans="1:9" s="112" customFormat="1" ht="12.75">
      <c r="A27" s="103" t="s">
        <v>91</v>
      </c>
      <c r="B27" s="100" t="s">
        <v>131</v>
      </c>
      <c r="C27" s="102" t="s">
        <v>52</v>
      </c>
      <c r="D27" s="122" t="s">
        <v>51</v>
      </c>
      <c r="E27" s="117">
        <v>387.1713</v>
      </c>
      <c r="F27" s="117">
        <v>3.32</v>
      </c>
      <c r="G27" s="117">
        <v>1285.408716</v>
      </c>
      <c r="H27" s="117">
        <v>4.233</v>
      </c>
      <c r="I27" s="117">
        <v>1638.8961128999997</v>
      </c>
    </row>
    <row r="28" spans="1:10" s="120" customFormat="1" ht="12.75">
      <c r="A28" s="103">
        <v>72875</v>
      </c>
      <c r="B28" s="100" t="s">
        <v>132</v>
      </c>
      <c r="C28" s="102" t="s">
        <v>173</v>
      </c>
      <c r="D28" s="122" t="s">
        <v>118</v>
      </c>
      <c r="E28" s="117">
        <v>14518.923749999998</v>
      </c>
      <c r="F28" s="117">
        <v>0.89</v>
      </c>
      <c r="G28" s="117">
        <v>12921.842137499998</v>
      </c>
      <c r="H28" s="117">
        <v>1.13475</v>
      </c>
      <c r="I28" s="117">
        <v>16475.3487253125</v>
      </c>
      <c r="J28" s="123"/>
    </row>
    <row r="29" spans="1:9" s="112" customFormat="1" ht="25.5">
      <c r="A29" s="103">
        <v>72911</v>
      </c>
      <c r="B29" s="100" t="s">
        <v>151</v>
      </c>
      <c r="C29" s="102" t="s">
        <v>94</v>
      </c>
      <c r="D29" s="122" t="s">
        <v>51</v>
      </c>
      <c r="E29" s="117">
        <v>387.1713</v>
      </c>
      <c r="F29" s="117">
        <v>7.28</v>
      </c>
      <c r="G29" s="117">
        <v>2818.607064</v>
      </c>
      <c r="H29" s="117">
        <v>9.282</v>
      </c>
      <c r="I29" s="117">
        <v>3593.7240066</v>
      </c>
    </row>
    <row r="30" spans="1:9" s="112" customFormat="1" ht="12.75">
      <c r="A30" s="103">
        <v>72945</v>
      </c>
      <c r="B30" s="100" t="s">
        <v>152</v>
      </c>
      <c r="C30" s="102" t="s">
        <v>1</v>
      </c>
      <c r="D30" s="122" t="s">
        <v>33</v>
      </c>
      <c r="E30" s="117">
        <v>2245.31</v>
      </c>
      <c r="F30" s="117">
        <v>2.63</v>
      </c>
      <c r="G30" s="117">
        <v>5905.1653</v>
      </c>
      <c r="H30" s="117">
        <v>3.35325</v>
      </c>
      <c r="I30" s="117">
        <v>7529.0857575</v>
      </c>
    </row>
    <row r="31" spans="1:9" s="112" customFormat="1" ht="12.75">
      <c r="A31" s="103">
        <v>72942</v>
      </c>
      <c r="B31" s="100" t="s">
        <v>153</v>
      </c>
      <c r="C31" s="102" t="s">
        <v>92</v>
      </c>
      <c r="D31" s="122" t="s">
        <v>33</v>
      </c>
      <c r="E31" s="117">
        <v>2245.31</v>
      </c>
      <c r="F31" s="117">
        <v>0.94</v>
      </c>
      <c r="G31" s="117">
        <v>2110.5914</v>
      </c>
      <c r="H31" s="117">
        <v>1.1985</v>
      </c>
      <c r="I31" s="117">
        <v>2691.004035</v>
      </c>
    </row>
    <row r="32" spans="1:9" s="112" customFormat="1" ht="25.5">
      <c r="A32" s="103">
        <v>72965</v>
      </c>
      <c r="B32" s="100" t="s">
        <v>154</v>
      </c>
      <c r="C32" s="102" t="s">
        <v>2</v>
      </c>
      <c r="D32" s="122" t="s">
        <v>50</v>
      </c>
      <c r="E32" s="117">
        <v>134.71859999999998</v>
      </c>
      <c r="F32" s="117">
        <v>161.06</v>
      </c>
      <c r="G32" s="117">
        <v>21697.777715999997</v>
      </c>
      <c r="H32" s="117">
        <v>205.35150000000002</v>
      </c>
      <c r="I32" s="117">
        <v>27664.6665879</v>
      </c>
    </row>
    <row r="33" spans="1:9" s="112" customFormat="1" ht="12.75">
      <c r="A33" s="103">
        <v>5626</v>
      </c>
      <c r="B33" s="100" t="s">
        <v>155</v>
      </c>
      <c r="C33" s="102" t="s">
        <v>174</v>
      </c>
      <c r="D33" s="122" t="s">
        <v>93</v>
      </c>
      <c r="E33" s="117">
        <v>4041.5579999999995</v>
      </c>
      <c r="F33" s="117">
        <v>0.59</v>
      </c>
      <c r="G33" s="117">
        <v>2384.5192199999997</v>
      </c>
      <c r="H33" s="117">
        <v>0.75225</v>
      </c>
      <c r="I33" s="117">
        <v>3040.2620054999998</v>
      </c>
    </row>
    <row r="34" spans="1:10" s="112" customFormat="1" ht="12.75">
      <c r="A34" s="115"/>
      <c r="B34" s="100"/>
      <c r="C34" s="99" t="s">
        <v>133</v>
      </c>
      <c r="D34" s="122"/>
      <c r="E34" s="122"/>
      <c r="F34" s="117"/>
      <c r="G34" s="130">
        <v>52737.510353499994</v>
      </c>
      <c r="H34" s="116"/>
      <c r="I34" s="130">
        <v>67240.32570071249</v>
      </c>
      <c r="J34" s="118"/>
    </row>
    <row r="35" spans="1:9" s="112" customFormat="1" ht="12.75">
      <c r="A35" s="115"/>
      <c r="B35" s="100"/>
      <c r="C35" s="102"/>
      <c r="D35" s="122"/>
      <c r="E35" s="122"/>
      <c r="F35" s="117"/>
      <c r="G35" s="217"/>
      <c r="H35" s="117"/>
      <c r="I35" s="217"/>
    </row>
    <row r="36" spans="1:9" s="112" customFormat="1" ht="12.75">
      <c r="A36" s="115"/>
      <c r="B36" s="100" t="s">
        <v>115</v>
      </c>
      <c r="C36" s="102" t="s">
        <v>107</v>
      </c>
      <c r="D36" s="115"/>
      <c r="E36" s="115"/>
      <c r="F36" s="116"/>
      <c r="G36" s="114"/>
      <c r="H36" s="116"/>
      <c r="I36" s="114"/>
    </row>
    <row r="37" spans="1:9" s="112" customFormat="1" ht="51" customHeight="1">
      <c r="A37" s="103" t="s">
        <v>146</v>
      </c>
      <c r="B37" s="209" t="s">
        <v>134</v>
      </c>
      <c r="C37" s="210" t="s">
        <v>135</v>
      </c>
      <c r="D37" s="122" t="s">
        <v>11</v>
      </c>
      <c r="E37" s="218">
        <v>833.58</v>
      </c>
      <c r="F37" s="117">
        <v>20.39</v>
      </c>
      <c r="G37" s="117">
        <v>16996.6962</v>
      </c>
      <c r="H37" s="117">
        <v>25.99725</v>
      </c>
      <c r="I37" s="117">
        <v>21670.787655</v>
      </c>
    </row>
    <row r="38" spans="1:9" s="112" customFormat="1" ht="25.5">
      <c r="A38" s="103">
        <v>72196</v>
      </c>
      <c r="B38" s="100" t="s">
        <v>156</v>
      </c>
      <c r="C38" s="102" t="s">
        <v>136</v>
      </c>
      <c r="D38" s="122" t="s">
        <v>11</v>
      </c>
      <c r="E38" s="218">
        <v>17.6</v>
      </c>
      <c r="F38" s="117">
        <v>9.629000000000001</v>
      </c>
      <c r="G38" s="117">
        <v>169.47040000000004</v>
      </c>
      <c r="H38" s="117">
        <v>12.276975000000002</v>
      </c>
      <c r="I38" s="117">
        <v>216.07476000000005</v>
      </c>
    </row>
    <row r="39" spans="1:9" s="112" customFormat="1" ht="25.5">
      <c r="A39" s="219" t="s">
        <v>147</v>
      </c>
      <c r="B39" s="209" t="s">
        <v>157</v>
      </c>
      <c r="C39" s="102" t="s">
        <v>137</v>
      </c>
      <c r="D39" s="122" t="s">
        <v>145</v>
      </c>
      <c r="E39" s="218">
        <v>4</v>
      </c>
      <c r="F39" s="117">
        <v>109.62</v>
      </c>
      <c r="G39" s="117">
        <v>438.48</v>
      </c>
      <c r="H39" s="117">
        <v>139.7655</v>
      </c>
      <c r="I39" s="117">
        <v>559.062</v>
      </c>
    </row>
    <row r="40" spans="1:9" s="112" customFormat="1" ht="25.5">
      <c r="A40" s="244" t="s">
        <v>175</v>
      </c>
      <c r="B40" s="209" t="s">
        <v>177</v>
      </c>
      <c r="C40" s="101" t="s">
        <v>176</v>
      </c>
      <c r="D40" s="138" t="s">
        <v>33</v>
      </c>
      <c r="E40" s="78">
        <v>0.903</v>
      </c>
      <c r="F40" s="246">
        <v>213.68</v>
      </c>
      <c r="G40" s="117">
        <v>192.95304000000002</v>
      </c>
      <c r="H40" s="245">
        <v>272.442</v>
      </c>
      <c r="I40" s="105">
        <v>246.015126</v>
      </c>
    </row>
    <row r="41" spans="1:9" s="112" customFormat="1" ht="12.75">
      <c r="A41" s="115"/>
      <c r="B41" s="211"/>
      <c r="C41" s="99" t="s">
        <v>138</v>
      </c>
      <c r="D41" s="115"/>
      <c r="E41" s="218"/>
      <c r="F41" s="117"/>
      <c r="G41" s="116">
        <v>17797.599639999997</v>
      </c>
      <c r="H41" s="116"/>
      <c r="I41" s="116">
        <v>22691.939541</v>
      </c>
    </row>
    <row r="42" spans="1:11" s="112" customFormat="1" ht="12.75">
      <c r="A42" s="115"/>
      <c r="B42" s="212"/>
      <c r="C42" s="99" t="s">
        <v>106</v>
      </c>
      <c r="D42" s="115"/>
      <c r="E42" s="218"/>
      <c r="F42" s="117"/>
      <c r="G42" s="116">
        <v>75832.9039485</v>
      </c>
      <c r="H42" s="116"/>
      <c r="I42" s="116">
        <v>96686.9525343375</v>
      </c>
      <c r="J42" s="220"/>
      <c r="K42" s="118"/>
    </row>
    <row r="43" spans="1:9" s="112" customFormat="1" ht="12.75">
      <c r="A43" s="115"/>
      <c r="B43" s="212"/>
      <c r="C43" s="213"/>
      <c r="D43" s="115"/>
      <c r="E43" s="218"/>
      <c r="F43" s="117"/>
      <c r="G43" s="117"/>
      <c r="H43" s="117"/>
      <c r="I43" s="117"/>
    </row>
    <row r="44" spans="1:9" s="112" customFormat="1" ht="12.75">
      <c r="A44" s="115"/>
      <c r="B44" s="214">
        <v>3</v>
      </c>
      <c r="C44" s="213" t="s">
        <v>172</v>
      </c>
      <c r="D44" s="115"/>
      <c r="E44" s="218"/>
      <c r="F44" s="117"/>
      <c r="G44" s="117"/>
      <c r="H44" s="117"/>
      <c r="I44" s="117"/>
    </row>
    <row r="45" spans="1:9" s="112" customFormat="1" ht="12.75">
      <c r="A45" s="115"/>
      <c r="B45" s="121" t="s">
        <v>158</v>
      </c>
      <c r="C45" s="101" t="s">
        <v>142</v>
      </c>
      <c r="D45" s="115"/>
      <c r="E45" s="218"/>
      <c r="F45" s="117"/>
      <c r="G45" s="117"/>
      <c r="H45" s="117"/>
      <c r="I45" s="117"/>
    </row>
    <row r="46" spans="1:9" s="112" customFormat="1" ht="12.75">
      <c r="A46" s="103">
        <v>72942</v>
      </c>
      <c r="B46" s="212" t="s">
        <v>159</v>
      </c>
      <c r="C46" s="215" t="s">
        <v>140</v>
      </c>
      <c r="D46" s="122" t="s">
        <v>33</v>
      </c>
      <c r="E46" s="218">
        <v>825</v>
      </c>
      <c r="F46" s="117">
        <v>0.94</v>
      </c>
      <c r="G46" s="117">
        <v>775.5</v>
      </c>
      <c r="H46" s="117">
        <v>1.1985</v>
      </c>
      <c r="I46" s="117">
        <v>988.7625</v>
      </c>
    </row>
    <row r="47" spans="1:9" s="112" customFormat="1" ht="12.75">
      <c r="A47" s="103">
        <v>5626</v>
      </c>
      <c r="B47" s="212" t="s">
        <v>160</v>
      </c>
      <c r="C47" s="216" t="s">
        <v>197</v>
      </c>
      <c r="D47" s="122" t="s">
        <v>93</v>
      </c>
      <c r="E47" s="218">
        <v>495</v>
      </c>
      <c r="F47" s="117">
        <v>0.59</v>
      </c>
      <c r="G47" s="117">
        <v>292.05</v>
      </c>
      <c r="H47" s="117">
        <v>0.75225</v>
      </c>
      <c r="I47" s="117">
        <v>372.36375</v>
      </c>
    </row>
    <row r="48" spans="1:9" s="112" customFormat="1" ht="24">
      <c r="A48" s="103">
        <v>72965</v>
      </c>
      <c r="B48" s="212" t="s">
        <v>161</v>
      </c>
      <c r="C48" s="215" t="s">
        <v>148</v>
      </c>
      <c r="D48" s="122" t="s">
        <v>50</v>
      </c>
      <c r="E48" s="218">
        <v>49.5</v>
      </c>
      <c r="F48" s="117">
        <v>161.06</v>
      </c>
      <c r="G48" s="117">
        <v>7972.47</v>
      </c>
      <c r="H48" s="117">
        <v>205.35150000000002</v>
      </c>
      <c r="I48" s="117">
        <v>10164.89925</v>
      </c>
    </row>
    <row r="49" spans="1:9" s="112" customFormat="1" ht="12.75">
      <c r="A49" s="103"/>
      <c r="B49" s="212"/>
      <c r="C49" s="99" t="s">
        <v>162</v>
      </c>
      <c r="D49" s="122"/>
      <c r="E49" s="218"/>
      <c r="F49" s="117"/>
      <c r="G49" s="116">
        <v>9040.02</v>
      </c>
      <c r="H49" s="116"/>
      <c r="I49" s="116">
        <v>11526.0255</v>
      </c>
    </row>
    <row r="50" spans="1:9" s="112" customFormat="1" ht="12.75">
      <c r="A50" s="103"/>
      <c r="B50" s="212"/>
      <c r="C50" s="215"/>
      <c r="D50" s="122"/>
      <c r="E50" s="218"/>
      <c r="F50" s="117"/>
      <c r="G50" s="117"/>
      <c r="H50" s="117"/>
      <c r="I50" s="117"/>
    </row>
    <row r="51" spans="1:9" s="112" customFormat="1" ht="12.75">
      <c r="A51" s="103"/>
      <c r="B51" s="212" t="s">
        <v>163</v>
      </c>
      <c r="C51" s="102" t="s">
        <v>107</v>
      </c>
      <c r="D51" s="122"/>
      <c r="E51" s="218"/>
      <c r="F51" s="117"/>
      <c r="G51" s="117"/>
      <c r="H51" s="117"/>
      <c r="I51" s="117"/>
    </row>
    <row r="52" spans="1:9" s="112" customFormat="1" ht="12.75">
      <c r="A52" s="103" t="s">
        <v>143</v>
      </c>
      <c r="B52" s="212" t="s">
        <v>164</v>
      </c>
      <c r="C52" s="102" t="s">
        <v>141</v>
      </c>
      <c r="D52" s="122" t="s">
        <v>145</v>
      </c>
      <c r="E52" s="218">
        <v>6</v>
      </c>
      <c r="F52" s="117">
        <v>99.84</v>
      </c>
      <c r="G52" s="117">
        <v>599.04</v>
      </c>
      <c r="H52" s="117">
        <v>127.296</v>
      </c>
      <c r="I52" s="117">
        <v>763.7760000000001</v>
      </c>
    </row>
    <row r="53" spans="1:9" s="112" customFormat="1" ht="25.5">
      <c r="A53" s="219" t="s">
        <v>147</v>
      </c>
      <c r="B53" s="231" t="s">
        <v>167</v>
      </c>
      <c r="C53" s="102" t="s">
        <v>137</v>
      </c>
      <c r="D53" s="122" t="s">
        <v>145</v>
      </c>
      <c r="E53" s="218">
        <v>1</v>
      </c>
      <c r="F53" s="117">
        <v>109.62</v>
      </c>
      <c r="G53" s="117">
        <v>109.62</v>
      </c>
      <c r="H53" s="117">
        <v>139.7655</v>
      </c>
      <c r="I53" s="117">
        <v>139.7655</v>
      </c>
    </row>
    <row r="54" spans="1:9" s="112" customFormat="1" ht="25.5">
      <c r="A54" s="250">
        <v>72947</v>
      </c>
      <c r="B54" s="254" t="s">
        <v>200</v>
      </c>
      <c r="C54" s="251" t="s">
        <v>196</v>
      </c>
      <c r="D54" s="252" t="s">
        <v>33</v>
      </c>
      <c r="E54" s="246">
        <v>3.15</v>
      </c>
      <c r="F54" s="246">
        <v>12.7</v>
      </c>
      <c r="G54" s="117">
        <v>40.005</v>
      </c>
      <c r="H54" s="117">
        <v>16.1925</v>
      </c>
      <c r="I54" s="117">
        <v>51.006375</v>
      </c>
    </row>
    <row r="55" spans="1:9" s="112" customFormat="1" ht="25.5">
      <c r="A55" s="253" t="s">
        <v>175</v>
      </c>
      <c r="B55" s="254" t="s">
        <v>201</v>
      </c>
      <c r="C55" s="251" t="s">
        <v>176</v>
      </c>
      <c r="D55" s="252" t="s">
        <v>33</v>
      </c>
      <c r="E55" s="246">
        <v>0.30175</v>
      </c>
      <c r="F55" s="246">
        <v>213.68</v>
      </c>
      <c r="G55" s="117">
        <v>64.47794</v>
      </c>
      <c r="H55" s="117">
        <v>272.442</v>
      </c>
      <c r="I55" s="117">
        <v>82.20937350000001</v>
      </c>
    </row>
    <row r="56" spans="1:10" s="112" customFormat="1" ht="12.75">
      <c r="A56" s="115"/>
      <c r="B56" s="115"/>
      <c r="C56" s="99" t="s">
        <v>165</v>
      </c>
      <c r="D56" s="115"/>
      <c r="E56" s="218"/>
      <c r="F56" s="117"/>
      <c r="G56" s="116">
        <v>813.14294</v>
      </c>
      <c r="H56" s="117"/>
      <c r="I56" s="116">
        <v>1036.7572485</v>
      </c>
      <c r="J56" s="220"/>
    </row>
    <row r="57" spans="1:10" s="112" customFormat="1" ht="12.75">
      <c r="A57" s="115"/>
      <c r="B57" s="115"/>
      <c r="C57" s="99" t="s">
        <v>166</v>
      </c>
      <c r="D57" s="115"/>
      <c r="E57" s="218"/>
      <c r="F57" s="117"/>
      <c r="G57" s="116">
        <v>9853.16294</v>
      </c>
      <c r="H57" s="116"/>
      <c r="I57" s="116">
        <v>12562.7827485</v>
      </c>
      <c r="J57" s="118"/>
    </row>
    <row r="58" spans="1:9" s="112" customFormat="1" ht="4.5" customHeight="1">
      <c r="A58" s="307"/>
      <c r="B58" s="307"/>
      <c r="C58" s="307"/>
      <c r="D58" s="307"/>
      <c r="E58" s="307"/>
      <c r="F58" s="307"/>
      <c r="G58" s="307"/>
      <c r="H58" s="307"/>
      <c r="I58" s="307"/>
    </row>
    <row r="59" spans="1:11" s="134" customFormat="1" ht="15.75">
      <c r="A59" s="297" t="s">
        <v>102</v>
      </c>
      <c r="B59" s="298"/>
      <c r="C59" s="298"/>
      <c r="D59" s="298"/>
      <c r="E59" s="298"/>
      <c r="F59" s="299"/>
      <c r="G59" s="131">
        <v>87070.8668885</v>
      </c>
      <c r="H59" s="132"/>
      <c r="I59" s="131">
        <v>111015.3552828375</v>
      </c>
      <c r="J59" s="133"/>
      <c r="K59" s="137"/>
    </row>
    <row r="60" spans="1:9" s="112" customFormat="1" ht="18">
      <c r="A60" s="306"/>
      <c r="B60" s="306"/>
      <c r="C60" s="306"/>
      <c r="D60" s="306"/>
      <c r="E60" s="306"/>
      <c r="G60" s="139"/>
      <c r="H60" s="136"/>
      <c r="I60" s="140"/>
    </row>
    <row r="61" spans="2:9" s="112" customFormat="1" ht="12.75">
      <c r="B61" s="72"/>
      <c r="C61" s="70"/>
      <c r="D61" s="71"/>
      <c r="G61" s="118"/>
      <c r="I61" s="118"/>
    </row>
    <row r="62" spans="2:9" s="112" customFormat="1" ht="12.75">
      <c r="B62" s="72"/>
      <c r="C62" s="70"/>
      <c r="D62" s="71"/>
      <c r="F62" s="118"/>
      <c r="G62" s="225"/>
      <c r="H62" s="159"/>
      <c r="I62" s="127"/>
    </row>
    <row r="63" spans="1:10" s="112" customFormat="1" ht="18">
      <c r="A63" s="226"/>
      <c r="B63" s="72"/>
      <c r="C63" s="70"/>
      <c r="D63" s="71"/>
      <c r="E63" s="119"/>
      <c r="F63" s="144"/>
      <c r="G63" s="160"/>
      <c r="H63" s="300"/>
      <c r="I63" s="300"/>
      <c r="J63" s="118"/>
    </row>
    <row r="64" spans="1:10" s="112" customFormat="1" ht="12.75">
      <c r="A64" s="294"/>
      <c r="B64" s="294"/>
      <c r="C64" s="294"/>
      <c r="D64" s="294"/>
      <c r="E64" s="294"/>
      <c r="F64" s="294"/>
      <c r="G64" s="294"/>
      <c r="H64" s="294"/>
      <c r="I64" s="143"/>
      <c r="J64" s="118"/>
    </row>
    <row r="65" spans="1:10" s="112" customFormat="1" ht="12.75">
      <c r="A65" s="294"/>
      <c r="B65" s="294"/>
      <c r="C65" s="294"/>
      <c r="D65" s="294"/>
      <c r="E65" s="294"/>
      <c r="F65" s="294"/>
      <c r="G65" s="294"/>
      <c r="H65" s="294"/>
      <c r="I65" s="118"/>
      <c r="J65" s="118"/>
    </row>
    <row r="66" spans="2:9" s="112" customFormat="1" ht="18">
      <c r="B66" s="72"/>
      <c r="C66" s="70"/>
      <c r="D66" s="71"/>
      <c r="G66" s="232"/>
      <c r="H66" s="136"/>
      <c r="I66" s="224"/>
    </row>
    <row r="67" spans="2:8" s="112" customFormat="1" ht="12.75">
      <c r="B67" s="72"/>
      <c r="C67" s="70"/>
      <c r="D67" s="71"/>
      <c r="G67" s="125"/>
      <c r="H67" s="126"/>
    </row>
    <row r="68" spans="2:9" s="112" customFormat="1" ht="12.75">
      <c r="B68" s="72"/>
      <c r="C68" s="70"/>
      <c r="D68" s="71"/>
      <c r="G68" s="125"/>
      <c r="H68" s="126"/>
      <c r="I68" s="142"/>
    </row>
    <row r="69" spans="2:8" s="112" customFormat="1" ht="12.75">
      <c r="B69" s="72"/>
      <c r="C69" s="70"/>
      <c r="D69" s="71"/>
      <c r="G69" s="141"/>
      <c r="H69" s="126"/>
    </row>
    <row r="70" spans="2:8" s="112" customFormat="1" ht="12.75">
      <c r="B70" s="72"/>
      <c r="C70" s="70"/>
      <c r="D70" s="71"/>
      <c r="G70" s="125"/>
      <c r="H70" s="126"/>
    </row>
    <row r="71" spans="2:8" s="112" customFormat="1" ht="15">
      <c r="B71" s="107"/>
      <c r="C71" s="108"/>
      <c r="D71" s="109"/>
      <c r="G71" s="118"/>
      <c r="H71" s="127"/>
    </row>
    <row r="72" spans="2:10" s="112" customFormat="1" ht="15">
      <c r="B72" s="107"/>
      <c r="C72" s="108"/>
      <c r="D72" s="109"/>
      <c r="J72" s="128"/>
    </row>
    <row r="73" spans="2:10" s="112" customFormat="1" ht="15">
      <c r="B73" s="107"/>
      <c r="C73" s="108"/>
      <c r="D73" s="109"/>
      <c r="J73" s="118"/>
    </row>
    <row r="74" s="112" customFormat="1" ht="12.75">
      <c r="D74" s="124"/>
    </row>
    <row r="75" spans="4:8" s="112" customFormat="1" ht="12.75">
      <c r="D75" s="124"/>
      <c r="H75" s="118"/>
    </row>
    <row r="76" spans="4:7" s="112" customFormat="1" ht="12.75">
      <c r="D76" s="124"/>
      <c r="G76" s="127"/>
    </row>
    <row r="77" s="112" customFormat="1" ht="12.75">
      <c r="D77" s="124"/>
    </row>
    <row r="78" s="112" customFormat="1" ht="12.75">
      <c r="D78" s="124"/>
    </row>
    <row r="79" s="112" customFormat="1" ht="12.75">
      <c r="D79" s="124"/>
    </row>
    <row r="80" s="112" customFormat="1" ht="12.75">
      <c r="D80" s="124"/>
    </row>
    <row r="81" s="112" customFormat="1" ht="12.75">
      <c r="D81" s="124"/>
    </row>
    <row r="82" s="112" customFormat="1" ht="12.75">
      <c r="D82" s="124"/>
    </row>
    <row r="83" s="112" customFormat="1" ht="12.75">
      <c r="D83" s="124"/>
    </row>
    <row r="84" s="112" customFormat="1" ht="12.75">
      <c r="D84" s="124"/>
    </row>
    <row r="85" s="112" customFormat="1" ht="12.75">
      <c r="D85" s="124"/>
    </row>
    <row r="86" s="112" customFormat="1" ht="12.75">
      <c r="D86" s="124"/>
    </row>
    <row r="87" s="112" customFormat="1" ht="12.75">
      <c r="D87" s="124"/>
    </row>
    <row r="88" s="112" customFormat="1" ht="12.75">
      <c r="D88" s="124"/>
    </row>
    <row r="89" s="112" customFormat="1" ht="12.75">
      <c r="D89" s="124"/>
    </row>
    <row r="90" s="112" customFormat="1" ht="12.75">
      <c r="D90" s="124"/>
    </row>
    <row r="91" s="112" customFormat="1" ht="12.75">
      <c r="D91" s="124"/>
    </row>
    <row r="92" s="112" customFormat="1" ht="12.75">
      <c r="D92" s="124"/>
    </row>
    <row r="93" s="112" customFormat="1" ht="12.75">
      <c r="D93" s="124"/>
    </row>
    <row r="94" s="112" customFormat="1" ht="12.75">
      <c r="D94" s="124"/>
    </row>
    <row r="95" s="112" customFormat="1" ht="12.75">
      <c r="D95" s="124"/>
    </row>
    <row r="96" s="112" customFormat="1" ht="12.75">
      <c r="D96" s="124"/>
    </row>
    <row r="97" s="112" customFormat="1" ht="12.75">
      <c r="D97" s="124"/>
    </row>
    <row r="98" s="112" customFormat="1" ht="12.75">
      <c r="D98" s="124"/>
    </row>
    <row r="99" s="112" customFormat="1" ht="12.75">
      <c r="D99" s="124"/>
    </row>
    <row r="100" s="112" customFormat="1" ht="12.75">
      <c r="D100" s="124"/>
    </row>
    <row r="101" s="112" customFormat="1" ht="12.75">
      <c r="D101" s="124"/>
    </row>
    <row r="102" s="112" customFormat="1" ht="12.75">
      <c r="D102" s="124"/>
    </row>
    <row r="103" s="112" customFormat="1" ht="12.75">
      <c r="D103" s="124"/>
    </row>
    <row r="104" s="112" customFormat="1" ht="12.75">
      <c r="D104" s="124"/>
    </row>
    <row r="105" s="112" customFormat="1" ht="12.75">
      <c r="D105" s="124"/>
    </row>
    <row r="106" s="112" customFormat="1" ht="12.75">
      <c r="D106" s="124"/>
    </row>
    <row r="107" s="112" customFormat="1" ht="12.75">
      <c r="D107" s="124"/>
    </row>
    <row r="108" s="112" customFormat="1" ht="12.75">
      <c r="D108" s="124"/>
    </row>
    <row r="109" s="112" customFormat="1" ht="12.75">
      <c r="D109" s="124"/>
    </row>
    <row r="110" s="112" customFormat="1" ht="12.75">
      <c r="D110" s="124"/>
    </row>
    <row r="111" s="112" customFormat="1" ht="12.75">
      <c r="D111" s="124"/>
    </row>
    <row r="112" s="112" customFormat="1" ht="12.75">
      <c r="D112" s="124"/>
    </row>
    <row r="113" s="112" customFormat="1" ht="12.75">
      <c r="D113" s="124"/>
    </row>
    <row r="114" s="112" customFormat="1" ht="12.75">
      <c r="D114" s="124"/>
    </row>
    <row r="115" s="112" customFormat="1" ht="12.75">
      <c r="D115" s="124"/>
    </row>
    <row r="116" s="112" customFormat="1" ht="12.75">
      <c r="D116" s="124"/>
    </row>
    <row r="117" s="112" customFormat="1" ht="12.75">
      <c r="D117" s="124"/>
    </row>
    <row r="118" s="112" customFormat="1" ht="12.75">
      <c r="D118" s="124"/>
    </row>
    <row r="119" s="112" customFormat="1" ht="12.75">
      <c r="D119" s="124"/>
    </row>
    <row r="120" s="112" customFormat="1" ht="12.75">
      <c r="D120" s="124"/>
    </row>
    <row r="121" s="112" customFormat="1" ht="12.75">
      <c r="D121" s="124"/>
    </row>
    <row r="122" s="112" customFormat="1" ht="12.75">
      <c r="D122" s="124"/>
    </row>
    <row r="123" s="112" customFormat="1" ht="12.75">
      <c r="D123" s="124"/>
    </row>
    <row r="124" s="112" customFormat="1" ht="12.75">
      <c r="D124" s="124"/>
    </row>
    <row r="125" s="112" customFormat="1" ht="12.75">
      <c r="D125" s="124"/>
    </row>
    <row r="126" s="112" customFormat="1" ht="12.75">
      <c r="D126" s="124"/>
    </row>
    <row r="127" s="112" customFormat="1" ht="12.75">
      <c r="D127" s="124"/>
    </row>
    <row r="128" s="112" customFormat="1" ht="12.75">
      <c r="D128" s="124"/>
    </row>
    <row r="129" s="112" customFormat="1" ht="12.75">
      <c r="D129" s="124"/>
    </row>
    <row r="130" s="112" customFormat="1" ht="12.75">
      <c r="D130" s="124"/>
    </row>
    <row r="131" s="112" customFormat="1" ht="12.75">
      <c r="D131" s="124"/>
    </row>
    <row r="132" s="112" customFormat="1" ht="12.75">
      <c r="D132" s="124"/>
    </row>
    <row r="133" s="112" customFormat="1" ht="12.75">
      <c r="D133" s="124"/>
    </row>
    <row r="134" s="112" customFormat="1" ht="12.75">
      <c r="D134" s="124"/>
    </row>
    <row r="135" s="112" customFormat="1" ht="12.75">
      <c r="D135" s="124"/>
    </row>
    <row r="136" s="112" customFormat="1" ht="12.75">
      <c r="D136" s="124"/>
    </row>
    <row r="137" s="112" customFormat="1" ht="12.75">
      <c r="D137" s="124"/>
    </row>
    <row r="138" s="112" customFormat="1" ht="12.75">
      <c r="D138" s="124"/>
    </row>
    <row r="139" s="112" customFormat="1" ht="12.75">
      <c r="D139" s="124"/>
    </row>
    <row r="140" s="112" customFormat="1" ht="12.75">
      <c r="D140" s="124"/>
    </row>
    <row r="141" s="112" customFormat="1" ht="12.75">
      <c r="D141" s="124"/>
    </row>
    <row r="142" s="112" customFormat="1" ht="12.75">
      <c r="D142" s="124"/>
    </row>
    <row r="143" s="112" customFormat="1" ht="12.75">
      <c r="D143" s="124"/>
    </row>
    <row r="144" s="112" customFormat="1" ht="12.75">
      <c r="D144" s="124"/>
    </row>
    <row r="145" s="112" customFormat="1" ht="12.75">
      <c r="D145" s="124"/>
    </row>
    <row r="146" s="112" customFormat="1" ht="12.75">
      <c r="D146" s="124"/>
    </row>
    <row r="147" s="112" customFormat="1" ht="12.75">
      <c r="D147" s="124"/>
    </row>
    <row r="148" s="112" customFormat="1" ht="12.75">
      <c r="D148" s="124"/>
    </row>
    <row r="149" s="112" customFormat="1" ht="12.75">
      <c r="D149" s="124"/>
    </row>
    <row r="150" s="112" customFormat="1" ht="12.75">
      <c r="D150" s="124"/>
    </row>
    <row r="151" s="112" customFormat="1" ht="12.75">
      <c r="D151" s="124"/>
    </row>
    <row r="152" s="112" customFormat="1" ht="12.75">
      <c r="D152" s="124"/>
    </row>
    <row r="153" s="112" customFormat="1" ht="12.75">
      <c r="D153" s="124"/>
    </row>
    <row r="154" s="112" customFormat="1" ht="12.75">
      <c r="D154" s="124"/>
    </row>
    <row r="155" s="112" customFormat="1" ht="12.75">
      <c r="D155" s="124"/>
    </row>
    <row r="156" s="112" customFormat="1" ht="12.75">
      <c r="D156" s="124"/>
    </row>
    <row r="157" s="112" customFormat="1" ht="12.75">
      <c r="D157" s="124"/>
    </row>
    <row r="158" s="112" customFormat="1" ht="12.75">
      <c r="D158" s="124"/>
    </row>
    <row r="159" s="112" customFormat="1" ht="12.75">
      <c r="D159" s="124"/>
    </row>
    <row r="160" s="112" customFormat="1" ht="12.75">
      <c r="D160" s="124"/>
    </row>
    <row r="161" s="112" customFormat="1" ht="12.75">
      <c r="D161" s="124"/>
    </row>
    <row r="162" s="112" customFormat="1" ht="12.75">
      <c r="D162" s="124"/>
    </row>
    <row r="163" s="112" customFormat="1" ht="12.75">
      <c r="D163" s="124"/>
    </row>
    <row r="164" s="112" customFormat="1" ht="12.75">
      <c r="D164" s="124"/>
    </row>
    <row r="165" s="112" customFormat="1" ht="12.75">
      <c r="D165" s="124"/>
    </row>
    <row r="166" s="112" customFormat="1" ht="12.75">
      <c r="D166" s="124"/>
    </row>
    <row r="167" s="112" customFormat="1" ht="12.75">
      <c r="D167" s="124"/>
    </row>
    <row r="168" s="112" customFormat="1" ht="12.75">
      <c r="D168" s="124"/>
    </row>
    <row r="169" s="112" customFormat="1" ht="12.75">
      <c r="D169" s="124"/>
    </row>
    <row r="170" s="112" customFormat="1" ht="12.75">
      <c r="D170" s="124"/>
    </row>
    <row r="171" s="112" customFormat="1" ht="12.75">
      <c r="D171" s="124"/>
    </row>
    <row r="172" s="112" customFormat="1" ht="12.75">
      <c r="D172" s="124"/>
    </row>
    <row r="173" s="112" customFormat="1" ht="12.75">
      <c r="D173" s="124"/>
    </row>
    <row r="174" s="112" customFormat="1" ht="12.75">
      <c r="D174" s="124"/>
    </row>
    <row r="175" s="112" customFormat="1" ht="12.75">
      <c r="D175" s="124"/>
    </row>
    <row r="176" s="112" customFormat="1" ht="12.75">
      <c r="D176" s="124"/>
    </row>
    <row r="177" s="112" customFormat="1" ht="12.75">
      <c r="D177" s="124"/>
    </row>
    <row r="178" s="112" customFormat="1" ht="12.75">
      <c r="D178" s="124"/>
    </row>
    <row r="179" s="112" customFormat="1" ht="12.75">
      <c r="D179" s="124"/>
    </row>
    <row r="180" s="112" customFormat="1" ht="12.75">
      <c r="D180" s="124"/>
    </row>
    <row r="181" s="112" customFormat="1" ht="12.75">
      <c r="D181" s="124"/>
    </row>
    <row r="182" s="112" customFormat="1" ht="12.75">
      <c r="D182" s="124"/>
    </row>
    <row r="183" s="112" customFormat="1" ht="12.75">
      <c r="D183" s="124"/>
    </row>
    <row r="184" s="112" customFormat="1" ht="12.75">
      <c r="D184" s="124"/>
    </row>
    <row r="185" s="112" customFormat="1" ht="12.75">
      <c r="D185" s="124"/>
    </row>
    <row r="186" s="112" customFormat="1" ht="12.75">
      <c r="D186" s="124"/>
    </row>
    <row r="187" s="112" customFormat="1" ht="12.75">
      <c r="D187" s="124"/>
    </row>
    <row r="188" s="112" customFormat="1" ht="12.75">
      <c r="D188" s="124"/>
    </row>
    <row r="189" s="112" customFormat="1" ht="12.75">
      <c r="D189" s="124"/>
    </row>
    <row r="190" s="112" customFormat="1" ht="12.75">
      <c r="D190" s="124"/>
    </row>
    <row r="191" s="112" customFormat="1" ht="12.75">
      <c r="D191" s="124"/>
    </row>
    <row r="192" s="112" customFormat="1" ht="12.75">
      <c r="D192" s="124"/>
    </row>
    <row r="193" s="112" customFormat="1" ht="12.75">
      <c r="D193" s="124"/>
    </row>
    <row r="194" s="112" customFormat="1" ht="12.75">
      <c r="D194" s="124"/>
    </row>
    <row r="195" s="112" customFormat="1" ht="12.75">
      <c r="D195" s="124"/>
    </row>
    <row r="196" s="112" customFormat="1" ht="12.75">
      <c r="D196" s="124"/>
    </row>
    <row r="197" s="112" customFormat="1" ht="12.75">
      <c r="D197" s="124"/>
    </row>
    <row r="198" s="112" customFormat="1" ht="12.75">
      <c r="D198" s="124"/>
    </row>
    <row r="199" s="112" customFormat="1" ht="12.75">
      <c r="D199" s="124"/>
    </row>
    <row r="200" s="112" customFormat="1" ht="12.75">
      <c r="D200" s="124"/>
    </row>
    <row r="201" s="112" customFormat="1" ht="12.75">
      <c r="D201" s="124"/>
    </row>
    <row r="202" s="112" customFormat="1" ht="12.75">
      <c r="D202" s="124"/>
    </row>
    <row r="203" s="112" customFormat="1" ht="12.75">
      <c r="D203" s="124"/>
    </row>
    <row r="204" s="112" customFormat="1" ht="12.75">
      <c r="D204" s="124"/>
    </row>
    <row r="205" s="112" customFormat="1" ht="12.75">
      <c r="D205" s="124"/>
    </row>
    <row r="206" s="112" customFormat="1" ht="12.75">
      <c r="D206" s="124"/>
    </row>
    <row r="207" s="112" customFormat="1" ht="12.75">
      <c r="D207" s="124"/>
    </row>
    <row r="208" s="112" customFormat="1" ht="12.75">
      <c r="D208" s="124"/>
    </row>
    <row r="209" s="112" customFormat="1" ht="12.75">
      <c r="D209" s="124"/>
    </row>
    <row r="210" s="112" customFormat="1" ht="12.75">
      <c r="D210" s="124"/>
    </row>
    <row r="211" s="112" customFormat="1" ht="12.75">
      <c r="D211" s="124"/>
    </row>
    <row r="212" s="112" customFormat="1" ht="12.75">
      <c r="D212" s="124"/>
    </row>
    <row r="213" s="112" customFormat="1" ht="12.75">
      <c r="D213" s="124"/>
    </row>
    <row r="214" s="112" customFormat="1" ht="12.75">
      <c r="D214" s="124"/>
    </row>
    <row r="215" s="112" customFormat="1" ht="12.75">
      <c r="D215" s="124"/>
    </row>
    <row r="216" s="112" customFormat="1" ht="12.75">
      <c r="D216" s="124"/>
    </row>
    <row r="217" s="112" customFormat="1" ht="12.75">
      <c r="D217" s="124"/>
    </row>
    <row r="218" s="112" customFormat="1" ht="12.75">
      <c r="D218" s="124"/>
    </row>
    <row r="219" s="112" customFormat="1" ht="12.75">
      <c r="D219" s="124"/>
    </row>
    <row r="220" s="112" customFormat="1" ht="12.75">
      <c r="D220" s="124"/>
    </row>
    <row r="221" s="112" customFormat="1" ht="12.75">
      <c r="D221" s="124"/>
    </row>
    <row r="222" s="112" customFormat="1" ht="12.75">
      <c r="D222" s="124"/>
    </row>
    <row r="223" s="112" customFormat="1" ht="12.75">
      <c r="D223" s="124"/>
    </row>
    <row r="224" s="112" customFormat="1" ht="12.75">
      <c r="D224" s="124"/>
    </row>
    <row r="225" s="112" customFormat="1" ht="12.75">
      <c r="D225" s="124"/>
    </row>
    <row r="226" s="112" customFormat="1" ht="12.75">
      <c r="D226" s="124"/>
    </row>
    <row r="227" s="112" customFormat="1" ht="12.75">
      <c r="D227" s="124"/>
    </row>
    <row r="228" s="112" customFormat="1" ht="12.75">
      <c r="D228" s="124"/>
    </row>
    <row r="229" s="112" customFormat="1" ht="12.75">
      <c r="D229" s="124"/>
    </row>
    <row r="230" s="112" customFormat="1" ht="12.75">
      <c r="D230" s="124"/>
    </row>
    <row r="231" s="112" customFormat="1" ht="12.75">
      <c r="D231" s="124"/>
    </row>
    <row r="232" s="112" customFormat="1" ht="12.75">
      <c r="D232" s="124"/>
    </row>
    <row r="233" s="112" customFormat="1" ht="12.75">
      <c r="D233" s="124"/>
    </row>
    <row r="234" s="112" customFormat="1" ht="12.75">
      <c r="D234" s="124"/>
    </row>
    <row r="235" s="112" customFormat="1" ht="12.75">
      <c r="D235" s="124"/>
    </row>
    <row r="236" s="112" customFormat="1" ht="12.75">
      <c r="D236" s="124"/>
    </row>
    <row r="237" s="112" customFormat="1" ht="12.75">
      <c r="D237" s="124"/>
    </row>
    <row r="238" s="112" customFormat="1" ht="12.75">
      <c r="D238" s="124"/>
    </row>
    <row r="239" s="112" customFormat="1" ht="12.75">
      <c r="D239" s="124"/>
    </row>
    <row r="240" s="112" customFormat="1" ht="12.75">
      <c r="D240" s="124"/>
    </row>
    <row r="241" s="112" customFormat="1" ht="12.75">
      <c r="D241" s="124"/>
    </row>
    <row r="242" s="112" customFormat="1" ht="12.75">
      <c r="D242" s="124"/>
    </row>
    <row r="243" s="112" customFormat="1" ht="12.75">
      <c r="D243" s="124"/>
    </row>
    <row r="244" s="112" customFormat="1" ht="12.75">
      <c r="D244" s="124"/>
    </row>
    <row r="245" s="112" customFormat="1" ht="12.75">
      <c r="D245" s="124"/>
    </row>
    <row r="246" s="112" customFormat="1" ht="12.75">
      <c r="D246" s="124"/>
    </row>
    <row r="247" s="112" customFormat="1" ht="12.75">
      <c r="D247" s="124"/>
    </row>
    <row r="248" s="112" customFormat="1" ht="12.75">
      <c r="D248" s="124"/>
    </row>
    <row r="249" s="112" customFormat="1" ht="12.75">
      <c r="D249" s="124"/>
    </row>
    <row r="250" s="112" customFormat="1" ht="12.75">
      <c r="D250" s="124"/>
    </row>
    <row r="251" s="112" customFormat="1" ht="12.75">
      <c r="D251" s="124"/>
    </row>
    <row r="252" s="112" customFormat="1" ht="12.75">
      <c r="D252" s="124"/>
    </row>
    <row r="253" s="112" customFormat="1" ht="12.75">
      <c r="D253" s="124"/>
    </row>
    <row r="254" s="112" customFormat="1" ht="12.75">
      <c r="D254" s="124"/>
    </row>
    <row r="255" s="112" customFormat="1" ht="12.75">
      <c r="D255" s="124"/>
    </row>
    <row r="256" s="112" customFormat="1" ht="12.75">
      <c r="D256" s="124"/>
    </row>
    <row r="257" s="112" customFormat="1" ht="12.75">
      <c r="D257" s="124"/>
    </row>
    <row r="258" s="112" customFormat="1" ht="12.75">
      <c r="D258" s="124"/>
    </row>
    <row r="259" s="112" customFormat="1" ht="12.75">
      <c r="D259" s="124"/>
    </row>
    <row r="260" s="112" customFormat="1" ht="12.75">
      <c r="D260" s="124"/>
    </row>
    <row r="261" s="112" customFormat="1" ht="12.75">
      <c r="D261" s="124"/>
    </row>
    <row r="262" s="112" customFormat="1" ht="12.75">
      <c r="D262" s="124"/>
    </row>
    <row r="263" s="112" customFormat="1" ht="12.75">
      <c r="D263" s="124"/>
    </row>
    <row r="264" s="112" customFormat="1" ht="12.75">
      <c r="D264" s="124"/>
    </row>
    <row r="265" s="112" customFormat="1" ht="12.75">
      <c r="D265" s="124"/>
    </row>
    <row r="266" s="112" customFormat="1" ht="12.75">
      <c r="D266" s="124"/>
    </row>
    <row r="267" s="112" customFormat="1" ht="12.75">
      <c r="D267" s="124"/>
    </row>
    <row r="268" s="112" customFormat="1" ht="12.75">
      <c r="D268" s="124"/>
    </row>
    <row r="269" s="112" customFormat="1" ht="12.75">
      <c r="D269" s="124"/>
    </row>
    <row r="270" s="112" customFormat="1" ht="12.75">
      <c r="D270" s="124"/>
    </row>
    <row r="271" s="112" customFormat="1" ht="12.75">
      <c r="D271" s="124"/>
    </row>
    <row r="272" s="112" customFormat="1" ht="12.75">
      <c r="D272" s="124"/>
    </row>
    <row r="273" s="112" customFormat="1" ht="12.75">
      <c r="D273" s="124"/>
    </row>
    <row r="274" s="112" customFormat="1" ht="12.75">
      <c r="D274" s="124"/>
    </row>
    <row r="275" s="112" customFormat="1" ht="12.75">
      <c r="D275" s="124"/>
    </row>
    <row r="276" s="112" customFormat="1" ht="12.75">
      <c r="D276" s="124"/>
    </row>
    <row r="277" s="112" customFormat="1" ht="12.75">
      <c r="D277" s="124"/>
    </row>
    <row r="278" s="112" customFormat="1" ht="12.75">
      <c r="D278" s="124"/>
    </row>
    <row r="279" s="112" customFormat="1" ht="12.75">
      <c r="D279" s="124"/>
    </row>
    <row r="280" s="112" customFormat="1" ht="12.75">
      <c r="D280" s="124"/>
    </row>
    <row r="281" s="112" customFormat="1" ht="12.75">
      <c r="D281" s="124"/>
    </row>
    <row r="282" s="112" customFormat="1" ht="12.75">
      <c r="D282" s="124"/>
    </row>
    <row r="283" s="112" customFormat="1" ht="12.75">
      <c r="D283" s="124"/>
    </row>
    <row r="284" s="112" customFormat="1" ht="12.75">
      <c r="D284" s="124"/>
    </row>
    <row r="285" s="112" customFormat="1" ht="12.75">
      <c r="D285" s="124"/>
    </row>
    <row r="286" s="112" customFormat="1" ht="12.75">
      <c r="D286" s="124"/>
    </row>
    <row r="287" s="112" customFormat="1" ht="12.75">
      <c r="D287" s="124"/>
    </row>
    <row r="288" s="112" customFormat="1" ht="12.75">
      <c r="D288" s="124"/>
    </row>
    <row r="289" s="112" customFormat="1" ht="12.75">
      <c r="D289" s="124"/>
    </row>
    <row r="290" s="112" customFormat="1" ht="12.75">
      <c r="D290" s="124"/>
    </row>
    <row r="291" s="112" customFormat="1" ht="12.75">
      <c r="D291" s="124"/>
    </row>
    <row r="292" s="112" customFormat="1" ht="12.75">
      <c r="D292" s="124"/>
    </row>
    <row r="293" s="112" customFormat="1" ht="12.75">
      <c r="D293" s="124"/>
    </row>
    <row r="294" s="112" customFormat="1" ht="12.75">
      <c r="D294" s="124"/>
    </row>
    <row r="295" s="112" customFormat="1" ht="12.75">
      <c r="D295" s="124"/>
    </row>
    <row r="296" s="112" customFormat="1" ht="12.75">
      <c r="D296" s="124"/>
    </row>
    <row r="297" s="112" customFormat="1" ht="12.75">
      <c r="D297" s="124"/>
    </row>
    <row r="298" s="112" customFormat="1" ht="12.75">
      <c r="D298" s="124"/>
    </row>
    <row r="299" s="112" customFormat="1" ht="12.75">
      <c r="D299" s="124"/>
    </row>
    <row r="300" s="112" customFormat="1" ht="12.75">
      <c r="D300" s="124"/>
    </row>
    <row r="301" s="112" customFormat="1" ht="12.75">
      <c r="D301" s="124"/>
    </row>
    <row r="302" s="112" customFormat="1" ht="12.75">
      <c r="D302" s="124"/>
    </row>
    <row r="303" s="112" customFormat="1" ht="12.75">
      <c r="D303" s="124"/>
    </row>
    <row r="304" s="112" customFormat="1" ht="12.75">
      <c r="D304" s="124"/>
    </row>
    <row r="305" s="112" customFormat="1" ht="12.75">
      <c r="D305" s="124"/>
    </row>
    <row r="306" s="112" customFormat="1" ht="12.75">
      <c r="D306" s="124"/>
    </row>
    <row r="307" s="112" customFormat="1" ht="12.75">
      <c r="D307" s="124"/>
    </row>
    <row r="308" s="112" customFormat="1" ht="12.75">
      <c r="D308" s="124"/>
    </row>
    <row r="309" s="112" customFormat="1" ht="12.75">
      <c r="D309" s="124"/>
    </row>
    <row r="310" s="112" customFormat="1" ht="12.75">
      <c r="D310" s="124"/>
    </row>
    <row r="311" s="112" customFormat="1" ht="12.75">
      <c r="D311" s="124"/>
    </row>
    <row r="312" s="112" customFormat="1" ht="12.75">
      <c r="D312" s="124"/>
    </row>
    <row r="313" s="112" customFormat="1" ht="12.75">
      <c r="D313" s="124"/>
    </row>
    <row r="314" s="112" customFormat="1" ht="12.75">
      <c r="D314" s="124"/>
    </row>
    <row r="315" s="112" customFormat="1" ht="12.75">
      <c r="D315" s="124"/>
    </row>
    <row r="316" s="112" customFormat="1" ht="12.75">
      <c r="D316" s="124"/>
    </row>
    <row r="317" s="112" customFormat="1" ht="12.75">
      <c r="D317" s="124"/>
    </row>
    <row r="318" s="112" customFormat="1" ht="12.75">
      <c r="D318" s="124"/>
    </row>
    <row r="319" s="112" customFormat="1" ht="12.75">
      <c r="D319" s="124"/>
    </row>
    <row r="320" s="112" customFormat="1" ht="12.75">
      <c r="D320" s="124"/>
    </row>
    <row r="321" s="112" customFormat="1" ht="12.75">
      <c r="D321" s="124"/>
    </row>
    <row r="322" s="112" customFormat="1" ht="12.75">
      <c r="D322" s="124"/>
    </row>
    <row r="323" s="112" customFormat="1" ht="12.75">
      <c r="D323" s="124"/>
    </row>
    <row r="324" s="112" customFormat="1" ht="12.75">
      <c r="D324" s="124"/>
    </row>
    <row r="325" s="112" customFormat="1" ht="12.75">
      <c r="D325" s="124"/>
    </row>
    <row r="326" s="112" customFormat="1" ht="12.75">
      <c r="D326" s="124"/>
    </row>
    <row r="327" s="112" customFormat="1" ht="12.75">
      <c r="D327" s="124"/>
    </row>
    <row r="328" s="112" customFormat="1" ht="12.75">
      <c r="D328" s="124"/>
    </row>
    <row r="329" s="112" customFormat="1" ht="12.75">
      <c r="D329" s="124"/>
    </row>
    <row r="330" s="112" customFormat="1" ht="12.75">
      <c r="D330" s="124"/>
    </row>
    <row r="331" s="112" customFormat="1" ht="12.75">
      <c r="D331" s="124"/>
    </row>
    <row r="332" s="112" customFormat="1" ht="12.75">
      <c r="D332" s="124"/>
    </row>
    <row r="333" s="112" customFormat="1" ht="12.75">
      <c r="D333" s="124"/>
    </row>
    <row r="334" s="112" customFormat="1" ht="12.75">
      <c r="D334" s="124"/>
    </row>
    <row r="335" s="112" customFormat="1" ht="12.75">
      <c r="D335" s="124"/>
    </row>
    <row r="336" s="112" customFormat="1" ht="12.75">
      <c r="D336" s="124"/>
    </row>
    <row r="337" s="112" customFormat="1" ht="12.75">
      <c r="D337" s="124"/>
    </row>
    <row r="338" s="112" customFormat="1" ht="12.75">
      <c r="D338" s="124"/>
    </row>
    <row r="339" s="112" customFormat="1" ht="12.75">
      <c r="D339" s="124"/>
    </row>
    <row r="340" s="112" customFormat="1" ht="12.75">
      <c r="D340" s="124"/>
    </row>
    <row r="341" s="112" customFormat="1" ht="12.75">
      <c r="D341" s="124"/>
    </row>
    <row r="342" s="112" customFormat="1" ht="12.75">
      <c r="D342" s="124"/>
    </row>
    <row r="343" s="112" customFormat="1" ht="12.75">
      <c r="D343" s="124"/>
    </row>
    <row r="344" s="112" customFormat="1" ht="12.75">
      <c r="D344" s="124"/>
    </row>
    <row r="345" s="112" customFormat="1" ht="12.75">
      <c r="D345" s="124"/>
    </row>
    <row r="346" s="112" customFormat="1" ht="12.75">
      <c r="D346" s="124"/>
    </row>
    <row r="347" s="112" customFormat="1" ht="12.75">
      <c r="D347" s="124"/>
    </row>
    <row r="348" s="112" customFormat="1" ht="12.75">
      <c r="D348" s="124"/>
    </row>
    <row r="349" s="112" customFormat="1" ht="12.75">
      <c r="D349" s="124"/>
    </row>
    <row r="350" s="112" customFormat="1" ht="12.75">
      <c r="D350" s="124"/>
    </row>
    <row r="351" s="112" customFormat="1" ht="12.75">
      <c r="D351" s="124"/>
    </row>
    <row r="352" s="112" customFormat="1" ht="12.75">
      <c r="D352" s="124"/>
    </row>
    <row r="353" s="112" customFormat="1" ht="12.75">
      <c r="D353" s="124"/>
    </row>
    <row r="354" s="112" customFormat="1" ht="12.75">
      <c r="D354" s="124"/>
    </row>
  </sheetData>
  <sheetProtection password="F751" sheet="1" objects="1" scenarios="1"/>
  <mergeCells count="21">
    <mergeCell ref="A9:E9"/>
    <mergeCell ref="H9:I9"/>
    <mergeCell ref="F10:G10"/>
    <mergeCell ref="A1:I1"/>
    <mergeCell ref="A2:I2"/>
    <mergeCell ref="A4:I4"/>
    <mergeCell ref="A8:I8"/>
    <mergeCell ref="C18:E18"/>
    <mergeCell ref="A60:E60"/>
    <mergeCell ref="A58:I58"/>
    <mergeCell ref="H12:I12"/>
    <mergeCell ref="A11:I11"/>
    <mergeCell ref="A65:H65"/>
    <mergeCell ref="B12:B13"/>
    <mergeCell ref="C12:C13"/>
    <mergeCell ref="D12:D13"/>
    <mergeCell ref="A59:F59"/>
    <mergeCell ref="A64:H64"/>
    <mergeCell ref="H63:I63"/>
    <mergeCell ref="E12:E13"/>
    <mergeCell ref="F12:G12"/>
  </mergeCells>
  <conditionalFormatting sqref="A54">
    <cfRule type="expression" priority="1" dxfId="0" stopIfTrue="1">
      <formula>$K54=1</formula>
    </cfRule>
  </conditionalFormatting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85" r:id="rId5"/>
  <headerFooter alignWithMargins="0">
    <oddFooter>&amp;CPágina &amp;P de &amp;N</oddFooter>
  </headerFooter>
  <legacyDrawing r:id="rId4"/>
  <oleObjects>
    <oleObject progId="Word.Picture.8" shapeId="647276" r:id="rId1"/>
    <oleObject progId="Word.Picture.8" shapeId="32593" r:id="rId2"/>
    <oleObject progId="Word.Picture.8" shapeId="32594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="75" zoomScaleNormal="75" workbookViewId="0" topLeftCell="A1">
      <selection activeCell="G25" sqref="G25"/>
    </sheetView>
  </sheetViews>
  <sheetFormatPr defaultColWidth="9.140625" defaultRowHeight="12.75"/>
  <cols>
    <col min="1" max="1" width="6.28125" style="409" customWidth="1"/>
    <col min="2" max="3" width="20.7109375" style="409" customWidth="1"/>
    <col min="4" max="4" width="17.57421875" style="409" customWidth="1"/>
    <col min="5" max="5" width="14.140625" style="410" customWidth="1"/>
    <col min="6" max="6" width="13.00390625" style="411" hidden="1" customWidth="1"/>
    <col min="7" max="12" width="12.7109375" style="409" customWidth="1"/>
    <col min="13" max="18" width="11.421875" style="409" hidden="1" customWidth="1"/>
    <col min="19" max="16384" width="11.421875" style="409" customWidth="1"/>
  </cols>
  <sheetData>
    <row r="1" spans="1:12" s="110" customFormat="1" ht="30" customHeight="1">
      <c r="A1" s="273" t="s">
        <v>58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</row>
    <row r="2" spans="1:12" s="110" customFormat="1" ht="30" customHeight="1">
      <c r="A2" s="274" t="s">
        <v>119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</row>
    <row r="3" spans="1:9" s="110" customFormat="1" ht="23.25">
      <c r="A3" s="111"/>
      <c r="B3" s="111"/>
      <c r="C3" s="111"/>
      <c r="D3" s="111"/>
      <c r="E3" s="111"/>
      <c r="F3" s="111"/>
      <c r="G3" s="111"/>
      <c r="I3" s="112"/>
    </row>
    <row r="4" spans="1:12" s="110" customFormat="1" ht="23.25">
      <c r="A4" s="314" t="s">
        <v>112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6"/>
    </row>
    <row r="5" spans="1:12" s="110" customFormat="1" ht="4.5" customHeight="1">
      <c r="A5" s="317"/>
      <c r="B5" s="317"/>
      <c r="C5" s="317"/>
      <c r="D5" s="317"/>
      <c r="E5" s="317"/>
      <c r="F5" s="317"/>
      <c r="G5" s="317"/>
      <c r="H5" s="317"/>
      <c r="I5" s="317"/>
      <c r="J5" s="195"/>
      <c r="K5" s="195"/>
      <c r="L5" s="195"/>
    </row>
    <row r="6" spans="1:12" s="110" customFormat="1" ht="23.25" customHeight="1">
      <c r="A6" s="165" t="str">
        <f>ORÇAMENTO!A6</f>
        <v>OBRA : PAVIMENTAÇÃO  E RECAPEAMENTO DE VIAS URBANAS EM PINDAIBAS E PATOS DE MINAS</v>
      </c>
      <c r="B6" s="165"/>
      <c r="C6" s="166"/>
      <c r="D6" s="166"/>
      <c r="E6" s="167"/>
      <c r="F6" s="196"/>
      <c r="G6" s="174"/>
      <c r="H6" s="174"/>
      <c r="I6" s="174"/>
      <c r="J6" s="174"/>
      <c r="K6" s="174"/>
      <c r="L6" s="327"/>
    </row>
    <row r="7" spans="1:12" s="112" customFormat="1" ht="23.25" customHeight="1">
      <c r="A7" s="169" t="str">
        <f>ORÇAMENTO!A7</f>
        <v>PROGRAMA : GESTÃO DA POLÍTICA DE DESENVOLVIMENTO -CIDADES</v>
      </c>
      <c r="B7" s="170"/>
      <c r="C7" s="170"/>
      <c r="D7" s="170"/>
      <c r="E7" s="170"/>
      <c r="F7" s="170"/>
      <c r="G7" s="168"/>
      <c r="H7" s="174"/>
      <c r="I7" s="328"/>
      <c r="J7" s="329" t="str">
        <f>ORÇAMENTO!G7</f>
        <v>CONTRATO:0364.445-58/2011</v>
      </c>
      <c r="K7" s="330"/>
      <c r="L7" s="331"/>
    </row>
    <row r="8" spans="1:12" s="110" customFormat="1" ht="23.25" customHeight="1">
      <c r="A8" s="309" t="str">
        <f>ORÇAMENTO!A8</f>
        <v>LOCAL: DISTRITO DE PINDAÍBAS E NA CIDADE DE PATOS DE MINAS/MG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1"/>
    </row>
    <row r="9" spans="1:12" s="110" customFormat="1" ht="23.25" customHeight="1">
      <c r="A9" s="172" t="str">
        <f>ORÇAMENTO!A9</f>
        <v>PROF. RESP.: MARIA IGNÊS SILVÉRIO                     </v>
      </c>
      <c r="B9" s="173"/>
      <c r="C9" s="173"/>
      <c r="D9" s="173"/>
      <c r="E9" s="173"/>
      <c r="F9" s="173"/>
      <c r="G9" s="197" t="str">
        <f>ORÇAMENTO!F9</f>
        <v>CREA: MG-30.465/D</v>
      </c>
      <c r="H9" s="198"/>
      <c r="I9" s="199"/>
      <c r="J9" s="309" t="str">
        <f>ORÇAMENTO!H9</f>
        <v>ART Nº :591351</v>
      </c>
      <c r="K9" s="310"/>
      <c r="L9" s="311"/>
    </row>
    <row r="10" spans="1:12" s="110" customFormat="1" ht="23.25" customHeight="1">
      <c r="A10" s="309" t="str">
        <f>ORÇAMENTO!A10</f>
        <v>REFERÊNCIA DE PREÇOS: TABELA SINAPI</v>
      </c>
      <c r="B10" s="310"/>
      <c r="C10" s="310"/>
      <c r="D10" s="310"/>
      <c r="E10" s="310"/>
      <c r="F10" s="170"/>
      <c r="G10" s="200" t="str">
        <f>ORÇAMENTO!D10</f>
        <v> REF. : Jan/2012</v>
      </c>
      <c r="H10" s="170"/>
      <c r="I10" s="201"/>
      <c r="J10" s="202" t="str">
        <f>ORÇAMENTO!F10</f>
        <v>DATA: 18/05/2012</v>
      </c>
      <c r="K10" s="202"/>
      <c r="L10" s="201"/>
    </row>
    <row r="11" spans="1:12" s="110" customFormat="1" ht="6" customHeight="1">
      <c r="A11" s="203"/>
      <c r="B11" s="204"/>
      <c r="C11" s="204"/>
      <c r="D11" s="205"/>
      <c r="E11" s="206"/>
      <c r="F11" s="207"/>
      <c r="G11" s="208"/>
      <c r="H11" s="208"/>
      <c r="I11" s="332"/>
      <c r="J11" s="332"/>
      <c r="K11" s="333"/>
      <c r="L11" s="334"/>
    </row>
    <row r="12" spans="1:12" s="343" customFormat="1" ht="12.75" customHeight="1">
      <c r="A12" s="335"/>
      <c r="B12" s="336"/>
      <c r="C12" s="337"/>
      <c r="D12" s="337"/>
      <c r="E12" s="338"/>
      <c r="F12" s="339"/>
      <c r="G12" s="340" t="s">
        <v>12</v>
      </c>
      <c r="H12" s="341"/>
      <c r="I12" s="341"/>
      <c r="J12" s="341"/>
      <c r="K12" s="341"/>
      <c r="L12" s="342"/>
    </row>
    <row r="13" spans="1:18" s="343" customFormat="1" ht="12.75">
      <c r="A13" s="344" t="s">
        <v>4</v>
      </c>
      <c r="B13" s="345" t="s">
        <v>13</v>
      </c>
      <c r="C13" s="345"/>
      <c r="D13" s="345" t="s">
        <v>14</v>
      </c>
      <c r="E13" s="344" t="s">
        <v>5</v>
      </c>
      <c r="F13" s="344" t="s">
        <v>15</v>
      </c>
      <c r="G13" s="346" t="s">
        <v>28</v>
      </c>
      <c r="H13" s="347"/>
      <c r="I13" s="346" t="s">
        <v>29</v>
      </c>
      <c r="J13" s="347"/>
      <c r="K13" s="346" t="s">
        <v>54</v>
      </c>
      <c r="L13" s="347"/>
      <c r="M13" s="348" t="s">
        <v>55</v>
      </c>
      <c r="N13" s="349"/>
      <c r="O13" s="348" t="s">
        <v>56</v>
      </c>
      <c r="P13" s="349"/>
      <c r="Q13" s="348" t="s">
        <v>57</v>
      </c>
      <c r="R13" s="349"/>
    </row>
    <row r="14" spans="1:18" s="343" customFormat="1" ht="12" customHeight="1">
      <c r="A14" s="344"/>
      <c r="B14" s="350" t="s">
        <v>17</v>
      </c>
      <c r="C14" s="351"/>
      <c r="D14" s="351" t="s">
        <v>18</v>
      </c>
      <c r="E14" s="352" t="s">
        <v>19</v>
      </c>
      <c r="F14" s="344" t="s">
        <v>19</v>
      </c>
      <c r="G14" s="353" t="s">
        <v>20</v>
      </c>
      <c r="H14" s="353" t="s">
        <v>21</v>
      </c>
      <c r="I14" s="353" t="s">
        <v>20</v>
      </c>
      <c r="J14" s="353" t="s">
        <v>21</v>
      </c>
      <c r="K14" s="353" t="s">
        <v>20</v>
      </c>
      <c r="L14" s="353" t="s">
        <v>21</v>
      </c>
      <c r="M14" s="354" t="s">
        <v>20</v>
      </c>
      <c r="N14" s="354" t="s">
        <v>21</v>
      </c>
      <c r="O14" s="354" t="s">
        <v>20</v>
      </c>
      <c r="P14" s="354" t="s">
        <v>21</v>
      </c>
      <c r="Q14" s="354" t="s">
        <v>20</v>
      </c>
      <c r="R14" s="354" t="s">
        <v>21</v>
      </c>
    </row>
    <row r="15" spans="1:18" s="343" customFormat="1" ht="12" customHeight="1">
      <c r="A15" s="355">
        <v>1</v>
      </c>
      <c r="B15" s="356" t="str">
        <f>ORÇAMENTO!C14</f>
        <v>SERVIÇOS PRELIMINARES</v>
      </c>
      <c r="C15" s="357"/>
      <c r="D15" s="357"/>
      <c r="E15" s="358"/>
      <c r="F15" s="358"/>
      <c r="G15" s="359"/>
      <c r="H15" s="359"/>
      <c r="I15" s="359"/>
      <c r="J15" s="359"/>
      <c r="K15" s="359"/>
      <c r="L15" s="359"/>
      <c r="M15" s="354"/>
      <c r="N15" s="354"/>
      <c r="O15" s="354"/>
      <c r="P15" s="354"/>
      <c r="Q15" s="354"/>
      <c r="R15" s="354"/>
    </row>
    <row r="16" spans="1:18" s="343" customFormat="1" ht="12" customHeight="1">
      <c r="A16" s="360" t="s">
        <v>10</v>
      </c>
      <c r="B16" s="361" t="s">
        <v>168</v>
      </c>
      <c r="C16" s="362"/>
      <c r="D16" s="363">
        <f>ORÇAMENTO!I16</f>
        <v>1765.62</v>
      </c>
      <c r="E16" s="364">
        <f>D16/$D$30</f>
        <v>0.015904286353015502</v>
      </c>
      <c r="F16" s="365"/>
      <c r="G16" s="366">
        <v>100</v>
      </c>
      <c r="H16" s="366">
        <f>G16+F16</f>
        <v>100</v>
      </c>
      <c r="I16" s="366"/>
      <c r="J16" s="366">
        <f>H16+I16</f>
        <v>100</v>
      </c>
      <c r="K16" s="366"/>
      <c r="L16" s="366">
        <f>K16+J16</f>
        <v>100</v>
      </c>
      <c r="M16" s="367"/>
      <c r="N16" s="367"/>
      <c r="O16" s="367"/>
      <c r="P16" s="367"/>
      <c r="Q16" s="367"/>
      <c r="R16" s="367"/>
    </row>
    <row r="17" spans="1:18" s="343" customFormat="1" ht="12" customHeight="1">
      <c r="A17" s="360"/>
      <c r="B17" s="368"/>
      <c r="C17" s="369"/>
      <c r="D17" s="363"/>
      <c r="E17" s="364"/>
      <c r="F17" s="365"/>
      <c r="G17" s="366"/>
      <c r="H17" s="366"/>
      <c r="I17" s="366"/>
      <c r="J17" s="366"/>
      <c r="K17" s="366"/>
      <c r="L17" s="366"/>
      <c r="M17" s="367"/>
      <c r="N17" s="367"/>
      <c r="O17" s="367"/>
      <c r="P17" s="367"/>
      <c r="Q17" s="367"/>
      <c r="R17" s="367"/>
    </row>
    <row r="18" spans="1:18" s="343" customFormat="1" ht="12" customHeight="1">
      <c r="A18" s="355">
        <v>2</v>
      </c>
      <c r="B18" s="356" t="s">
        <v>170</v>
      </c>
      <c r="C18" s="357"/>
      <c r="D18" s="363"/>
      <c r="E18" s="364"/>
      <c r="F18" s="365"/>
      <c r="G18" s="366"/>
      <c r="H18" s="366"/>
      <c r="I18" s="366"/>
      <c r="J18" s="366"/>
      <c r="K18" s="366"/>
      <c r="L18" s="366"/>
      <c r="M18" s="367"/>
      <c r="N18" s="367"/>
      <c r="O18" s="367"/>
      <c r="P18" s="367"/>
      <c r="Q18" s="367"/>
      <c r="R18" s="367"/>
    </row>
    <row r="19" spans="1:18" s="343" customFormat="1" ht="12" customHeight="1">
      <c r="A19" s="370" t="s">
        <v>62</v>
      </c>
      <c r="B19" s="371" t="str">
        <f>ORÇAMENTO!C19</f>
        <v>MOVIMENTO DE TERRA</v>
      </c>
      <c r="C19" s="372"/>
      <c r="D19" s="373">
        <f>ORÇAMENTO!I23</f>
        <v>6754.687292625</v>
      </c>
      <c r="E19" s="364">
        <f>D19/$D$30</f>
        <v>0.06084462167792788</v>
      </c>
      <c r="F19" s="365"/>
      <c r="G19" s="374">
        <v>100</v>
      </c>
      <c r="H19" s="374">
        <f>G19+F19</f>
        <v>100</v>
      </c>
      <c r="I19" s="374"/>
      <c r="J19" s="374">
        <f>H19+I19</f>
        <v>100</v>
      </c>
      <c r="K19" s="374"/>
      <c r="L19" s="374">
        <f>K19+J19</f>
        <v>100</v>
      </c>
      <c r="M19" s="367"/>
      <c r="N19" s="367"/>
      <c r="O19" s="367"/>
      <c r="P19" s="367"/>
      <c r="Q19" s="367"/>
      <c r="R19" s="367"/>
    </row>
    <row r="20" spans="1:18" s="343" customFormat="1" ht="12" customHeight="1">
      <c r="A20" s="370" t="s">
        <v>108</v>
      </c>
      <c r="B20" s="371" t="str">
        <f>ORÇAMENTO!C25</f>
        <v>EXECUÇÃO DO PAVIMENTO</v>
      </c>
      <c r="C20" s="372"/>
      <c r="D20" s="373">
        <f>ORÇAMENTO!I34</f>
        <v>67240.32570071249</v>
      </c>
      <c r="E20" s="364">
        <f>D20/$D$30</f>
        <v>0.6056849120502482</v>
      </c>
      <c r="F20" s="365"/>
      <c r="G20" s="374">
        <v>100</v>
      </c>
      <c r="H20" s="374">
        <f>G20+F20</f>
        <v>100</v>
      </c>
      <c r="I20" s="374"/>
      <c r="J20" s="374">
        <f>H20+I20</f>
        <v>100</v>
      </c>
      <c r="K20" s="374"/>
      <c r="L20" s="374">
        <f>K20+J20</f>
        <v>100</v>
      </c>
      <c r="M20" s="367"/>
      <c r="N20" s="367"/>
      <c r="O20" s="367"/>
      <c r="P20" s="367"/>
      <c r="Q20" s="367"/>
      <c r="R20" s="367"/>
    </row>
    <row r="21" spans="1:18" s="343" customFormat="1" ht="12" customHeight="1">
      <c r="A21" s="370" t="s">
        <v>115</v>
      </c>
      <c r="B21" s="371" t="str">
        <f>ORÇAMENTO!C36</f>
        <v>SERVIÇOS COMPLEMENTARES</v>
      </c>
      <c r="C21" s="372"/>
      <c r="D21" s="373">
        <f>ORÇAMENTO!I41</f>
        <v>22691.939541</v>
      </c>
      <c r="E21" s="364">
        <f>D21/$D$30</f>
        <v>0.2044036114030081</v>
      </c>
      <c r="F21" s="365"/>
      <c r="G21" s="374">
        <v>100</v>
      </c>
      <c r="H21" s="374">
        <f>G21+F21</f>
        <v>100</v>
      </c>
      <c r="I21" s="374"/>
      <c r="J21" s="374">
        <f>H21+I21</f>
        <v>100</v>
      </c>
      <c r="K21" s="374"/>
      <c r="L21" s="374">
        <f>K21+J21</f>
        <v>100</v>
      </c>
      <c r="M21" s="367"/>
      <c r="N21" s="367"/>
      <c r="O21" s="367"/>
      <c r="P21" s="367"/>
      <c r="Q21" s="367"/>
      <c r="R21" s="367"/>
    </row>
    <row r="22" spans="1:18" s="343" customFormat="1" ht="12" customHeight="1">
      <c r="A22" s="370"/>
      <c r="B22" s="375"/>
      <c r="C22" s="376"/>
      <c r="D22" s="373"/>
      <c r="E22" s="377"/>
      <c r="F22" s="365"/>
      <c r="G22" s="374"/>
      <c r="H22" s="374"/>
      <c r="I22" s="374"/>
      <c r="J22" s="374"/>
      <c r="K22" s="374"/>
      <c r="L22" s="374"/>
      <c r="M22" s="367"/>
      <c r="N22" s="367"/>
      <c r="O22" s="367"/>
      <c r="P22" s="367"/>
      <c r="Q22" s="367"/>
      <c r="R22" s="367"/>
    </row>
    <row r="23" spans="1:18" s="383" customFormat="1" ht="12" customHeight="1">
      <c r="A23" s="355">
        <v>3</v>
      </c>
      <c r="B23" s="378" t="s">
        <v>139</v>
      </c>
      <c r="C23" s="379"/>
      <c r="D23" s="380"/>
      <c r="E23" s="381"/>
      <c r="F23" s="344"/>
      <c r="G23" s="382"/>
      <c r="H23" s="382"/>
      <c r="I23" s="382"/>
      <c r="J23" s="382"/>
      <c r="K23" s="382"/>
      <c r="L23" s="382"/>
      <c r="M23" s="354"/>
      <c r="N23" s="354"/>
      <c r="O23" s="354"/>
      <c r="P23" s="354"/>
      <c r="Q23" s="354"/>
      <c r="R23" s="354"/>
    </row>
    <row r="24" spans="1:18" s="343" customFormat="1" ht="12" customHeight="1">
      <c r="A24" s="370" t="s">
        <v>158</v>
      </c>
      <c r="B24" s="375" t="str">
        <f>ORÇAMENTO!C45</f>
        <v>RECAPEAMENTO </v>
      </c>
      <c r="C24" s="376"/>
      <c r="D24" s="373">
        <f>ORÇAMENTO!I49</f>
        <v>11526.0255</v>
      </c>
      <c r="E24" s="364">
        <f>D24/$D$30</f>
        <v>0.10382370502382092</v>
      </c>
      <c r="F24" s="365"/>
      <c r="G24" s="374">
        <v>100</v>
      </c>
      <c r="H24" s="374">
        <f>G24+F24</f>
        <v>100</v>
      </c>
      <c r="I24" s="374"/>
      <c r="J24" s="374"/>
      <c r="K24" s="374"/>
      <c r="L24" s="374"/>
      <c r="M24" s="367"/>
      <c r="N24" s="367"/>
      <c r="O24" s="367"/>
      <c r="P24" s="367"/>
      <c r="Q24" s="367"/>
      <c r="R24" s="367"/>
    </row>
    <row r="25" spans="1:18" s="343" customFormat="1" ht="12" customHeight="1">
      <c r="A25" s="370" t="s">
        <v>163</v>
      </c>
      <c r="B25" s="375" t="str">
        <f>ORÇAMENTO!C51</f>
        <v>SERVIÇOS COMPLEMENTARES</v>
      </c>
      <c r="C25" s="376"/>
      <c r="D25" s="373">
        <f>ORÇAMENTO!I56</f>
        <v>1036.7572485</v>
      </c>
      <c r="E25" s="364">
        <f>D25/$D$30</f>
        <v>0.00933886349197928</v>
      </c>
      <c r="F25" s="365"/>
      <c r="G25" s="374">
        <v>100</v>
      </c>
      <c r="H25" s="374">
        <f>G25+F25</f>
        <v>100</v>
      </c>
      <c r="I25" s="374"/>
      <c r="J25" s="374"/>
      <c r="K25" s="374"/>
      <c r="L25" s="374"/>
      <c r="M25" s="367"/>
      <c r="N25" s="367"/>
      <c r="O25" s="367"/>
      <c r="P25" s="367"/>
      <c r="Q25" s="367"/>
      <c r="R25" s="367"/>
    </row>
    <row r="26" spans="1:18" s="343" customFormat="1" ht="12" customHeight="1">
      <c r="A26" s="370"/>
      <c r="B26" s="375"/>
      <c r="C26" s="376"/>
      <c r="D26" s="373"/>
      <c r="E26" s="377"/>
      <c r="F26" s="365"/>
      <c r="G26" s="374"/>
      <c r="H26" s="374"/>
      <c r="I26" s="374"/>
      <c r="J26" s="374"/>
      <c r="K26" s="374"/>
      <c r="L26" s="374"/>
      <c r="M26" s="367"/>
      <c r="N26" s="367"/>
      <c r="O26" s="367"/>
      <c r="P26" s="367"/>
      <c r="Q26" s="367"/>
      <c r="R26" s="367"/>
    </row>
    <row r="27" spans="1:18" s="343" customFormat="1" ht="10.5" customHeight="1" thickBot="1">
      <c r="A27" s="384"/>
      <c r="B27" s="385"/>
      <c r="C27" s="385"/>
      <c r="D27" s="386"/>
      <c r="E27" s="387"/>
      <c r="F27" s="388"/>
      <c r="G27" s="389"/>
      <c r="H27" s="389"/>
      <c r="I27" s="389"/>
      <c r="J27" s="389"/>
      <c r="K27" s="389"/>
      <c r="L27" s="389"/>
      <c r="M27" s="390"/>
      <c r="N27" s="390"/>
      <c r="O27" s="390"/>
      <c r="P27" s="390"/>
      <c r="Q27" s="390"/>
      <c r="R27" s="390"/>
    </row>
    <row r="28" spans="1:18" s="343" customFormat="1" ht="18" customHeight="1" thickBot="1">
      <c r="A28" s="391" t="s">
        <v>68</v>
      </c>
      <c r="B28" s="391"/>
      <c r="C28" s="391"/>
      <c r="D28" s="392"/>
      <c r="E28" s="393">
        <f>SUM(E16:E25)</f>
        <v>0.9999999999999999</v>
      </c>
      <c r="F28" s="394" t="e">
        <f>SUMPRODUCT(#REF!,#REF!)/100</f>
        <v>#REF!</v>
      </c>
      <c r="G28" s="395">
        <f>(G16*$E$16+G19*$E$19+G20*$E$20+G21*$E$21+G24*$E$24+G25*$E$25)/100</f>
        <v>0.9999999999999999</v>
      </c>
      <c r="H28" s="393">
        <f>G28</f>
        <v>0.9999999999999999</v>
      </c>
      <c r="I28" s="395">
        <f>(I16*$E$16+I19*$E$19+I20*$E$20+I21*$E$21)/100</f>
        <v>0</v>
      </c>
      <c r="J28" s="393">
        <f>I28+G28</f>
        <v>0.9999999999999999</v>
      </c>
      <c r="K28" s="395">
        <f>(K16*$E$16+K19*$E$19+K20*$E$20+K21*$E$21)/100</f>
        <v>0</v>
      </c>
      <c r="L28" s="393">
        <f>K28+J28</f>
        <v>0.9999999999999999</v>
      </c>
      <c r="M28" s="396" t="e">
        <f>(#REF!*#REF!+#REF!*#REF!)/100</f>
        <v>#REF!</v>
      </c>
      <c r="N28" s="397" t="e">
        <f>(M28+K28)/H28</f>
        <v>#REF!</v>
      </c>
      <c r="O28" s="396" t="e">
        <f>(#REF!*#REF!+#REF!*#REF!)/100</f>
        <v>#REF!</v>
      </c>
      <c r="P28" s="397" t="e">
        <f>O28/L28</f>
        <v>#REF!</v>
      </c>
      <c r="Q28" s="396" t="e">
        <f>(#REF!*#REF!+#REF!*#REF!)/100</f>
        <v>#REF!</v>
      </c>
      <c r="R28" s="397" t="e">
        <f>(Q28+O28)/L28</f>
        <v>#REF!</v>
      </c>
    </row>
    <row r="29" spans="1:10" s="343" customFormat="1" ht="5.25" customHeight="1">
      <c r="A29" s="398"/>
      <c r="B29" s="398"/>
      <c r="C29" s="398"/>
      <c r="D29" s="398"/>
      <c r="E29" s="399"/>
      <c r="F29" s="400"/>
      <c r="G29" s="398"/>
      <c r="H29" s="398"/>
      <c r="I29" s="398"/>
      <c r="J29" s="398"/>
    </row>
    <row r="30" spans="1:18" s="343" customFormat="1" ht="14.25" customHeight="1">
      <c r="A30" s="391" t="s">
        <v>69</v>
      </c>
      <c r="B30" s="391"/>
      <c r="C30" s="391"/>
      <c r="D30" s="401">
        <f>SUM(D16:D26)</f>
        <v>111015.3552828375</v>
      </c>
      <c r="E30" s="402"/>
      <c r="F30" s="403"/>
      <c r="G30" s="404">
        <f>G28*D30</f>
        <v>111015.35528283748</v>
      </c>
      <c r="H30" s="404"/>
      <c r="I30" s="404">
        <f>I28*$D$28</f>
        <v>0</v>
      </c>
      <c r="J30" s="404"/>
      <c r="K30" s="404">
        <f>K28*$D$28</f>
        <v>0</v>
      </c>
      <c r="L30" s="404"/>
      <c r="M30" s="405" t="e">
        <f>M28</f>
        <v>#REF!</v>
      </c>
      <c r="N30" s="406"/>
      <c r="O30" s="405" t="e">
        <f>O28</f>
        <v>#REF!</v>
      </c>
      <c r="P30" s="406"/>
      <c r="Q30" s="405" t="e">
        <f>Q28</f>
        <v>#REF!</v>
      </c>
      <c r="R30" s="406"/>
    </row>
    <row r="31" spans="1:10" ht="10.5" customHeight="1">
      <c r="A31" s="58"/>
      <c r="B31" s="58"/>
      <c r="C31" s="58"/>
      <c r="D31" s="58"/>
      <c r="E31" s="407"/>
      <c r="F31" s="408"/>
      <c r="G31" s="58"/>
      <c r="H31" s="58"/>
      <c r="I31" s="58"/>
      <c r="J31" s="58"/>
    </row>
    <row r="32" spans="1:10" ht="10.5" customHeight="1">
      <c r="A32" s="58"/>
      <c r="B32" s="58"/>
      <c r="C32" s="58"/>
      <c r="D32" s="58"/>
      <c r="E32" s="407"/>
      <c r="F32" s="408"/>
      <c r="G32" s="58"/>
      <c r="H32" s="58"/>
      <c r="I32" s="58"/>
      <c r="J32" s="58"/>
    </row>
    <row r="33" spans="1:10" ht="10.5" customHeight="1">
      <c r="A33" s="58"/>
      <c r="B33" s="58"/>
      <c r="C33" s="58"/>
      <c r="D33" s="58"/>
      <c r="E33" s="407"/>
      <c r="F33" s="408"/>
      <c r="G33" s="58"/>
      <c r="H33" s="58"/>
      <c r="I33" s="58"/>
      <c r="J33" s="58"/>
    </row>
    <row r="34" spans="1:10" ht="10.5" customHeight="1">
      <c r="A34" s="58"/>
      <c r="B34" s="58"/>
      <c r="C34" s="58"/>
      <c r="D34" s="58"/>
      <c r="E34" s="407"/>
      <c r="F34" s="408"/>
      <c r="G34" s="58"/>
      <c r="H34" s="58"/>
      <c r="I34" s="58"/>
      <c r="J34" s="58"/>
    </row>
    <row r="36" ht="12">
      <c r="D36" s="412"/>
    </row>
  </sheetData>
  <sheetProtection password="F751" sheet="1" objects="1" scenarios="1"/>
  <mergeCells count="21">
    <mergeCell ref="J7:L7"/>
    <mergeCell ref="A1:L1"/>
    <mergeCell ref="A2:L2"/>
    <mergeCell ref="A4:L4"/>
    <mergeCell ref="A5:I5"/>
    <mergeCell ref="A8:L8"/>
    <mergeCell ref="J9:L9"/>
    <mergeCell ref="G12:L12"/>
    <mergeCell ref="A10:E10"/>
    <mergeCell ref="B16:C16"/>
    <mergeCell ref="B19:C19"/>
    <mergeCell ref="B20:C20"/>
    <mergeCell ref="B21:C21"/>
    <mergeCell ref="A28:C28"/>
    <mergeCell ref="G30:H30"/>
    <mergeCell ref="Q30:R30"/>
    <mergeCell ref="M30:N30"/>
    <mergeCell ref="O30:P30"/>
    <mergeCell ref="I30:J30"/>
    <mergeCell ref="K30:L30"/>
    <mergeCell ref="A30:C30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90" r:id="rId6"/>
  <headerFooter alignWithMargins="0">
    <oddFooter>&amp;CPágina &amp;P de &amp;N</oddFooter>
  </headerFooter>
  <drawing r:id="rId5"/>
  <legacyDrawing r:id="rId4"/>
  <oleObjects>
    <oleObject progId="Word.Picture.8" shapeId="71119" r:id="rId1"/>
    <oleObject progId="Word.Picture.8" shapeId="71120" r:id="rId2"/>
    <oleObject progId="Word.Picture.8" shapeId="71121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selection activeCell="G16" sqref="G16"/>
    </sheetView>
  </sheetViews>
  <sheetFormatPr defaultColWidth="9.140625" defaultRowHeight="12.75"/>
  <cols>
    <col min="2" max="2" width="10.28125" style="0" bestFit="1" customWidth="1"/>
    <col min="4" max="4" width="13.140625" style="0" bestFit="1" customWidth="1"/>
    <col min="11" max="11" width="21.7109375" style="0" customWidth="1"/>
  </cols>
  <sheetData>
    <row r="1" spans="1:11" ht="23.25">
      <c r="A1" s="273" t="s">
        <v>58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15.75">
      <c r="A2" s="322" t="s">
        <v>125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</row>
    <row r="3" spans="1:11" ht="23.25">
      <c r="A3" s="111"/>
      <c r="B3" s="111"/>
      <c r="C3" s="111"/>
      <c r="D3" s="111"/>
      <c r="E3" s="111"/>
      <c r="F3" s="111"/>
      <c r="G3" s="111"/>
      <c r="H3" s="110"/>
      <c r="I3" s="112"/>
      <c r="J3" s="82"/>
      <c r="K3" s="82"/>
    </row>
    <row r="4" spans="1:11" ht="23.25">
      <c r="A4" s="323" t="s">
        <v>70</v>
      </c>
      <c r="B4" s="324"/>
      <c r="C4" s="324"/>
      <c r="D4" s="324"/>
      <c r="E4" s="324"/>
      <c r="F4" s="324"/>
      <c r="G4" s="324"/>
      <c r="H4" s="324"/>
      <c r="I4" s="324"/>
      <c r="J4" s="324"/>
      <c r="K4" s="325"/>
    </row>
    <row r="5" spans="1:11" ht="4.5" customHeight="1">
      <c r="A5" s="326"/>
      <c r="B5" s="326"/>
      <c r="C5" s="326"/>
      <c r="D5" s="326"/>
      <c r="E5" s="326"/>
      <c r="F5" s="326"/>
      <c r="G5" s="326"/>
      <c r="H5" s="326"/>
      <c r="I5" s="326"/>
      <c r="J5" s="82"/>
      <c r="K5" s="82"/>
    </row>
    <row r="6" spans="1:11" ht="20.25" customHeight="1">
      <c r="A6" s="194" t="str">
        <f>ORÇAMENTO!A6</f>
        <v>OBRA : PAVIMENTAÇÃO  E RECAPEAMENTO DE VIAS URBANAS EM PINDAIBAS E PATOS DE MINAS</v>
      </c>
      <c r="B6" s="148"/>
      <c r="C6" s="151"/>
      <c r="D6" s="151"/>
      <c r="E6" s="153"/>
      <c r="F6" s="152"/>
      <c r="G6" s="146"/>
      <c r="H6" s="146"/>
      <c r="I6" s="146"/>
      <c r="J6" s="146"/>
      <c r="K6" s="147"/>
    </row>
    <row r="7" spans="1:11" ht="20.25" customHeight="1">
      <c r="A7" s="149" t="str">
        <f>ORÇAMENTO!A7</f>
        <v>PROGRAMA : GESTÃO DA POLÍTICA DE DESENVOLVIMENTO -CIDADES</v>
      </c>
      <c r="B7" s="150"/>
      <c r="C7" s="150"/>
      <c r="D7" s="150"/>
      <c r="E7" s="150"/>
      <c r="F7" s="150"/>
      <c r="G7" s="146"/>
      <c r="H7" s="146"/>
      <c r="I7" s="146"/>
      <c r="J7" s="146"/>
      <c r="K7" s="147"/>
    </row>
    <row r="8" spans="1:11" ht="20.25" customHeight="1">
      <c r="A8" s="237" t="str">
        <f>ORÇAMENTO!A8</f>
        <v>LOCAL: DISTRITO DE PINDAÍBAS E NA CIDADE DE PATOS DE MINAS/MG</v>
      </c>
      <c r="B8" s="238"/>
      <c r="C8" s="238"/>
      <c r="D8" s="237"/>
      <c r="E8" s="238"/>
      <c r="F8" s="239"/>
      <c r="G8" s="237"/>
      <c r="H8" s="240"/>
      <c r="I8" s="193" t="str">
        <f>ORÇAMENTO!G7</f>
        <v>CONTRATO:0364.445-58/2011</v>
      </c>
      <c r="J8" s="157"/>
      <c r="K8" s="156"/>
    </row>
    <row r="9" spans="1:11" ht="20.25" customHeight="1">
      <c r="A9" s="237" t="str">
        <f>ORÇAMENTO!A9</f>
        <v>PROF. RESP.: MARIA IGNÊS SILVÉRIO                     </v>
      </c>
      <c r="B9" s="238"/>
      <c r="C9" s="238"/>
      <c r="D9" s="238"/>
      <c r="E9" s="238"/>
      <c r="F9" s="237" t="str">
        <f>ORÇAMENTO!F9</f>
        <v>CREA: MG-30.465/D</v>
      </c>
      <c r="G9" s="238"/>
      <c r="H9" s="240"/>
      <c r="I9" s="233" t="str">
        <f>ORÇAMENTO!H9</f>
        <v>ART Nº :591351</v>
      </c>
      <c r="J9" s="234"/>
      <c r="K9" s="235"/>
    </row>
    <row r="10" spans="1:11" ht="20.25" customHeight="1">
      <c r="A10" s="149" t="str">
        <f>ORÇAMENTO!A10</f>
        <v>REFERÊNCIA DE PREÇOS: TABELA SINAPI</v>
      </c>
      <c r="B10" s="150"/>
      <c r="C10" s="150"/>
      <c r="D10" s="150"/>
      <c r="E10" s="150"/>
      <c r="F10" s="150"/>
      <c r="G10" s="150"/>
      <c r="H10" s="157"/>
      <c r="I10" s="242"/>
      <c r="J10" s="241"/>
      <c r="K10" s="241" t="str">
        <f>ORÇAMENTO!F10</f>
        <v>DATA: 18/05/2012</v>
      </c>
    </row>
    <row r="11" spans="1:11" ht="6" customHeight="1" thickBot="1">
      <c r="A11" s="318"/>
      <c r="B11" s="318"/>
      <c r="C11" s="318"/>
      <c r="D11" s="80"/>
      <c r="E11" s="80"/>
      <c r="F11" s="80"/>
      <c r="G11" s="80"/>
      <c r="H11" s="80"/>
      <c r="I11" s="80"/>
      <c r="J11" s="80"/>
      <c r="K11" s="80"/>
    </row>
    <row r="12" spans="1:11" ht="12.75">
      <c r="A12" s="83"/>
      <c r="B12" s="77"/>
      <c r="C12" s="77"/>
      <c r="D12" s="77"/>
      <c r="E12" s="77"/>
      <c r="F12" s="77"/>
      <c r="G12" s="77"/>
      <c r="H12" s="77"/>
      <c r="I12" s="77"/>
      <c r="J12" s="77"/>
      <c r="K12" s="84"/>
    </row>
    <row r="13" spans="1:11" ht="12.75">
      <c r="A13" s="85" t="s">
        <v>71</v>
      </c>
      <c r="B13" s="74"/>
      <c r="C13" s="74"/>
      <c r="D13" s="74"/>
      <c r="E13" s="74"/>
      <c r="F13" s="74"/>
      <c r="G13" s="74"/>
      <c r="H13" s="74"/>
      <c r="I13" s="74"/>
      <c r="J13" s="74"/>
      <c r="K13" s="86"/>
    </row>
    <row r="14" spans="1:11" ht="13.5" thickBot="1">
      <c r="A14" s="85"/>
      <c r="B14" s="74"/>
      <c r="C14" s="74"/>
      <c r="D14" s="74"/>
      <c r="E14" s="74"/>
      <c r="F14" s="74"/>
      <c r="G14" s="74"/>
      <c r="H14" s="74"/>
      <c r="I14" s="74"/>
      <c r="J14" s="74"/>
      <c r="K14" s="86"/>
    </row>
    <row r="15" spans="1:11" ht="13.5" thickBot="1">
      <c r="A15" s="85"/>
      <c r="B15" s="87">
        <v>0.01</v>
      </c>
      <c r="C15" s="74"/>
      <c r="D15" s="74"/>
      <c r="E15" s="74"/>
      <c r="F15" s="74"/>
      <c r="G15" s="74"/>
      <c r="H15" s="74"/>
      <c r="I15" s="74"/>
      <c r="J15" s="74"/>
      <c r="K15" s="86"/>
    </row>
    <row r="16" spans="1:11" ht="12.75">
      <c r="A16" s="85"/>
      <c r="B16" s="74"/>
      <c r="C16" s="74"/>
      <c r="D16" s="74"/>
      <c r="E16" s="88" t="s">
        <v>72</v>
      </c>
      <c r="F16" s="74"/>
      <c r="G16" s="74"/>
      <c r="H16" s="74"/>
      <c r="I16" s="89" t="s">
        <v>73</v>
      </c>
      <c r="J16" s="90">
        <f>1+B19+B23+B31</f>
        <v>1.099</v>
      </c>
      <c r="K16" s="86"/>
    </row>
    <row r="17" spans="1:11" ht="12.75">
      <c r="A17" s="85" t="s">
        <v>74</v>
      </c>
      <c r="B17" s="74"/>
      <c r="C17" s="74"/>
      <c r="D17" s="74"/>
      <c r="E17" s="88" t="s">
        <v>75</v>
      </c>
      <c r="F17" s="74"/>
      <c r="G17" s="74"/>
      <c r="H17" s="74"/>
      <c r="I17" s="89" t="s">
        <v>76</v>
      </c>
      <c r="J17" s="90">
        <f>1+B15</f>
        <v>1.01</v>
      </c>
      <c r="K17" s="86"/>
    </row>
    <row r="18" spans="1:11" ht="13.5" thickBot="1">
      <c r="A18" s="85"/>
      <c r="B18" s="74"/>
      <c r="C18" s="74"/>
      <c r="D18" s="74"/>
      <c r="E18" s="88" t="s">
        <v>77</v>
      </c>
      <c r="F18" s="74"/>
      <c r="G18" s="74"/>
      <c r="H18" s="74"/>
      <c r="I18" s="89" t="s">
        <v>78</v>
      </c>
      <c r="J18" s="90">
        <f>1+B27</f>
        <v>1.0838</v>
      </c>
      <c r="K18" s="86"/>
    </row>
    <row r="19" spans="1:11" ht="13.5" thickBot="1">
      <c r="A19" s="85"/>
      <c r="B19" s="87">
        <v>0.02</v>
      </c>
      <c r="C19" s="74"/>
      <c r="D19" s="74"/>
      <c r="E19" s="88" t="s">
        <v>79</v>
      </c>
      <c r="F19" s="74"/>
      <c r="G19" s="74"/>
      <c r="H19" s="74"/>
      <c r="I19" s="89" t="s">
        <v>80</v>
      </c>
      <c r="J19" s="90">
        <f>1-C36-E36-G36-C38</f>
        <v>0.9435</v>
      </c>
      <c r="K19" s="86"/>
    </row>
    <row r="20" spans="1:11" ht="12.75">
      <c r="A20" s="85"/>
      <c r="B20" s="74"/>
      <c r="C20" s="74"/>
      <c r="D20" s="74"/>
      <c r="E20" s="74"/>
      <c r="F20" s="74"/>
      <c r="G20" s="74"/>
      <c r="H20" s="74"/>
      <c r="I20" s="74"/>
      <c r="J20" s="74"/>
      <c r="K20" s="86"/>
    </row>
    <row r="21" spans="1:11" ht="12.75">
      <c r="A21" s="85" t="s">
        <v>81</v>
      </c>
      <c r="B21" s="74"/>
      <c r="C21" s="74"/>
      <c r="D21" s="74"/>
      <c r="E21" s="74"/>
      <c r="F21" s="74"/>
      <c r="G21" s="74"/>
      <c r="H21" s="74"/>
      <c r="I21" s="74"/>
      <c r="J21" s="74"/>
      <c r="K21" s="86"/>
    </row>
    <row r="22" spans="1:11" ht="13.5" thickBot="1">
      <c r="A22" s="85"/>
      <c r="B22" s="74"/>
      <c r="C22" s="74"/>
      <c r="D22" s="74"/>
      <c r="E22" s="74"/>
      <c r="F22" s="74"/>
      <c r="G22" s="74"/>
      <c r="H22" s="74"/>
      <c r="I22" s="74"/>
      <c r="J22" s="74"/>
      <c r="K22" s="86"/>
    </row>
    <row r="23" spans="1:11" ht="13.5" thickBot="1">
      <c r="A23" s="85"/>
      <c r="B23" s="87">
        <v>0.075</v>
      </c>
      <c r="C23" s="74"/>
      <c r="D23" s="74"/>
      <c r="E23" s="74"/>
      <c r="F23" s="74"/>
      <c r="G23" s="74"/>
      <c r="H23" s="74"/>
      <c r="I23" s="74"/>
      <c r="J23" s="74"/>
      <c r="K23" s="86"/>
    </row>
    <row r="24" spans="1:11" ht="12.75">
      <c r="A24" s="85"/>
      <c r="B24" s="74"/>
      <c r="C24" s="74"/>
      <c r="D24" s="74"/>
      <c r="E24" s="74"/>
      <c r="F24" s="74"/>
      <c r="G24" s="74"/>
      <c r="H24" s="74"/>
      <c r="I24" s="74"/>
      <c r="J24" s="74"/>
      <c r="K24" s="86"/>
    </row>
    <row r="25" spans="1:11" ht="12.75">
      <c r="A25" s="85" t="s">
        <v>82</v>
      </c>
      <c r="B25" s="74"/>
      <c r="C25" s="74"/>
      <c r="D25" s="74"/>
      <c r="E25" s="74"/>
      <c r="F25" s="74"/>
      <c r="G25" s="74"/>
      <c r="H25" s="74"/>
      <c r="I25" s="74"/>
      <c r="J25" s="74"/>
      <c r="K25" s="86"/>
    </row>
    <row r="26" spans="1:11" ht="13.5" thickBot="1">
      <c r="A26" s="85"/>
      <c r="B26" s="74"/>
      <c r="C26" s="74"/>
      <c r="D26" s="74"/>
      <c r="E26" s="74"/>
      <c r="F26" s="74"/>
      <c r="G26" s="74"/>
      <c r="H26" s="74"/>
      <c r="I26" s="74"/>
      <c r="J26" s="74"/>
      <c r="K26" s="86"/>
    </row>
    <row r="27" spans="1:11" ht="13.5" thickBot="1">
      <c r="A27" s="85"/>
      <c r="B27" s="87">
        <v>0.0838</v>
      </c>
      <c r="C27" s="74"/>
      <c r="D27" s="74"/>
      <c r="E27" s="74"/>
      <c r="F27" s="74"/>
      <c r="G27" s="74"/>
      <c r="H27" s="74"/>
      <c r="I27" s="74"/>
      <c r="J27" s="74"/>
      <c r="K27" s="86"/>
    </row>
    <row r="28" spans="1:11" ht="12.75">
      <c r="A28" s="85"/>
      <c r="B28" s="74"/>
      <c r="C28" s="74"/>
      <c r="D28" s="74"/>
      <c r="E28" s="74"/>
      <c r="F28" s="74"/>
      <c r="G28" s="74"/>
      <c r="H28" s="74"/>
      <c r="I28" s="74"/>
      <c r="J28" s="74"/>
      <c r="K28" s="86"/>
    </row>
    <row r="29" spans="1:11" ht="12.75">
      <c r="A29" s="85" t="s">
        <v>83</v>
      </c>
      <c r="B29" s="74"/>
      <c r="C29" s="74"/>
      <c r="D29" s="74"/>
      <c r="E29" s="74"/>
      <c r="F29" s="74"/>
      <c r="G29" s="74"/>
      <c r="H29" s="74"/>
      <c r="I29" s="74"/>
      <c r="J29" s="74"/>
      <c r="K29" s="86"/>
    </row>
    <row r="30" spans="1:11" ht="13.5" thickBot="1">
      <c r="A30" s="85"/>
      <c r="B30" s="74"/>
      <c r="C30" s="74"/>
      <c r="D30" s="74"/>
      <c r="E30" s="74"/>
      <c r="F30" s="74"/>
      <c r="G30" s="74"/>
      <c r="H30" s="74"/>
      <c r="I30" s="74"/>
      <c r="J30" s="74"/>
      <c r="K30" s="86"/>
    </row>
    <row r="31" spans="1:11" ht="13.5" thickBot="1">
      <c r="A31" s="85"/>
      <c r="B31" s="87">
        <v>0.004</v>
      </c>
      <c r="C31" s="74"/>
      <c r="D31" s="74"/>
      <c r="E31" s="74"/>
      <c r="F31" s="74"/>
      <c r="G31" s="74"/>
      <c r="H31" s="74"/>
      <c r="I31" s="74"/>
      <c r="J31" s="74"/>
      <c r="K31" s="86"/>
    </row>
    <row r="32" spans="1:11" ht="12.75">
      <c r="A32" s="85"/>
      <c r="B32" s="91"/>
      <c r="C32" s="74"/>
      <c r="D32" s="74"/>
      <c r="E32" s="74"/>
      <c r="F32" s="74"/>
      <c r="G32" s="74"/>
      <c r="H32" s="74"/>
      <c r="I32" s="74"/>
      <c r="J32" s="74"/>
      <c r="K32" s="86"/>
    </row>
    <row r="33" spans="1:11" ht="25.5" customHeight="1">
      <c r="A33" s="319" t="s">
        <v>84</v>
      </c>
      <c r="B33" s="320"/>
      <c r="C33" s="320"/>
      <c r="D33" s="320"/>
      <c r="E33" s="320"/>
      <c r="F33" s="320"/>
      <c r="G33" s="320"/>
      <c r="H33" s="320"/>
      <c r="I33" s="320"/>
      <c r="J33" s="320"/>
      <c r="K33" s="321"/>
    </row>
    <row r="34" spans="1:11" ht="12.75">
      <c r="A34" s="92" t="s">
        <v>85</v>
      </c>
      <c r="B34" s="74"/>
      <c r="C34" s="74"/>
      <c r="D34" s="74"/>
      <c r="E34" s="74"/>
      <c r="F34" s="74"/>
      <c r="G34" s="74"/>
      <c r="H34" s="74"/>
      <c r="I34" s="74"/>
      <c r="J34" s="74"/>
      <c r="K34" s="86"/>
    </row>
    <row r="35" spans="1:11" ht="13.5" thickBot="1">
      <c r="A35" s="85"/>
      <c r="B35" s="74"/>
      <c r="C35" s="74"/>
      <c r="D35" s="74"/>
      <c r="E35" s="74"/>
      <c r="F35" s="74"/>
      <c r="G35" s="74"/>
      <c r="H35" s="74"/>
      <c r="I35" s="74"/>
      <c r="J35" s="74"/>
      <c r="K35" s="86"/>
    </row>
    <row r="36" spans="1:11" ht="13.5" thickBot="1">
      <c r="A36" s="85"/>
      <c r="B36" s="74" t="s">
        <v>86</v>
      </c>
      <c r="C36" s="93">
        <v>0.03</v>
      </c>
      <c r="D36" s="81" t="s">
        <v>87</v>
      </c>
      <c r="E36" s="93">
        <v>0.0065</v>
      </c>
      <c r="F36" s="81" t="s">
        <v>88</v>
      </c>
      <c r="G36" s="87">
        <v>0.02</v>
      </c>
      <c r="H36" s="74"/>
      <c r="I36" s="74"/>
      <c r="J36" s="94"/>
      <c r="K36" s="86"/>
    </row>
    <row r="37" spans="1:11" ht="13.5" thickBot="1">
      <c r="A37" s="85"/>
      <c r="B37" s="74"/>
      <c r="C37" s="74"/>
      <c r="D37" s="74"/>
      <c r="E37" s="74"/>
      <c r="F37" s="74"/>
      <c r="G37" s="74"/>
      <c r="H37" s="74"/>
      <c r="I37" s="74"/>
      <c r="J37" s="94"/>
      <c r="K37" s="86"/>
    </row>
    <row r="38" spans="1:11" ht="13.5" thickBot="1">
      <c r="A38" s="85"/>
      <c r="B38" s="74" t="s">
        <v>89</v>
      </c>
      <c r="C38" s="93">
        <v>0</v>
      </c>
      <c r="D38" s="74"/>
      <c r="E38" s="74"/>
      <c r="F38" s="91"/>
      <c r="G38" s="74"/>
      <c r="H38" s="74"/>
      <c r="I38" s="94"/>
      <c r="J38" s="74"/>
      <c r="K38" s="86"/>
    </row>
    <row r="39" spans="1:11" ht="12.75">
      <c r="A39" s="85"/>
      <c r="B39" s="74"/>
      <c r="C39" s="74"/>
      <c r="D39" s="74"/>
      <c r="E39" s="74"/>
      <c r="F39" s="74"/>
      <c r="G39" s="74"/>
      <c r="H39" s="74"/>
      <c r="I39" s="74"/>
      <c r="J39" s="74"/>
      <c r="K39" s="86"/>
    </row>
    <row r="40" spans="1:11" ht="15.75">
      <c r="A40" s="85"/>
      <c r="B40" s="95"/>
      <c r="C40" s="95" t="s">
        <v>90</v>
      </c>
      <c r="D40" s="135">
        <f>(J16*J17*J18/J19)-1</f>
        <v>0.27504733651298374</v>
      </c>
      <c r="E40" s="74"/>
      <c r="F40" s="74"/>
      <c r="G40" s="74"/>
      <c r="H40" s="74"/>
      <c r="I40" s="74"/>
      <c r="J40" s="74"/>
      <c r="K40" s="86"/>
    </row>
    <row r="41" spans="1:11" ht="13.5" thickBot="1">
      <c r="A41" s="96"/>
      <c r="B41" s="97"/>
      <c r="C41" s="97"/>
      <c r="D41" s="97"/>
      <c r="E41" s="97"/>
      <c r="F41" s="97"/>
      <c r="G41" s="97"/>
      <c r="H41" s="97"/>
      <c r="I41" s="97"/>
      <c r="J41" s="97"/>
      <c r="K41" s="98"/>
    </row>
  </sheetData>
  <sheetProtection password="F751" sheet="1" objects="1" scenarios="1"/>
  <mergeCells count="6">
    <mergeCell ref="A11:C11"/>
    <mergeCell ref="A33:K33"/>
    <mergeCell ref="A1:K1"/>
    <mergeCell ref="A2:K2"/>
    <mergeCell ref="A4:K4"/>
    <mergeCell ref="A5:I5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scale="80" r:id="rId4"/>
  <headerFooter alignWithMargins="0">
    <oddFooter>&amp;CPágina &amp;P de &amp;N</oddFooter>
  </headerFooter>
  <legacyDrawing r:id="rId3"/>
  <oleObjects>
    <oleObject progId="Word.Picture.8" shapeId="44458" r:id="rId1"/>
    <oleObject progId="Word.Picture.8" shapeId="4445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</dc:creator>
  <cp:keywords/>
  <dc:description/>
  <cp:lastModifiedBy>MARCELO</cp:lastModifiedBy>
  <cp:lastPrinted>2012-05-28T17:28:38Z</cp:lastPrinted>
  <dcterms:created xsi:type="dcterms:W3CDTF">2002-07-19T13:19:20Z</dcterms:created>
  <dcterms:modified xsi:type="dcterms:W3CDTF">2012-05-29T20:18:20Z</dcterms:modified>
  <cp:category/>
  <cp:version/>
  <cp:contentType/>
  <cp:contentStatus/>
</cp:coreProperties>
</file>