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ilha Orcamentaria" sheetId="1" r:id="rId1"/>
    <sheet name="LOGRADOUROS" sheetId="2" r:id="rId2"/>
    <sheet name="CRONO" sheetId="3" r:id="rId3"/>
  </sheets>
  <definedNames>
    <definedName name="_xlnm.Print_Area" localSheetId="2">'CRONO'!$A$1:$K$47</definedName>
    <definedName name="_xlnm.Print_Area" localSheetId="0">'Planilha Orcamentaria'!$A$1:$H$53</definedName>
  </definedNames>
  <calcPr fullCalcOnLoad="1"/>
</workbook>
</file>

<file path=xl/sharedStrings.xml><?xml version="1.0" encoding="utf-8"?>
<sst xmlns="http://schemas.openxmlformats.org/spreadsheetml/2006/main" count="184" uniqueCount="128">
  <si>
    <t>ITEM</t>
  </si>
  <si>
    <t>DESCRIÇÃO</t>
  </si>
  <si>
    <t>QUANTIDADE</t>
  </si>
  <si>
    <t>UNIDADE</t>
  </si>
  <si>
    <t>PLANILHA ORÇAMENTÁRIA DE CUSTOS</t>
  </si>
  <si>
    <t>A N E X O   I I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</si>
  <si>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</si>
  <si>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</si>
  <si>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</si>
  <si>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</si>
  <si>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</si>
  <si>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</si>
  <si>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</si>
  <si>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</si>
  <si>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</si>
  <si>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IIO-BAR-046</t>
  </si>
  <si>
    <t>BARRACÃO DE OBRA</t>
  </si>
  <si>
    <t>M2</t>
  </si>
  <si>
    <t>1.1</t>
  </si>
  <si>
    <t>IIO-001</t>
  </si>
  <si>
    <t>INSTALAÇÕES INICIAIS DA OBRA</t>
  </si>
  <si>
    <t>1.2</t>
  </si>
  <si>
    <t>IIO-PLA-005</t>
  </si>
  <si>
    <t>FORNECIMENTO E COLOCAÇÃO DE PLACA DE OBRA EM CHAPA GALVANIZADA (3,00 X 1,50 M) - GOVERNO DO ESTADO</t>
  </si>
  <si>
    <t>UN</t>
  </si>
  <si>
    <t>OBR-001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</si>
  <si>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</si>
  <si>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</si>
  <si>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</si>
  <si>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</si>
  <si>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</si>
  <si>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</si>
  <si>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</si>
  <si>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</si>
  <si>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</si>
  <si>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OBR-VIA-130</t>
  </si>
  <si>
    <t>REGULARIZAÇÃO DO SUBLEITO COM PROCTOR INTERMEDIÁRIO</t>
  </si>
  <si>
    <t>OBR-VIA-145</t>
  </si>
  <si>
    <t>M3</t>
  </si>
  <si>
    <t>M3XKM</t>
  </si>
  <si>
    <t>OBR-VIA-345</t>
  </si>
  <si>
    <t>TRANSPORTE DE AGREGADO DMT DE 0 A 10 KM</t>
  </si>
  <si>
    <t>OBR-VIA-435</t>
  </si>
  <si>
    <t>TXKM</t>
  </si>
  <si>
    <t>OBR-VIA-165</t>
  </si>
  <si>
    <t>OBR-VIA-160</t>
  </si>
  <si>
    <t>EXECUÇÃO DE IMPRIMAÇÃO COM MATERIAL BETUMINOSO, INCLUINDO FORNECIMENTO E TRANSPORTE DO MATERIAL BETUMINOSO DENTRO DO CANTEIRO DE OBRAS</t>
  </si>
  <si>
    <t>EXECUÇÃO DE PINTURA DE LIGAÇÃO COM MATERIAL BETUMINOSO, INCLUINDO FORNECIMENTO E TRANSPORTE DO MATERIAL BETUMINOSO DENTRO DO CANTEIRO DE OBRAS</t>
  </si>
  <si>
    <t>OBR-VIA-180</t>
  </si>
  <si>
    <t>EXECUÇÃO DE CONCRETO BETUMINOSO USINADO A QUENTE (CBUQ) COM MATERIAL BETUMINOSO, INCLUINDO FORNECIMENTO DOS AGREGADOS E TRANSPORTE DO MATERIAL BETUMINOSO DENTRO DO CANTEIRO DE OBRAS</t>
  </si>
  <si>
    <t>DRE-001</t>
  </si>
  <si>
    <t xml:space="preserve">DRENAGEM  </t>
  </si>
  <si>
    <t>3.1</t>
  </si>
  <si>
    <t>M</t>
  </si>
  <si>
    <t>URB-001</t>
  </si>
  <si>
    <t>4.1</t>
  </si>
  <si>
    <t xml:space="preserve">URBANIZAÇÃO E OBRAS COMPLEMENTARES                          </t>
  </si>
  <si>
    <t>TOTAL GERAL DA OBRA</t>
  </si>
  <si>
    <t xml:space="preserve">FOLHA Nº: </t>
  </si>
  <si>
    <t>TRANSPORTE DE MATERIAL DE QUALQUER NATUREZA DMT ACIMA DE 40 KM (DMT = 350 KM)</t>
  </si>
  <si>
    <t xml:space="preserve">EXECUÇÃO DE BASE DE SOLO ESTABILIZADO GRANULOMETRICAMENTE SEM MISTURA COM PROCTOR INTERMEDIÁRIO, INCLUINDO ESCAVAÇÃO, CARGA, DESCARGA, ESPALHAMENTO E COMPACTAÇÃO DO MATERIAL; EXCLUSIVE AQUISIÇÃO DO MATERIAL (E = 15 CM) </t>
  </si>
  <si>
    <t>LOGRADOURO</t>
  </si>
  <si>
    <t>TRECHO</t>
  </si>
  <si>
    <t>LARGURA</t>
  </si>
  <si>
    <t>COMPR.</t>
  </si>
  <si>
    <t>ÁREA</t>
  </si>
  <si>
    <t>INICIO</t>
  </si>
  <si>
    <t>FINAL</t>
  </si>
  <si>
    <t>(M)</t>
  </si>
  <si>
    <t>(M2)</t>
  </si>
  <si>
    <t>TOTAIS</t>
  </si>
  <si>
    <t>TOTAL</t>
  </si>
  <si>
    <t>RELAÇÃO DE VIAS</t>
  </si>
  <si>
    <t>PREFEITURA: Patos de Minas</t>
  </si>
  <si>
    <t>PRAZO DE EXECUÇÃO: 1 mês</t>
  </si>
  <si>
    <t>( x  )</t>
  </si>
  <si>
    <t>2.10</t>
  </si>
  <si>
    <t>2.11</t>
  </si>
  <si>
    <t>ABERTURA DA CAIXA COM LIMPEZA DA ÁREA</t>
  </si>
  <si>
    <t>BOTA FORA DO MATERIAL ESCAVADO DMT=2 Km</t>
  </si>
  <si>
    <t>OBR-VIA-066</t>
  </si>
  <si>
    <t>OBR-VIA-118</t>
  </si>
  <si>
    <t>TRANSPORTE DE MATERIAL DE JAZIDA PARA CONSERVAÇÃO DMT DE 30 A 50 KM</t>
  </si>
  <si>
    <t>URB-RAM-005</t>
  </si>
  <si>
    <t>DRE-SAR-025</t>
  </si>
  <si>
    <t>MEIO-FIO COM SARJETA, EXECUTADO C/EXTRUSORA ( SARJETA 30X8CM MEIO-FIO 15X10CMXH=23CM), INCLUI ESCAVAÇÃO E ACERTO FAIXA 0,45M.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</si>
  <si>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</si>
  <si>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</si>
  <si>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</si>
  <si>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</si>
  <si>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</si>
  <si>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</si>
  <si>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</si>
  <si>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</si>
  <si>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</si>
  <si>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</si>
  <si>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</si>
  <si>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</si>
  <si>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 xml:space="preserve"> </t>
  </si>
  <si>
    <t>PRAZO DA OBRA:1 MÊS</t>
  </si>
  <si>
    <t>REGIÃO/MÊS DE REFERÊNCIA: TRIANGULO/Alto Paranaíba - MARÇO/2012</t>
  </si>
  <si>
    <t>OBR-VIA-336</t>
  </si>
  <si>
    <t>DATA: 07/05/2012</t>
  </si>
  <si>
    <t>RAMPA PARA ACESSO DE DEFICIENTE, EM CONCRETO SIMPLES FCK=25MPA, DESEMPENADA, COM PINTURA IND. 02 DEMÃOS.</t>
  </si>
  <si>
    <t>RUA JOSÉ PORTO</t>
  </si>
  <si>
    <t>RUA ANTÔNIO DE DEUS VIEIRA</t>
  </si>
  <si>
    <t>RUA JOSÉ RICARDO CAIXETA</t>
  </si>
  <si>
    <t>RUA ZECA MOTA</t>
  </si>
  <si>
    <t>RUA MARIANO BASÍLIO OLIVEIRA</t>
  </si>
  <si>
    <t>OBRAS VIÁRIAS - RECAPEAMENTO</t>
  </si>
  <si>
    <t>TRANSPORTE DE PMF/CBUQ PARA CONSERVAÇÃO DMT DE 10 KM</t>
  </si>
  <si>
    <t>OBR-VIA-380</t>
  </si>
  <si>
    <t>RUA SERGIPE</t>
  </si>
  <si>
    <t>RUA CEARÁ</t>
  </si>
  <si>
    <t>RUA PARAÍBA</t>
  </si>
  <si>
    <t>OBRA: Recapeamento asfáltico em C.B.U.Q em diversas vias de  Patos de Minas</t>
  </si>
  <si>
    <t>LOCAL: Rua José Porto, Rua Antônio de Deus Vieira, Rua Mariano Basílio Oliveira e Rua Sergipe</t>
  </si>
  <si>
    <t>STELLA MARA SILVA RODRIGUES</t>
  </si>
  <si>
    <t>MARIA BEATRIZ DE CASTRO ALVES SAVASSI</t>
  </si>
  <si>
    <t>CREA - 45264/D MG</t>
  </si>
  <si>
    <t>DATA:07/05/2012</t>
  </si>
  <si>
    <t>VALOR DO CONVÊNIO:R$ 80.858,40</t>
  </si>
  <si>
    <t xml:space="preserve">PAVIMENTAÇÃO DE VIAS </t>
  </si>
  <si>
    <t>PREFEITURA  DE PATOS DE MINAS</t>
  </si>
  <si>
    <t>Secretaria  Municipal de Planejamento Urbano e Desenvolvimento Economico</t>
  </si>
  <si>
    <t>Assinatura do Responsável Técnico: ______________________________________________ Local e Data: ____________________________________________</t>
  </si>
  <si>
    <t>PREFEITA MUNICIPAL</t>
  </si>
  <si>
    <t>LOCAL: Ruas José Porto, Antônio de Deus Vieira, Mariano B. Oliveira e Sergipe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</si>
</sst>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 * #,##0.00_ ;_ * \-#,##0.00_ ;_ * &quot;-&quot;??_ ;_ @_ "/>
    <numFmt numFmtId="169" formatCode="_(* #,##0.0_);_(* \(#,##0.0\);_(* &quot;-&quot;??_);_(@_)"/>
    <numFmt numFmtId="170" formatCode="_ * #,##0.000_ ;_ * \-#,##0.000_ ;_ * &quot;-&quot;??_ ;_ @_ "/>
    <numFmt numFmtId="171" formatCode="&quot;R$ &quot;#,##0.00"/>
    <numFmt numFmtId="172" formatCode="_(* #,##0.000_);_(* \(#,##0.000\);_(* &quot;-&quot;??_);_(@_)"/>
    <numFmt numFmtId="173" formatCode="_(* #,##0.0000_);_(* \(#,##0.00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0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/>
    </xf>
    <xf numFmtId="49" fontId="24" fillId="24" borderId="13" xfId="0" applyNumberFormat="1" applyFont="1" applyFill="1" applyBorder="1" applyAlignment="1">
      <alignment horizontal="center" vertical="top" wrapText="1"/>
    </xf>
    <xf numFmtId="10" fontId="24" fillId="24" borderId="13" xfId="0" applyNumberFormat="1" applyFont="1" applyFill="1" applyBorder="1" applyAlignment="1">
      <alignment vertical="top" wrapText="1"/>
    </xf>
    <xf numFmtId="10" fontId="34" fillId="24" borderId="13" xfId="53" applyNumberFormat="1" applyFont="1" applyFill="1" applyBorder="1" applyAlignment="1">
      <alignment vertical="top" wrapText="1"/>
    </xf>
    <xf numFmtId="10" fontId="34" fillId="24" borderId="13" xfId="0" applyNumberFormat="1" applyFont="1" applyFill="1" applyBorder="1" applyAlignment="1">
      <alignment vertical="top" wrapText="1"/>
    </xf>
    <xf numFmtId="10" fontId="34" fillId="24" borderId="14" xfId="0" applyNumberFormat="1" applyFont="1" applyFill="1" applyBorder="1" applyAlignment="1">
      <alignment vertical="top" wrapText="1"/>
    </xf>
    <xf numFmtId="49" fontId="24" fillId="24" borderId="15" xfId="0" applyNumberFormat="1" applyFont="1" applyFill="1" applyBorder="1" applyAlignment="1">
      <alignment horizontal="center" vertical="top" wrapText="1"/>
    </xf>
    <xf numFmtId="4" fontId="24" fillId="24" borderId="15" xfId="0" applyNumberFormat="1" applyFont="1" applyFill="1" applyBorder="1" applyAlignment="1">
      <alignment vertical="top" wrapText="1"/>
    </xf>
    <xf numFmtId="4" fontId="24" fillId="24" borderId="16" xfId="0" applyNumberFormat="1" applyFont="1" applyFill="1" applyBorder="1" applyAlignment="1">
      <alignment vertical="top" wrapText="1"/>
    </xf>
    <xf numFmtId="49" fontId="24" fillId="24" borderId="17" xfId="0" applyNumberFormat="1" applyFont="1" applyFill="1" applyBorder="1" applyAlignment="1">
      <alignment horizontal="center" vertical="top" wrapText="1"/>
    </xf>
    <xf numFmtId="49" fontId="35" fillId="24" borderId="18" xfId="0" applyNumberFormat="1" applyFont="1" applyFill="1" applyBorder="1" applyAlignment="1">
      <alignment horizontal="center" vertical="top" wrapText="1"/>
    </xf>
    <xf numFmtId="10" fontId="35" fillId="24" borderId="18" xfId="0" applyNumberFormat="1" applyFont="1" applyFill="1" applyBorder="1" applyAlignment="1">
      <alignment vertical="top" wrapText="1"/>
    </xf>
    <xf numFmtId="10" fontId="35" fillId="24" borderId="19" xfId="0" applyNumberFormat="1" applyFont="1" applyFill="1" applyBorder="1" applyAlignment="1">
      <alignment vertical="top" wrapText="1"/>
    </xf>
    <xf numFmtId="49" fontId="35" fillId="24" borderId="20" xfId="0" applyNumberFormat="1" applyFont="1" applyFill="1" applyBorder="1" applyAlignment="1">
      <alignment horizontal="center" vertical="top" wrapText="1"/>
    </xf>
    <xf numFmtId="171" fontId="35" fillId="24" borderId="20" xfId="0" applyNumberFormat="1" applyFont="1" applyFill="1" applyBorder="1" applyAlignment="1">
      <alignment vertical="top" wrapText="1"/>
    </xf>
    <xf numFmtId="171" fontId="35" fillId="24" borderId="21" xfId="0" applyNumberFormat="1" applyFont="1" applyFill="1" applyBorder="1" applyAlignment="1">
      <alignment vertical="top" wrapText="1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2" fillId="24" borderId="22" xfId="0" applyFont="1" applyFill="1" applyBorder="1" applyAlignment="1">
      <alignment wrapText="1"/>
    </xf>
    <xf numFmtId="0" fontId="2" fillId="24" borderId="23" xfId="0" applyFont="1" applyFill="1" applyBorder="1" applyAlignment="1">
      <alignment wrapText="1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0" xfId="0" applyFont="1" applyFill="1" applyAlignment="1">
      <alignment/>
    </xf>
    <xf numFmtId="0" fontId="2" fillId="24" borderId="25" xfId="0" applyFont="1" applyFill="1" applyBorder="1" applyAlignment="1">
      <alignment wrapText="1"/>
    </xf>
    <xf numFmtId="0" fontId="0" fillId="0" borderId="26" xfId="0" applyBorder="1" applyAlignment="1">
      <alignment vertical="center"/>
    </xf>
    <xf numFmtId="0" fontId="2" fillId="24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34" fillId="24" borderId="27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27" xfId="0" applyFill="1" applyBorder="1" applyAlignment="1">
      <alignment/>
    </xf>
    <xf numFmtId="0" fontId="0" fillId="24" borderId="0" xfId="0" applyFont="1" applyFill="1" applyBorder="1" applyAlignment="1">
      <alignment/>
    </xf>
    <xf numFmtId="0" fontId="36" fillId="24" borderId="25" xfId="0" applyFont="1" applyFill="1" applyBorder="1" applyAlignment="1">
      <alignment/>
    </xf>
    <xf numFmtId="0" fontId="36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right"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171" fontId="24" fillId="24" borderId="20" xfId="0" applyNumberFormat="1" applyFont="1" applyFill="1" applyBorder="1" applyAlignment="1">
      <alignment vertical="top" wrapText="1"/>
    </xf>
    <xf numFmtId="0" fontId="32" fillId="24" borderId="0" xfId="0" applyFont="1" applyFill="1" applyAlignment="1" applyProtection="1">
      <alignment horizontal="center"/>
      <protection/>
    </xf>
    <xf numFmtId="4" fontId="3" fillId="24" borderId="0" xfId="0" applyNumberFormat="1" applyFont="1" applyFill="1" applyAlignment="1" applyProtection="1">
      <alignment horizontal="center" vertical="top"/>
      <protection/>
    </xf>
    <xf numFmtId="4" fontId="33" fillId="24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25" fillId="0" borderId="0" xfId="0" applyFont="1" applyBorder="1" applyAlignment="1">
      <alignment horizontal="left"/>
    </xf>
    <xf numFmtId="0" fontId="2" fillId="24" borderId="0" xfId="0" applyFont="1" applyFill="1" applyBorder="1" applyAlignment="1">
      <alignment/>
    </xf>
    <xf numFmtId="0" fontId="34" fillId="24" borderId="0" xfId="0" applyFont="1" applyFill="1" applyBorder="1" applyAlignment="1">
      <alignment wrapText="1"/>
    </xf>
    <xf numFmtId="0" fontId="34" fillId="24" borderId="25" xfId="0" applyFont="1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28" xfId="0" applyFill="1" applyBorder="1" applyAlignment="1">
      <alignment wrapText="1"/>
    </xf>
    <xf numFmtId="0" fontId="0" fillId="24" borderId="0" xfId="0" applyFill="1" applyBorder="1" applyAlignment="1">
      <alignment/>
    </xf>
    <xf numFmtId="0" fontId="31" fillId="0" borderId="3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38" fillId="24" borderId="0" xfId="0" applyNumberFormat="1" applyFont="1" applyFill="1" applyAlignment="1" applyProtection="1">
      <alignment horizontal="center" vertical="top"/>
      <protection/>
    </xf>
    <xf numFmtId="0" fontId="0" fillId="0" borderId="0" xfId="0" applyBorder="1" applyAlignment="1">
      <alignment horizontal="center" vertical="center"/>
    </xf>
    <xf numFmtId="0" fontId="0" fillId="24" borderId="32" xfId="0" applyFill="1" applyBorder="1" applyAlignment="1">
      <alignment vertical="top" wrapText="1"/>
    </xf>
    <xf numFmtId="0" fontId="0" fillId="24" borderId="33" xfId="0" applyFill="1" applyBorder="1" applyAlignment="1">
      <alignment vertical="top" wrapText="1"/>
    </xf>
    <xf numFmtId="49" fontId="0" fillId="24" borderId="15" xfId="0" applyNumberFormat="1" applyFill="1" applyBorder="1" applyAlignment="1">
      <alignment vertical="top" wrapText="1"/>
    </xf>
    <xf numFmtId="0" fontId="0" fillId="24" borderId="17" xfId="0" applyFill="1" applyBorder="1" applyAlignment="1">
      <alignment vertical="top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top" wrapText="1"/>
    </xf>
    <xf numFmtId="49" fontId="24" fillId="24" borderId="32" xfId="0" applyNumberFormat="1" applyFont="1" applyFill="1" applyBorder="1" applyAlignment="1">
      <alignment vertical="top" wrapText="1"/>
    </xf>
    <xf numFmtId="49" fontId="24" fillId="24" borderId="15" xfId="0" applyNumberFormat="1" applyFont="1" applyFill="1" applyBorder="1" applyAlignment="1">
      <alignment vertical="top" wrapText="1"/>
    </xf>
    <xf numFmtId="0" fontId="2" fillId="24" borderId="37" xfId="0" applyFont="1" applyFill="1" applyBorder="1" applyAlignment="1">
      <alignment horizontal="left" vertical="center"/>
    </xf>
    <xf numFmtId="0" fontId="2" fillId="24" borderId="38" xfId="0" applyFont="1" applyFill="1" applyBorder="1" applyAlignment="1">
      <alignment horizontal="left" vertical="center"/>
    </xf>
    <xf numFmtId="0" fontId="2" fillId="24" borderId="39" xfId="0" applyFont="1" applyFill="1" applyBorder="1" applyAlignment="1">
      <alignment horizontal="left" vertical="center"/>
    </xf>
    <xf numFmtId="0" fontId="2" fillId="24" borderId="40" xfId="0" applyFont="1" applyFill="1" applyBorder="1" applyAlignment="1">
      <alignment horizontal="left" vertical="center"/>
    </xf>
    <xf numFmtId="0" fontId="2" fillId="24" borderId="41" xfId="0" applyFont="1" applyFill="1" applyBorder="1" applyAlignment="1">
      <alignment horizontal="left" vertical="center"/>
    </xf>
    <xf numFmtId="0" fontId="0" fillId="24" borderId="42" xfId="0" applyFill="1" applyBorder="1" applyAlignment="1">
      <alignment vertical="top" wrapText="1"/>
    </xf>
    <xf numFmtId="49" fontId="0" fillId="24" borderId="13" xfId="0" applyNumberFormat="1" applyFill="1" applyBorder="1" applyAlignment="1">
      <alignment vertical="top" wrapText="1"/>
    </xf>
    <xf numFmtId="0" fontId="0" fillId="24" borderId="13" xfId="0" applyFill="1" applyBorder="1" applyAlignment="1">
      <alignment vertical="top" wrapText="1"/>
    </xf>
    <xf numFmtId="0" fontId="3" fillId="24" borderId="0" xfId="0" applyFont="1" applyFill="1" applyBorder="1" applyAlignment="1">
      <alignment horizontal="center"/>
    </xf>
    <xf numFmtId="0" fontId="37" fillId="25" borderId="43" xfId="0" applyFont="1" applyFill="1" applyBorder="1" applyAlignment="1">
      <alignment horizontal="center" vertical="center"/>
    </xf>
    <xf numFmtId="0" fontId="37" fillId="25" borderId="44" xfId="0" applyFont="1" applyFill="1" applyBorder="1" applyAlignment="1">
      <alignment horizontal="center" vertical="center"/>
    </xf>
    <xf numFmtId="0" fontId="37" fillId="25" borderId="45" xfId="0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left" vertical="center"/>
    </xf>
    <xf numFmtId="0" fontId="2" fillId="24" borderId="47" xfId="0" applyFont="1" applyFill="1" applyBorder="1" applyAlignment="1">
      <alignment horizontal="left" vertical="center"/>
    </xf>
    <xf numFmtId="0" fontId="2" fillId="24" borderId="48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25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5" fillId="0" borderId="28" xfId="0" applyFont="1" applyFill="1" applyBorder="1" applyAlignment="1" applyProtection="1">
      <alignment horizontal="center"/>
      <protection/>
    </xf>
    <xf numFmtId="0" fontId="37" fillId="25" borderId="22" xfId="0" applyFont="1" applyFill="1" applyBorder="1" applyAlignment="1" applyProtection="1">
      <alignment horizontal="center" vertical="center"/>
      <protection/>
    </xf>
    <xf numFmtId="0" fontId="37" fillId="25" borderId="23" xfId="0" applyFont="1" applyFill="1" applyBorder="1" applyAlignment="1" applyProtection="1">
      <alignment horizontal="center" vertical="center"/>
      <protection/>
    </xf>
    <xf numFmtId="0" fontId="37" fillId="25" borderId="24" xfId="0" applyFont="1" applyFill="1" applyBorder="1" applyAlignment="1" applyProtection="1">
      <alignment horizontal="center" vertical="center"/>
      <protection/>
    </xf>
    <xf numFmtId="0" fontId="29" fillId="0" borderId="49" xfId="0" applyFont="1" applyFill="1" applyBorder="1" applyAlignment="1" applyProtection="1">
      <alignment horizontal="center" vertical="center"/>
      <protection/>
    </xf>
    <xf numFmtId="0" fontId="29" fillId="0" borderId="46" xfId="0" applyFont="1" applyFill="1" applyBorder="1" applyAlignment="1" applyProtection="1">
      <alignment horizontal="left" vertical="top"/>
      <protection/>
    </xf>
    <xf numFmtId="0" fontId="29" fillId="0" borderId="47" xfId="0" applyFont="1" applyFill="1" applyBorder="1" applyAlignment="1" applyProtection="1">
      <alignment horizontal="left" vertical="top"/>
      <protection/>
    </xf>
    <xf numFmtId="0" fontId="29" fillId="0" borderId="48" xfId="0" applyFont="1" applyFill="1" applyBorder="1" applyAlignment="1" applyProtection="1">
      <alignment horizontal="left" vertical="top"/>
      <protection/>
    </xf>
    <xf numFmtId="0" fontId="29" fillId="0" borderId="11" xfId="0" applyFont="1" applyFill="1" applyBorder="1" applyAlignment="1" applyProtection="1">
      <alignment horizontal="left" vertical="center"/>
      <protection/>
    </xf>
    <xf numFmtId="0" fontId="29" fillId="0" borderId="50" xfId="0" applyFont="1" applyFill="1" applyBorder="1" applyAlignment="1" applyProtection="1">
      <alignment horizontal="left" vertical="center"/>
      <protection/>
    </xf>
    <xf numFmtId="0" fontId="29" fillId="0" borderId="12" xfId="0" applyFont="1" applyFill="1" applyBorder="1" applyAlignment="1" applyProtection="1">
      <alignment horizontal="left" vertical="center"/>
      <protection/>
    </xf>
    <xf numFmtId="0" fontId="29" fillId="0" borderId="51" xfId="0" applyFont="1" applyFill="1" applyBorder="1" applyAlignment="1" applyProtection="1">
      <alignment horizontal="left" vertical="top"/>
      <protection/>
    </xf>
    <xf numFmtId="0" fontId="29" fillId="0" borderId="52" xfId="0" applyFont="1" applyFill="1" applyBorder="1" applyAlignment="1" applyProtection="1">
      <alignment horizontal="left" vertical="top"/>
      <protection/>
    </xf>
    <xf numFmtId="0" fontId="29" fillId="0" borderId="53" xfId="0" applyFont="1" applyFill="1" applyBorder="1" applyAlignment="1" applyProtection="1">
      <alignment horizontal="left" vertical="top"/>
      <protection/>
    </xf>
    <xf numFmtId="0" fontId="29" fillId="0" borderId="54" xfId="0" applyFont="1" applyFill="1" applyBorder="1" applyAlignment="1" applyProtection="1">
      <alignment horizontal="left" vertical="center"/>
      <protection/>
    </xf>
    <xf numFmtId="0" fontId="29" fillId="0" borderId="55" xfId="0" applyFont="1" applyFill="1" applyBorder="1" applyAlignment="1" applyProtection="1">
      <alignment horizontal="left" vertical="center"/>
      <protection/>
    </xf>
    <xf numFmtId="0" fontId="29" fillId="0" borderId="56" xfId="0" applyFont="1" applyFill="1" applyBorder="1" applyAlignment="1" applyProtection="1">
      <alignment horizontal="left" vertical="center"/>
      <protection/>
    </xf>
    <xf numFmtId="0" fontId="29" fillId="0" borderId="51" xfId="0" applyFont="1" applyFill="1" applyBorder="1" applyAlignment="1" applyProtection="1">
      <alignment vertical="center"/>
      <protection/>
    </xf>
    <xf numFmtId="0" fontId="29" fillId="0" borderId="52" xfId="0" applyFont="1" applyFill="1" applyBorder="1" applyAlignment="1" applyProtection="1">
      <alignment vertical="center"/>
      <protection/>
    </xf>
    <xf numFmtId="0" fontId="29" fillId="0" borderId="53" xfId="0" applyFont="1" applyFill="1" applyBorder="1" applyAlignment="1" applyProtection="1">
      <alignment vertical="center"/>
      <protection/>
    </xf>
    <xf numFmtId="0" fontId="29" fillId="0" borderId="55" xfId="0" applyFont="1" applyFill="1" applyBorder="1" applyAlignment="1" applyProtection="1">
      <alignment horizontal="center" vertical="center"/>
      <protection/>
    </xf>
    <xf numFmtId="0" fontId="29" fillId="0" borderId="52" xfId="0" applyFont="1" applyFill="1" applyBorder="1" applyAlignment="1" applyProtection="1">
      <alignment horizontal="center" vertical="center"/>
      <protection/>
    </xf>
    <xf numFmtId="0" fontId="29" fillId="0" borderId="57" xfId="0" applyFont="1" applyFill="1" applyBorder="1" applyAlignment="1" applyProtection="1">
      <alignment horizontal="center" vertical="center"/>
      <protection/>
    </xf>
    <xf numFmtId="0" fontId="29" fillId="0" borderId="51" xfId="0" applyFont="1" applyFill="1" applyBorder="1" applyAlignment="1" applyProtection="1">
      <alignment horizontal="left" vertical="center"/>
      <protection/>
    </xf>
    <xf numFmtId="0" fontId="29" fillId="0" borderId="52" xfId="0" applyFont="1" applyFill="1" applyBorder="1" applyAlignment="1" applyProtection="1">
      <alignment horizontal="left" vertical="center"/>
      <protection/>
    </xf>
    <xf numFmtId="0" fontId="29" fillId="0" borderId="53" xfId="0" applyFont="1" applyFill="1" applyBorder="1" applyAlignment="1" applyProtection="1">
      <alignment horizontal="left" vertical="center"/>
      <protection/>
    </xf>
    <xf numFmtId="0" fontId="29" fillId="0" borderId="58" xfId="0" applyFont="1" applyFill="1" applyBorder="1" applyAlignment="1" applyProtection="1">
      <alignment horizontal="center" vertical="center"/>
      <protection/>
    </xf>
    <xf numFmtId="0" fontId="29" fillId="0" borderId="35" xfId="0" applyFont="1" applyFill="1" applyBorder="1" applyAlignment="1" applyProtection="1">
      <alignment horizontal="left" vertical="center"/>
      <protection/>
    </xf>
    <xf numFmtId="0" fontId="29" fillId="0" borderId="52" xfId="0" applyFont="1" applyFill="1" applyBorder="1" applyAlignment="1" applyProtection="1">
      <alignment horizontal="center" vertical="center"/>
      <protection/>
    </xf>
    <xf numFmtId="0" fontId="29" fillId="0" borderId="57" xfId="0" applyFont="1" applyFill="1" applyBorder="1" applyAlignment="1" applyProtection="1">
      <alignment horizontal="left" vertical="center"/>
      <protection/>
    </xf>
    <xf numFmtId="0" fontId="29" fillId="0" borderId="30" xfId="0" applyFont="1" applyFill="1" applyBorder="1" applyAlignment="1" applyProtection="1">
      <alignment horizontal="left" vertical="center" wrapText="1"/>
      <protection/>
    </xf>
    <xf numFmtId="0" fontId="29" fillId="0" borderId="28" xfId="0" applyFont="1" applyFill="1" applyBorder="1" applyAlignment="1" applyProtection="1">
      <alignment horizontal="left" vertical="center" wrapText="1"/>
      <protection/>
    </xf>
    <xf numFmtId="0" fontId="29" fillId="0" borderId="36" xfId="0" applyFont="1" applyFill="1" applyBorder="1" applyAlignment="1" applyProtection="1">
      <alignment horizontal="left" vertical="center" wrapText="1"/>
      <protection/>
    </xf>
    <xf numFmtId="0" fontId="29" fillId="0" borderId="59" xfId="0" applyFont="1" applyFill="1" applyBorder="1" applyAlignment="1" applyProtection="1">
      <alignment horizontal="center" vertical="center"/>
      <protection/>
    </xf>
    <xf numFmtId="0" fontId="29" fillId="0" borderId="36" xfId="0" applyFont="1" applyFill="1" applyBorder="1" applyAlignment="1" applyProtection="1">
      <alignment horizontal="left" vertical="center"/>
      <protection/>
    </xf>
    <xf numFmtId="0" fontId="29" fillId="0" borderId="38" xfId="0" applyFont="1" applyFill="1" applyBorder="1" applyAlignment="1" applyProtection="1">
      <alignment horizontal="center" vertical="center"/>
      <protection/>
    </xf>
    <xf numFmtId="10" fontId="29" fillId="0" borderId="41" xfId="51" applyNumberFormat="1" applyFont="1" applyFill="1" applyBorder="1" applyAlignment="1" applyProtection="1">
      <alignment horizontal="center" vertical="center"/>
      <protection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29" fillId="0" borderId="43" xfId="0" applyFont="1" applyFill="1" applyBorder="1" applyAlignment="1" applyProtection="1">
      <alignment horizontal="center" vertical="center"/>
      <protection/>
    </xf>
    <xf numFmtId="0" fontId="29" fillId="0" borderId="44" xfId="0" applyFont="1" applyFill="1" applyBorder="1" applyAlignment="1" applyProtection="1">
      <alignment horizontal="center" vertical="center"/>
      <protection/>
    </xf>
    <xf numFmtId="0" fontId="29" fillId="0" borderId="44" xfId="0" applyFont="1" applyFill="1" applyBorder="1" applyAlignment="1" applyProtection="1">
      <alignment horizontal="center" vertical="center" wrapText="1"/>
      <protection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0" fontId="26" fillId="0" borderId="60" xfId="0" applyFont="1" applyBorder="1" applyAlignment="1" applyProtection="1">
      <alignment horizontal="center" vertical="center" wrapText="1"/>
      <protection/>
    </xf>
    <xf numFmtId="49" fontId="26" fillId="0" borderId="61" xfId="0" applyNumberFormat="1" applyFont="1" applyBorder="1" applyAlignment="1" applyProtection="1">
      <alignment horizontal="center" vertical="center" wrapText="1"/>
      <protection/>
    </xf>
    <xf numFmtId="0" fontId="26" fillId="0" borderId="61" xfId="0" applyFont="1" applyBorder="1" applyAlignment="1" applyProtection="1">
      <alignment horizontal="left" vertical="center" wrapText="1"/>
      <protection/>
    </xf>
    <xf numFmtId="2" fontId="27" fillId="0" borderId="61" xfId="53" applyNumberFormat="1" applyFont="1" applyFill="1" applyBorder="1" applyAlignment="1" applyProtection="1">
      <alignment horizontal="center" vertical="center" wrapText="1"/>
      <protection/>
    </xf>
    <xf numFmtId="4" fontId="31" fillId="0" borderId="61" xfId="0" applyNumberFormat="1" applyFont="1" applyBorder="1" applyAlignment="1" applyProtection="1">
      <alignment horizontal="center" vertical="center" wrapText="1"/>
      <protection/>
    </xf>
    <xf numFmtId="4" fontId="30" fillId="0" borderId="62" xfId="0" applyNumberFormat="1" applyFont="1" applyBorder="1" applyAlignment="1" applyProtection="1">
      <alignment horizontal="center" vertical="center" wrapText="1"/>
      <protection/>
    </xf>
    <xf numFmtId="0" fontId="27" fillId="0" borderId="63" xfId="0" applyFont="1" applyBorder="1" applyAlignment="1" applyProtection="1">
      <alignment horizontal="center" vertical="center" wrapText="1"/>
      <protection/>
    </xf>
    <xf numFmtId="49" fontId="27" fillId="0" borderId="64" xfId="0" applyNumberFormat="1" applyFont="1" applyBorder="1" applyAlignment="1" applyProtection="1">
      <alignment horizontal="center" vertical="center" wrapText="1"/>
      <protection/>
    </xf>
    <xf numFmtId="0" fontId="27" fillId="0" borderId="64" xfId="0" applyFont="1" applyBorder="1" applyAlignment="1" applyProtection="1">
      <alignment horizontal="left" vertical="center" wrapText="1"/>
      <protection/>
    </xf>
    <xf numFmtId="2" fontId="27" fillId="0" borderId="64" xfId="53" applyNumberFormat="1" applyFont="1" applyFill="1" applyBorder="1" applyAlignment="1" applyProtection="1">
      <alignment horizontal="center" vertical="center" wrapText="1"/>
      <protection/>
    </xf>
    <xf numFmtId="4" fontId="31" fillId="0" borderId="64" xfId="0" applyNumberFormat="1" applyFont="1" applyBorder="1" applyAlignment="1" applyProtection="1">
      <alignment horizontal="center" vertical="center" wrapText="1"/>
      <protection/>
    </xf>
    <xf numFmtId="4" fontId="31" fillId="0" borderId="65" xfId="0" applyNumberFormat="1" applyFont="1" applyBorder="1" applyAlignment="1" applyProtection="1">
      <alignment horizontal="center" vertical="center" wrapText="1"/>
      <protection/>
    </xf>
    <xf numFmtId="0" fontId="26" fillId="0" borderId="63" xfId="0" applyFont="1" applyBorder="1" applyAlignment="1" applyProtection="1">
      <alignment horizontal="center" vertical="center" wrapText="1"/>
      <protection/>
    </xf>
    <xf numFmtId="49" fontId="26" fillId="0" borderId="64" xfId="0" applyNumberFormat="1" applyFont="1" applyBorder="1" applyAlignment="1" applyProtection="1">
      <alignment horizontal="center" vertical="center" wrapText="1"/>
      <protection/>
    </xf>
    <xf numFmtId="0" fontId="26" fillId="0" borderId="64" xfId="0" applyFont="1" applyBorder="1" applyAlignment="1" applyProtection="1">
      <alignment horizontal="left" vertical="center" wrapText="1"/>
      <protection/>
    </xf>
    <xf numFmtId="4" fontId="30" fillId="0" borderId="65" xfId="0" applyNumberFormat="1" applyFont="1" applyBorder="1" applyAlignment="1" applyProtection="1">
      <alignment horizontal="center" vertical="center" wrapText="1"/>
      <protection/>
    </xf>
    <xf numFmtId="0" fontId="27" fillId="0" borderId="64" xfId="0" applyFont="1" applyBorder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/>
      <protection/>
    </xf>
    <xf numFmtId="0" fontId="31" fillId="0" borderId="64" xfId="0" applyFont="1" applyBorder="1" applyAlignment="1" applyProtection="1">
      <alignment horizontal="left" vertical="center" wrapText="1"/>
      <protection/>
    </xf>
    <xf numFmtId="2" fontId="31" fillId="0" borderId="64" xfId="53" applyNumberFormat="1" applyFont="1" applyFill="1" applyBorder="1" applyAlignment="1" applyProtection="1">
      <alignment horizontal="center" vertical="center" wrapText="1"/>
      <protection/>
    </xf>
    <xf numFmtId="0" fontId="31" fillId="0" borderId="63" xfId="0" applyFont="1" applyBorder="1" applyAlignment="1" applyProtection="1">
      <alignment horizontal="center" vertical="center" wrapText="1"/>
      <protection/>
    </xf>
    <xf numFmtId="49" fontId="31" fillId="0" borderId="64" xfId="0" applyNumberFormat="1" applyFont="1" applyBorder="1" applyAlignment="1" applyProtection="1">
      <alignment horizontal="center" vertical="center" wrapText="1"/>
      <protection/>
    </xf>
    <xf numFmtId="43" fontId="31" fillId="0" borderId="64" xfId="53" applyFont="1" applyFill="1" applyBorder="1" applyAlignment="1" applyProtection="1">
      <alignment horizontal="center" vertical="center" wrapText="1"/>
      <protection/>
    </xf>
    <xf numFmtId="49" fontId="31" fillId="0" borderId="66" xfId="0" applyNumberFormat="1" applyFont="1" applyBorder="1" applyAlignment="1" applyProtection="1">
      <alignment horizontal="center" vertical="center" wrapText="1"/>
      <protection/>
    </xf>
    <xf numFmtId="49" fontId="31" fillId="0" borderId="67" xfId="0" applyNumberFormat="1" applyFont="1" applyBorder="1" applyAlignment="1" applyProtection="1">
      <alignment horizontal="center" vertical="center" wrapText="1"/>
      <protection/>
    </xf>
    <xf numFmtId="0" fontId="31" fillId="0" borderId="67" xfId="0" applyFont="1" applyBorder="1" applyAlignment="1" applyProtection="1">
      <alignment horizontal="left" vertical="center" wrapText="1"/>
      <protection/>
    </xf>
    <xf numFmtId="2" fontId="31" fillId="0" borderId="67" xfId="53" applyNumberFormat="1" applyFont="1" applyFill="1" applyBorder="1" applyAlignment="1" applyProtection="1">
      <alignment horizontal="center" vertical="center" wrapText="1"/>
      <protection/>
    </xf>
    <xf numFmtId="4" fontId="31" fillId="0" borderId="67" xfId="0" applyNumberFormat="1" applyFont="1" applyFill="1" applyBorder="1" applyAlignment="1" applyProtection="1">
      <alignment horizontal="center" vertical="center" wrapText="1"/>
      <protection/>
    </xf>
    <xf numFmtId="4" fontId="31" fillId="0" borderId="67" xfId="0" applyNumberFormat="1" applyFont="1" applyBorder="1" applyAlignment="1" applyProtection="1">
      <alignment horizontal="center" vertical="center" wrapText="1"/>
      <protection/>
    </xf>
    <xf numFmtId="4" fontId="31" fillId="0" borderId="68" xfId="0" applyNumberFormat="1" applyFont="1" applyBorder="1" applyAlignment="1" applyProtection="1">
      <alignment horizontal="center" vertical="center" wrapText="1"/>
      <protection/>
    </xf>
    <xf numFmtId="0" fontId="30" fillId="0" borderId="69" xfId="0" applyFont="1" applyBorder="1" applyAlignment="1" applyProtection="1">
      <alignment horizontal="right" vertical="center" wrapText="1"/>
      <protection/>
    </xf>
    <xf numFmtId="0" fontId="30" fillId="0" borderId="49" xfId="0" applyFont="1" applyBorder="1" applyAlignment="1" applyProtection="1">
      <alignment horizontal="right" vertical="center" wrapText="1"/>
      <protection/>
    </xf>
    <xf numFmtId="0" fontId="30" fillId="0" borderId="70" xfId="0" applyFont="1" applyBorder="1" applyAlignment="1" applyProtection="1">
      <alignment horizontal="right" vertical="center" wrapText="1"/>
      <protection/>
    </xf>
    <xf numFmtId="4" fontId="30" fillId="0" borderId="7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4" fontId="30" fillId="0" borderId="0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25" fillId="0" borderId="26" xfId="0" applyFont="1" applyBorder="1" applyAlignment="1" applyProtection="1">
      <alignment horizontal="center" vertical="center"/>
      <protection/>
    </xf>
    <xf numFmtId="0" fontId="31" fillId="0" borderId="31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center" wrapText="1"/>
      <protection/>
    </xf>
    <xf numFmtId="0" fontId="28" fillId="0" borderId="69" xfId="0" applyFont="1" applyFill="1" applyBorder="1" applyAlignment="1" applyProtection="1">
      <alignment horizontal="center"/>
      <protection/>
    </xf>
    <xf numFmtId="0" fontId="28" fillId="0" borderId="49" xfId="0" applyFont="1" applyFill="1" applyBorder="1" applyAlignment="1" applyProtection="1">
      <alignment horizontal="center"/>
      <protection/>
    </xf>
    <xf numFmtId="0" fontId="28" fillId="0" borderId="70" xfId="0" applyFont="1" applyFill="1" applyBorder="1" applyAlignment="1" applyProtection="1">
      <alignment horizont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9" fillId="0" borderId="23" xfId="0" applyFont="1" applyFill="1" applyBorder="1" applyAlignment="1" applyProtection="1">
      <alignment horizontal="center" vertical="center"/>
      <protection/>
    </xf>
    <xf numFmtId="0" fontId="29" fillId="0" borderId="24" xfId="0" applyFont="1" applyFill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52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2" fillId="0" borderId="72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73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55" xfId="0" applyFont="1" applyBorder="1" applyAlignment="1" applyProtection="1">
      <alignment horizontal="center"/>
      <protection/>
    </xf>
    <xf numFmtId="0" fontId="2" fillId="0" borderId="74" xfId="0" applyFont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2" fillId="0" borderId="75" xfId="0" applyFont="1" applyFill="1" applyBorder="1" applyAlignment="1" applyProtection="1">
      <alignment horizontal="center"/>
      <protection/>
    </xf>
    <xf numFmtId="0" fontId="0" fillId="0" borderId="76" xfId="0" applyBorder="1" applyAlignment="1" applyProtection="1">
      <alignment horizontal="center"/>
      <protection/>
    </xf>
    <xf numFmtId="0" fontId="0" fillId="0" borderId="54" xfId="0" applyBorder="1" applyAlignment="1" applyProtection="1">
      <alignment/>
      <protection/>
    </xf>
    <xf numFmtId="43" fontId="0" fillId="0" borderId="54" xfId="53" applyBorder="1" applyAlignment="1" applyProtection="1">
      <alignment/>
      <protection/>
    </xf>
    <xf numFmtId="43" fontId="0" fillId="0" borderId="55" xfId="53" applyBorder="1" applyAlignment="1" applyProtection="1">
      <alignment horizontal="center"/>
      <protection/>
    </xf>
    <xf numFmtId="43" fontId="0" fillId="0" borderId="53" xfId="53" applyBorder="1" applyAlignment="1" applyProtection="1">
      <alignment horizontal="center"/>
      <protection/>
    </xf>
    <xf numFmtId="43" fontId="0" fillId="0" borderId="73" xfId="53" applyFont="1" applyBorder="1" applyAlignment="1" applyProtection="1">
      <alignment horizontal="center"/>
      <protection/>
    </xf>
    <xf numFmtId="43" fontId="0" fillId="24" borderId="73" xfId="53" applyFont="1" applyFill="1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left"/>
      <protection/>
    </xf>
    <xf numFmtId="0" fontId="0" fillId="0" borderId="55" xfId="0" applyFont="1" applyBorder="1" applyAlignment="1" applyProtection="1">
      <alignment horizontal="left"/>
      <protection/>
    </xf>
    <xf numFmtId="0" fontId="0" fillId="0" borderId="55" xfId="0" applyBorder="1" applyAlignment="1" applyProtection="1">
      <alignment/>
      <protection/>
    </xf>
    <xf numFmtId="0" fontId="2" fillId="24" borderId="51" xfId="0" applyFont="1" applyFill="1" applyBorder="1" applyAlignment="1" applyProtection="1">
      <alignment horizontal="center"/>
      <protection/>
    </xf>
    <xf numFmtId="0" fontId="2" fillId="24" borderId="52" xfId="0" applyFont="1" applyFill="1" applyBorder="1" applyAlignment="1" applyProtection="1">
      <alignment horizontal="center"/>
      <protection/>
    </xf>
    <xf numFmtId="0" fontId="2" fillId="24" borderId="53" xfId="0" applyFont="1" applyFill="1" applyBorder="1" applyAlignment="1" applyProtection="1">
      <alignment horizontal="center"/>
      <protection/>
    </xf>
    <xf numFmtId="43" fontId="2" fillId="24" borderId="54" xfId="53" applyFont="1" applyFill="1" applyBorder="1" applyAlignment="1" applyProtection="1">
      <alignment/>
      <protection/>
    </xf>
    <xf numFmtId="43" fontId="2" fillId="24" borderId="55" xfId="53" applyFont="1" applyFill="1" applyBorder="1" applyAlignment="1" applyProtection="1">
      <alignment horizontal="center"/>
      <protection/>
    </xf>
    <xf numFmtId="43" fontId="2" fillId="24" borderId="53" xfId="53" applyFont="1" applyFill="1" applyBorder="1" applyAlignment="1" applyProtection="1">
      <alignment horizontal="center"/>
      <protection/>
    </xf>
    <xf numFmtId="43" fontId="0" fillId="0" borderId="0" xfId="53" applyFont="1" applyBorder="1" applyAlignment="1" applyProtection="1">
      <alignment horizontal="center"/>
      <protection/>
    </xf>
    <xf numFmtId="43" fontId="0" fillId="24" borderId="0" xfId="53" applyFont="1" applyFill="1" applyBorder="1" applyAlignment="1" applyProtection="1">
      <alignment horizontal="center"/>
      <protection/>
    </xf>
    <xf numFmtId="43" fontId="0" fillId="0" borderId="0" xfId="53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7</xdr:col>
      <xdr:colOff>552450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114675" y="66675"/>
          <a:ext cx="8020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Superintendência de Projetos e Custos
Diretoria de Custos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showZeros="0" tabSelected="1" view="pageBreakPreview" zoomScaleSheetLayoutView="100" workbookViewId="0" topLeftCell="A4">
      <selection activeCell="H12" sqref="H12"/>
    </sheetView>
  </sheetViews>
  <sheetFormatPr defaultColWidth="9.140625" defaultRowHeight="12.75"/>
  <cols>
    <col min="1" max="1" width="5.421875" style="94" bestFit="1" customWidth="1"/>
    <col min="2" max="2" width="10.7109375" style="94" bestFit="1" customWidth="1"/>
    <col min="3" max="3" width="48.00390625" style="94" customWidth="1"/>
    <col min="4" max="4" width="9.140625" style="94" customWidth="1"/>
    <col min="5" max="5" width="12.28125" style="94" customWidth="1"/>
    <col min="6" max="6" width="12.28125" style="94" hidden="1" customWidth="1"/>
    <col min="7" max="8" width="12.28125" style="94" customWidth="1"/>
    <col min="9" max="16384" width="9.140625" style="94" customWidth="1"/>
  </cols>
  <sheetData>
    <row r="1" spans="1:9" ht="23.25">
      <c r="A1" s="47" t="s">
        <v>123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124</v>
      </c>
      <c r="B2" s="48"/>
      <c r="C2" s="48"/>
      <c r="D2" s="48"/>
      <c r="E2" s="48"/>
      <c r="F2" s="48"/>
      <c r="G2" s="48"/>
      <c r="H2" s="48"/>
      <c r="I2" s="48"/>
    </row>
    <row r="3" spans="1:9" ht="19.5" customHeight="1">
      <c r="A3" s="49"/>
      <c r="B3" s="49"/>
      <c r="C3" s="49"/>
      <c r="D3" s="49"/>
      <c r="E3" s="49"/>
      <c r="F3" s="49"/>
      <c r="G3" s="49"/>
      <c r="H3" s="50"/>
      <c r="I3" s="51"/>
    </row>
    <row r="4" spans="1:8" ht="15.75">
      <c r="A4" s="95"/>
      <c r="B4" s="95"/>
      <c r="C4" s="95"/>
      <c r="D4" s="95"/>
      <c r="E4" s="95"/>
      <c r="F4" s="95"/>
      <c r="G4" s="95"/>
      <c r="H4" s="95"/>
    </row>
    <row r="5" spans="1:8" ht="3.75" customHeight="1" thickBot="1">
      <c r="A5" s="96"/>
      <c r="B5" s="96"/>
      <c r="C5" s="96"/>
      <c r="D5" s="96"/>
      <c r="E5" s="96"/>
      <c r="F5" s="96"/>
      <c r="G5" s="96"/>
      <c r="H5" s="96"/>
    </row>
    <row r="6" spans="1:8" ht="19.5" customHeight="1" thickBot="1">
      <c r="A6" s="97" t="s">
        <v>4</v>
      </c>
      <c r="B6" s="98"/>
      <c r="C6" s="98"/>
      <c r="D6" s="98"/>
      <c r="E6" s="98"/>
      <c r="F6" s="98"/>
      <c r="G6" s="98"/>
      <c r="H6" s="99"/>
    </row>
    <row r="7" spans="1:8" ht="3.75" customHeight="1" thickBot="1">
      <c r="A7" s="100"/>
      <c r="B7" s="100"/>
      <c r="C7" s="100"/>
      <c r="D7" s="100"/>
      <c r="E7" s="100"/>
      <c r="F7" s="100"/>
      <c r="G7" s="100"/>
      <c r="H7" s="100"/>
    </row>
    <row r="8" spans="1:8" ht="19.5" customHeight="1">
      <c r="A8" s="101" t="s">
        <v>73</v>
      </c>
      <c r="B8" s="102"/>
      <c r="C8" s="102"/>
      <c r="D8" s="102"/>
      <c r="E8" s="103"/>
      <c r="F8" s="104" t="s">
        <v>58</v>
      </c>
      <c r="G8" s="105"/>
      <c r="H8" s="106"/>
    </row>
    <row r="9" spans="1:8" ht="19.5" customHeight="1">
      <c r="A9" s="107" t="s">
        <v>115</v>
      </c>
      <c r="B9" s="108"/>
      <c r="C9" s="108"/>
      <c r="D9" s="108"/>
      <c r="E9" s="109"/>
      <c r="F9" s="110" t="s">
        <v>102</v>
      </c>
      <c r="G9" s="111"/>
      <c r="H9" s="112"/>
    </row>
    <row r="10" spans="1:8" ht="19.5" customHeight="1">
      <c r="A10" s="113" t="s">
        <v>127</v>
      </c>
      <c r="B10" s="114"/>
      <c r="C10" s="114"/>
      <c r="D10" s="115"/>
      <c r="E10" s="116" t="s">
        <v>12</v>
      </c>
      <c r="F10" s="117"/>
      <c r="G10" s="117"/>
      <c r="H10" s="118"/>
    </row>
    <row r="11" spans="1:8" ht="19.5" customHeight="1">
      <c r="A11" s="119" t="s">
        <v>100</v>
      </c>
      <c r="B11" s="120"/>
      <c r="C11" s="120"/>
      <c r="D11" s="121"/>
      <c r="E11" s="122" t="s">
        <v>9</v>
      </c>
      <c r="F11" s="123" t="s">
        <v>7</v>
      </c>
      <c r="G11" s="124" t="s">
        <v>75</v>
      </c>
      <c r="H11" s="125" t="s">
        <v>8</v>
      </c>
    </row>
    <row r="12" spans="1:8" ht="19.5" customHeight="1" thickBot="1">
      <c r="A12" s="126" t="s">
        <v>74</v>
      </c>
      <c r="B12" s="127"/>
      <c r="C12" s="127"/>
      <c r="D12" s="128"/>
      <c r="E12" s="129"/>
      <c r="F12" s="130"/>
      <c r="G12" s="131" t="s">
        <v>10</v>
      </c>
      <c r="H12" s="132">
        <v>0.277</v>
      </c>
    </row>
    <row r="13" spans="1:8" ht="3.75" customHeight="1" thickBot="1">
      <c r="A13" s="133"/>
      <c r="B13" s="133"/>
      <c r="C13" s="133"/>
      <c r="D13" s="133"/>
      <c r="E13" s="133"/>
      <c r="F13" s="133"/>
      <c r="G13" s="133"/>
      <c r="H13" s="133"/>
    </row>
    <row r="14" spans="1:8" ht="39" thickBot="1">
      <c r="A14" s="134" t="s">
        <v>0</v>
      </c>
      <c r="B14" s="135" t="s">
        <v>6</v>
      </c>
      <c r="C14" s="135" t="s">
        <v>1</v>
      </c>
      <c r="D14" s="135" t="s">
        <v>3</v>
      </c>
      <c r="E14" s="135" t="s">
        <v>2</v>
      </c>
      <c r="F14" s="136" t="s">
        <v>13</v>
      </c>
      <c r="G14" s="136" t="s">
        <v>14</v>
      </c>
      <c r="H14" s="137" t="s">
        <v>11</v>
      </c>
    </row>
    <row r="15" spans="1:8" ht="18" customHeight="1">
      <c r="A15" s="138">
        <v>1</v>
      </c>
      <c r="B15" s="139" t="s">
        <v>19</v>
      </c>
      <c r="C15" s="140" t="s">
        <v>20</v>
      </c>
      <c r="D15" s="141"/>
      <c r="E15" s="142"/>
      <c r="F15" s="142"/>
      <c r="G15" s="142"/>
      <c r="H15" s="143"/>
    </row>
    <row r="16" spans="1:8" ht="18" customHeight="1">
      <c r="A16" s="144" t="s">
        <v>18</v>
      </c>
      <c r="B16" s="145" t="s">
        <v>15</v>
      </c>
      <c r="C16" s="146" t="s">
        <v>16</v>
      </c>
      <c r="D16" s="147" t="s">
        <v>17</v>
      </c>
      <c r="E16" s="148">
        <v>10</v>
      </c>
      <c r="F16" s="148">
        <v>270.03</v>
      </c>
      <c r="G16" s="148">
        <f aca="true" t="shared" si="0" ref="G16:G38">F16+(F16*$H$12)</f>
        <v>344.82831</v>
      </c>
      <c r="H16" s="149">
        <f aca="true" t="shared" si="1" ref="H16:H39">E16*G16</f>
        <v>3448.2830999999996</v>
      </c>
    </row>
    <row r="17" spans="1:10" ht="22.5">
      <c r="A17" s="144" t="s">
        <v>21</v>
      </c>
      <c r="B17" s="145" t="s">
        <v>22</v>
      </c>
      <c r="C17" s="146" t="s">
        <v>23</v>
      </c>
      <c r="D17" s="147" t="s">
        <v>24</v>
      </c>
      <c r="E17" s="148">
        <v>1</v>
      </c>
      <c r="F17" s="148">
        <v>694.45</v>
      </c>
      <c r="G17" s="148">
        <f t="shared" si="0"/>
        <v>886.8126500000001</v>
      </c>
      <c r="H17" s="149">
        <f t="shared" si="1"/>
        <v>886.8126500000001</v>
      </c>
      <c r="J17" s="94">
        <v>0</v>
      </c>
    </row>
    <row r="18" spans="1:8" ht="18" customHeight="1">
      <c r="A18" s="144"/>
      <c r="B18" s="145"/>
      <c r="C18" s="146"/>
      <c r="D18" s="147"/>
      <c r="E18" s="148"/>
      <c r="F18" s="148"/>
      <c r="G18" s="148">
        <f t="shared" si="0"/>
        <v>0</v>
      </c>
      <c r="H18" s="149">
        <f t="shared" si="1"/>
        <v>0</v>
      </c>
    </row>
    <row r="19" spans="1:8" ht="18" customHeight="1">
      <c r="A19" s="150">
        <v>2</v>
      </c>
      <c r="B19" s="151" t="s">
        <v>25</v>
      </c>
      <c r="C19" s="152" t="s">
        <v>109</v>
      </c>
      <c r="D19" s="147"/>
      <c r="E19" s="148"/>
      <c r="F19" s="148"/>
      <c r="G19" s="148">
        <f t="shared" si="0"/>
        <v>0</v>
      </c>
      <c r="H19" s="153"/>
    </row>
    <row r="20" spans="1:8" ht="18" customHeight="1" hidden="1">
      <c r="A20" s="144" t="s">
        <v>26</v>
      </c>
      <c r="B20" s="145" t="s">
        <v>81</v>
      </c>
      <c r="C20" s="146" t="s">
        <v>78</v>
      </c>
      <c r="D20" s="147" t="s">
        <v>17</v>
      </c>
      <c r="E20" s="148"/>
      <c r="F20" s="148">
        <v>0.2</v>
      </c>
      <c r="G20" s="148">
        <f t="shared" si="0"/>
        <v>0.2554</v>
      </c>
      <c r="H20" s="149">
        <f>E20*G20</f>
        <v>0</v>
      </c>
    </row>
    <row r="21" spans="1:8" ht="18" customHeight="1" hidden="1">
      <c r="A21" s="144" t="s">
        <v>27</v>
      </c>
      <c r="B21" s="145" t="s">
        <v>80</v>
      </c>
      <c r="C21" s="146" t="s">
        <v>79</v>
      </c>
      <c r="D21" s="147" t="s">
        <v>38</v>
      </c>
      <c r="E21" s="148"/>
      <c r="F21" s="148">
        <v>5.02</v>
      </c>
      <c r="G21" s="148">
        <f t="shared" si="0"/>
        <v>6.410539999999999</v>
      </c>
      <c r="H21" s="149">
        <f>E21*G21</f>
        <v>0</v>
      </c>
    </row>
    <row r="22" spans="1:8" ht="12.75" hidden="1">
      <c r="A22" s="144" t="s">
        <v>28</v>
      </c>
      <c r="B22" s="145" t="s">
        <v>35</v>
      </c>
      <c r="C22" s="146" t="s">
        <v>36</v>
      </c>
      <c r="D22" s="147" t="s">
        <v>17</v>
      </c>
      <c r="E22" s="148"/>
      <c r="F22" s="148">
        <v>1.21</v>
      </c>
      <c r="G22" s="148">
        <f t="shared" si="0"/>
        <v>1.54517</v>
      </c>
      <c r="H22" s="149">
        <f t="shared" si="1"/>
        <v>0</v>
      </c>
    </row>
    <row r="23" spans="1:8" ht="56.25" hidden="1">
      <c r="A23" s="144" t="s">
        <v>29</v>
      </c>
      <c r="B23" s="154" t="s">
        <v>37</v>
      </c>
      <c r="C23" s="146" t="s">
        <v>60</v>
      </c>
      <c r="D23" s="147" t="s">
        <v>38</v>
      </c>
      <c r="E23" s="148"/>
      <c r="F23" s="148">
        <v>10.42</v>
      </c>
      <c r="G23" s="148">
        <f t="shared" si="0"/>
        <v>13.30634</v>
      </c>
      <c r="H23" s="149">
        <f t="shared" si="1"/>
        <v>0</v>
      </c>
    </row>
    <row r="24" spans="1:8" ht="22.5" hidden="1">
      <c r="A24" s="144" t="s">
        <v>30</v>
      </c>
      <c r="B24" s="154" t="s">
        <v>101</v>
      </c>
      <c r="C24" s="146" t="s">
        <v>82</v>
      </c>
      <c r="D24" s="154" t="s">
        <v>39</v>
      </c>
      <c r="E24" s="148"/>
      <c r="F24" s="148">
        <v>0.54</v>
      </c>
      <c r="G24" s="148">
        <f t="shared" si="0"/>
        <v>0.6895800000000001</v>
      </c>
      <c r="H24" s="149">
        <f t="shared" si="1"/>
        <v>0</v>
      </c>
    </row>
    <row r="25" spans="1:8" ht="18" customHeight="1" hidden="1">
      <c r="A25" s="144" t="s">
        <v>31</v>
      </c>
      <c r="B25" s="154" t="s">
        <v>40</v>
      </c>
      <c r="C25" s="146" t="s">
        <v>41</v>
      </c>
      <c r="D25" s="147" t="s">
        <v>39</v>
      </c>
      <c r="E25" s="148"/>
      <c r="F25" s="148"/>
      <c r="G25" s="148">
        <f t="shared" si="0"/>
        <v>0</v>
      </c>
      <c r="H25" s="149">
        <f t="shared" si="1"/>
        <v>0</v>
      </c>
    </row>
    <row r="26" spans="1:8" ht="22.5" hidden="1">
      <c r="A26" s="144" t="s">
        <v>32</v>
      </c>
      <c r="B26" s="154" t="s">
        <v>42</v>
      </c>
      <c r="C26" s="146" t="s">
        <v>59</v>
      </c>
      <c r="D26" s="154" t="s">
        <v>43</v>
      </c>
      <c r="E26" s="148"/>
      <c r="F26" s="148"/>
      <c r="G26" s="148">
        <f t="shared" si="0"/>
        <v>0</v>
      </c>
      <c r="H26" s="149">
        <f t="shared" si="1"/>
        <v>0</v>
      </c>
    </row>
    <row r="27" spans="1:8" ht="33.75" hidden="1">
      <c r="A27" s="144" t="s">
        <v>33</v>
      </c>
      <c r="B27" s="154" t="s">
        <v>45</v>
      </c>
      <c r="C27" s="146" t="s">
        <v>46</v>
      </c>
      <c r="D27" s="154" t="s">
        <v>17</v>
      </c>
      <c r="E27" s="148"/>
      <c r="F27" s="148">
        <v>2.55</v>
      </c>
      <c r="G27" s="148">
        <f t="shared" si="0"/>
        <v>3.25635</v>
      </c>
      <c r="H27" s="149">
        <f t="shared" si="1"/>
        <v>0</v>
      </c>
    </row>
    <row r="28" spans="1:8" ht="33.75">
      <c r="A28" s="144" t="s">
        <v>34</v>
      </c>
      <c r="B28" s="154" t="s">
        <v>44</v>
      </c>
      <c r="C28" s="146" t="s">
        <v>47</v>
      </c>
      <c r="D28" s="147" t="s">
        <v>17</v>
      </c>
      <c r="E28" s="148">
        <v>5956.15</v>
      </c>
      <c r="F28" s="148">
        <v>0.7</v>
      </c>
      <c r="G28" s="148">
        <f t="shared" si="0"/>
        <v>0.8938999999999999</v>
      </c>
      <c r="H28" s="149">
        <f t="shared" si="1"/>
        <v>5324.202484999999</v>
      </c>
    </row>
    <row r="29" spans="1:8" ht="45">
      <c r="A29" s="144" t="s">
        <v>76</v>
      </c>
      <c r="B29" s="154" t="s">
        <v>48</v>
      </c>
      <c r="C29" s="146" t="s">
        <v>49</v>
      </c>
      <c r="D29" s="154" t="s">
        <v>38</v>
      </c>
      <c r="E29" s="148">
        <v>148.90375</v>
      </c>
      <c r="F29" s="148">
        <v>347.23</v>
      </c>
      <c r="G29" s="148">
        <f t="shared" si="0"/>
        <v>443.41271000000006</v>
      </c>
      <c r="H29" s="149">
        <f t="shared" si="1"/>
        <v>66025.81531666251</v>
      </c>
    </row>
    <row r="30" spans="1:9" ht="22.5">
      <c r="A30" s="144" t="s">
        <v>77</v>
      </c>
      <c r="B30" s="154" t="s">
        <v>111</v>
      </c>
      <c r="C30" s="146" t="s">
        <v>110</v>
      </c>
      <c r="D30" s="154" t="s">
        <v>39</v>
      </c>
      <c r="E30" s="148">
        <v>1489.04</v>
      </c>
      <c r="F30" s="148">
        <v>0.68</v>
      </c>
      <c r="G30" s="148">
        <f t="shared" si="0"/>
        <v>0.86836</v>
      </c>
      <c r="H30" s="149">
        <f t="shared" si="1"/>
        <v>1293.0227744</v>
      </c>
      <c r="I30" s="155"/>
    </row>
    <row r="31" spans="1:8" ht="18" customHeight="1">
      <c r="A31" s="144"/>
      <c r="B31" s="145"/>
      <c r="C31" s="146"/>
      <c r="D31" s="147"/>
      <c r="E31" s="148"/>
      <c r="F31" s="148"/>
      <c r="G31" s="148">
        <f t="shared" si="0"/>
        <v>0</v>
      </c>
      <c r="H31" s="149">
        <f t="shared" si="1"/>
        <v>0</v>
      </c>
    </row>
    <row r="32" spans="1:8" ht="18" customHeight="1">
      <c r="A32" s="150">
        <v>3</v>
      </c>
      <c r="B32" s="151" t="s">
        <v>50</v>
      </c>
      <c r="C32" s="152" t="s">
        <v>51</v>
      </c>
      <c r="D32" s="147"/>
      <c r="E32" s="148"/>
      <c r="F32" s="148"/>
      <c r="G32" s="148">
        <f t="shared" si="0"/>
        <v>0</v>
      </c>
      <c r="H32" s="153"/>
    </row>
    <row r="33" spans="1:8" ht="37.5" customHeight="1" hidden="1">
      <c r="A33" s="144" t="s">
        <v>52</v>
      </c>
      <c r="B33" s="154" t="s">
        <v>84</v>
      </c>
      <c r="C33" s="146" t="s">
        <v>85</v>
      </c>
      <c r="D33" s="147" t="s">
        <v>53</v>
      </c>
      <c r="E33" s="148"/>
      <c r="F33" s="148">
        <v>18.05</v>
      </c>
      <c r="G33" s="148"/>
      <c r="H33" s="149">
        <f t="shared" si="1"/>
        <v>0</v>
      </c>
    </row>
    <row r="34" spans="1:8" ht="18" customHeight="1">
      <c r="A34" s="144"/>
      <c r="B34" s="145"/>
      <c r="C34" s="146"/>
      <c r="D34" s="147"/>
      <c r="E34" s="148"/>
      <c r="F34" s="148"/>
      <c r="G34" s="148">
        <f t="shared" si="0"/>
        <v>0</v>
      </c>
      <c r="H34" s="149">
        <f t="shared" si="1"/>
        <v>0</v>
      </c>
    </row>
    <row r="35" spans="1:8" ht="18" customHeight="1">
      <c r="A35" s="150">
        <v>4</v>
      </c>
      <c r="B35" s="151" t="s">
        <v>54</v>
      </c>
      <c r="C35" s="152" t="s">
        <v>56</v>
      </c>
      <c r="D35" s="147"/>
      <c r="E35" s="148"/>
      <c r="F35" s="148"/>
      <c r="G35" s="148">
        <f t="shared" si="0"/>
        <v>0</v>
      </c>
      <c r="H35" s="149">
        <f t="shared" si="1"/>
        <v>0</v>
      </c>
    </row>
    <row r="36" spans="1:8" ht="22.5">
      <c r="A36" s="144" t="s">
        <v>55</v>
      </c>
      <c r="B36" s="154" t="s">
        <v>83</v>
      </c>
      <c r="C36" s="146" t="s">
        <v>103</v>
      </c>
      <c r="D36" s="147" t="s">
        <v>24</v>
      </c>
      <c r="E36" s="148">
        <v>18</v>
      </c>
      <c r="F36" s="148">
        <v>168.81</v>
      </c>
      <c r="G36" s="148">
        <f t="shared" si="0"/>
        <v>215.57037</v>
      </c>
      <c r="H36" s="149">
        <f t="shared" si="1"/>
        <v>3880.26666</v>
      </c>
    </row>
    <row r="37" spans="1:8" ht="18" customHeight="1">
      <c r="A37" s="144"/>
      <c r="B37" s="154"/>
      <c r="C37" s="156"/>
      <c r="D37" s="157"/>
      <c r="E37" s="148"/>
      <c r="F37" s="148"/>
      <c r="G37" s="148"/>
      <c r="H37" s="149">
        <f t="shared" si="1"/>
        <v>0</v>
      </c>
    </row>
    <row r="38" spans="1:8" ht="18" customHeight="1">
      <c r="A38" s="158"/>
      <c r="B38" s="159"/>
      <c r="C38" s="156"/>
      <c r="D38" s="160"/>
      <c r="E38" s="148"/>
      <c r="F38" s="148"/>
      <c r="G38" s="148">
        <f t="shared" si="0"/>
        <v>0</v>
      </c>
      <c r="H38" s="149">
        <f t="shared" si="1"/>
        <v>0</v>
      </c>
    </row>
    <row r="39" spans="1:8" ht="18" customHeight="1" thickBot="1">
      <c r="A39" s="161"/>
      <c r="B39" s="162"/>
      <c r="C39" s="163"/>
      <c r="D39" s="164"/>
      <c r="E39" s="165"/>
      <c r="F39" s="166"/>
      <c r="G39" s="166">
        <f>F39*$H$12</f>
        <v>0</v>
      </c>
      <c r="H39" s="167">
        <f t="shared" si="1"/>
        <v>0</v>
      </c>
    </row>
    <row r="40" spans="1:8" ht="18" customHeight="1" thickBot="1">
      <c r="A40" s="168" t="s">
        <v>57</v>
      </c>
      <c r="B40" s="169"/>
      <c r="C40" s="169"/>
      <c r="D40" s="169"/>
      <c r="E40" s="169"/>
      <c r="F40" s="169"/>
      <c r="G40" s="170"/>
      <c r="H40" s="171">
        <f>SUM(H15:H39)</f>
        <v>80858.4029860625</v>
      </c>
    </row>
    <row r="41" spans="1:8" ht="14.25" customHeight="1">
      <c r="A41" s="172"/>
      <c r="B41" s="172"/>
      <c r="C41" s="172"/>
      <c r="D41" s="172"/>
      <c r="E41" s="172"/>
      <c r="F41" s="172"/>
      <c r="G41" s="172"/>
      <c r="H41" s="173"/>
    </row>
    <row r="42" spans="1:8" ht="11.25" customHeight="1">
      <c r="A42" s="174"/>
      <c r="B42" s="174"/>
      <c r="C42" s="174"/>
      <c r="D42" s="174"/>
      <c r="E42" s="174"/>
      <c r="F42" s="174"/>
      <c r="G42" s="174"/>
      <c r="H42" s="174"/>
    </row>
    <row r="43" spans="1:8" ht="11.25" customHeight="1">
      <c r="A43" s="174"/>
      <c r="B43" s="175"/>
      <c r="C43" s="175"/>
      <c r="D43" s="174"/>
      <c r="E43" s="175"/>
      <c r="F43" s="175"/>
      <c r="G43" s="176"/>
      <c r="H43" s="174"/>
    </row>
    <row r="44" spans="1:8" ht="12.75">
      <c r="A44" s="177"/>
      <c r="B44" s="178" t="s">
        <v>117</v>
      </c>
      <c r="C44" s="178"/>
      <c r="D44" s="177"/>
      <c r="E44" s="177" t="s">
        <v>119</v>
      </c>
      <c r="F44" s="177"/>
      <c r="G44" s="179"/>
      <c r="H44" s="177"/>
    </row>
    <row r="45" ht="12.75" customHeight="1" hidden="1"/>
    <row r="47" spans="1:7" ht="12.75">
      <c r="A47" s="180" t="s">
        <v>125</v>
      </c>
      <c r="B47" s="180"/>
      <c r="C47" s="180"/>
      <c r="D47" s="180"/>
      <c r="E47" s="180"/>
      <c r="F47" s="180"/>
      <c r="G47" s="180"/>
    </row>
    <row r="48" ht="11.25" customHeight="1"/>
    <row r="50" spans="1:8" ht="12" customHeight="1">
      <c r="A50" s="174"/>
      <c r="B50" s="181"/>
      <c r="C50" s="181"/>
      <c r="D50" s="174"/>
      <c r="E50" s="175"/>
      <c r="F50" s="175"/>
      <c r="G50" s="176"/>
      <c r="H50" s="174"/>
    </row>
    <row r="51" spans="1:8" ht="11.25" customHeight="1">
      <c r="A51" s="177"/>
      <c r="B51" s="182" t="s">
        <v>118</v>
      </c>
      <c r="C51" s="182"/>
      <c r="D51" s="177"/>
      <c r="E51" s="183"/>
      <c r="F51" s="183"/>
      <c r="G51" s="179"/>
      <c r="H51" s="177"/>
    </row>
    <row r="52" spans="2:3" ht="12" customHeight="1">
      <c r="B52" s="183" t="s">
        <v>126</v>
      </c>
      <c r="C52" s="183"/>
    </row>
    <row r="53" ht="13.5" customHeight="1"/>
    <row r="54" ht="4.5" customHeight="1"/>
  </sheetData>
  <sheetProtection password="DD8C" sheet="1"/>
  <mergeCells count="24">
    <mergeCell ref="A4:H4"/>
    <mergeCell ref="F11:F12"/>
    <mergeCell ref="E11:E12"/>
    <mergeCell ref="F9:H9"/>
    <mergeCell ref="A8:E8"/>
    <mergeCell ref="A9:E9"/>
    <mergeCell ref="E10:H10"/>
    <mergeCell ref="A6:H6"/>
    <mergeCell ref="F8:H8"/>
    <mergeCell ref="A5:H5"/>
    <mergeCell ref="A12:D12"/>
    <mergeCell ref="A11:D11"/>
    <mergeCell ref="A40:G40"/>
    <mergeCell ref="A13:H13"/>
    <mergeCell ref="B51:C51"/>
    <mergeCell ref="E51:F51"/>
    <mergeCell ref="B52:C52"/>
    <mergeCell ref="A1:I1"/>
    <mergeCell ref="A2:I2"/>
    <mergeCell ref="B50:C50"/>
    <mergeCell ref="E50:F50"/>
    <mergeCell ref="B44:C44"/>
    <mergeCell ref="E43:F43"/>
    <mergeCell ref="B43:C43"/>
  </mergeCells>
  <printOptions/>
  <pageMargins left="0.7874015748031497" right="0.1968503937007874" top="0.3937007874015748" bottom="0.3937007874015748" header="0" footer="0"/>
  <pageSetup horizontalDpi="300" verticalDpi="300" orientation="portrait" paperSize="9" scale="77" r:id="rId3"/>
  <legacyDrawing r:id="rId2"/>
  <oleObjects>
    <oleObject progId="Word.Picture.8" shapeId="9452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zoomScaleNormal="75" workbookViewId="0" topLeftCell="A1">
      <selection activeCell="G18" sqref="G18:H18"/>
    </sheetView>
  </sheetViews>
  <sheetFormatPr defaultColWidth="9.140625" defaultRowHeight="12.75"/>
  <cols>
    <col min="1" max="1" width="9.140625" style="50" customWidth="1"/>
    <col min="2" max="2" width="35.8515625" style="50" customWidth="1"/>
    <col min="3" max="3" width="35.7109375" style="50" customWidth="1"/>
    <col min="4" max="4" width="37.421875" style="50" customWidth="1"/>
    <col min="5" max="6" width="14.57421875" style="50" customWidth="1"/>
    <col min="7" max="8" width="11.421875" style="50" customWidth="1"/>
    <col min="9" max="16384" width="9.140625" style="50" customWidth="1"/>
  </cols>
  <sheetData>
    <row r="1" spans="1:8" s="94" customFormat="1" ht="60.75" customHeight="1" thickBot="1">
      <c r="A1" s="184"/>
      <c r="B1" s="184"/>
      <c r="C1" s="185"/>
      <c r="D1" s="185"/>
      <c r="E1" s="185"/>
      <c r="F1" s="185"/>
      <c r="G1" s="185"/>
      <c r="H1" s="185"/>
    </row>
    <row r="2" spans="1:8" ht="16.5" thickBot="1">
      <c r="A2" s="186" t="s">
        <v>5</v>
      </c>
      <c r="B2" s="187"/>
      <c r="C2" s="187"/>
      <c r="D2" s="187"/>
      <c r="E2" s="187"/>
      <c r="F2" s="187"/>
      <c r="G2" s="187"/>
      <c r="H2" s="188"/>
    </row>
    <row r="3" spans="1:8" ht="13.5" thickBot="1">
      <c r="A3" s="96"/>
      <c r="B3" s="96"/>
      <c r="C3" s="96"/>
      <c r="D3" s="96"/>
      <c r="E3" s="96"/>
      <c r="F3" s="96"/>
      <c r="G3" s="96"/>
      <c r="H3" s="96"/>
    </row>
    <row r="4" spans="1:8" ht="13.5" thickBot="1">
      <c r="A4" s="189" t="s">
        <v>72</v>
      </c>
      <c r="B4" s="190"/>
      <c r="C4" s="190"/>
      <c r="D4" s="190"/>
      <c r="E4" s="190"/>
      <c r="F4" s="190"/>
      <c r="G4" s="190"/>
      <c r="H4" s="191"/>
    </row>
    <row r="5" spans="1:8" ht="13.5" thickBot="1">
      <c r="A5" s="100"/>
      <c r="B5" s="100"/>
      <c r="C5" s="100"/>
      <c r="D5" s="100"/>
      <c r="E5" s="100"/>
      <c r="F5" s="100"/>
      <c r="G5" s="100"/>
      <c r="H5" s="100"/>
    </row>
    <row r="6" spans="1:8" ht="12.75">
      <c r="A6" s="101" t="str">
        <f>'Planilha Orcamentaria'!A8:E8</f>
        <v>PREFEITURA: Patos de Minas</v>
      </c>
      <c r="B6" s="102"/>
      <c r="C6" s="102"/>
      <c r="D6" s="102"/>
      <c r="E6" s="103"/>
      <c r="F6" s="104" t="s">
        <v>58</v>
      </c>
      <c r="G6" s="105"/>
      <c r="H6" s="106"/>
    </row>
    <row r="7" spans="1:8" ht="12.75">
      <c r="A7" s="107" t="str">
        <f>'Planilha Orcamentaria'!A9:E9</f>
        <v>OBRA: Recapeamento asfáltico em C.B.U.Q em diversas vias de  Patos de Minas</v>
      </c>
      <c r="B7" s="108"/>
      <c r="C7" s="108"/>
      <c r="D7" s="108"/>
      <c r="E7" s="109"/>
      <c r="F7" s="110" t="str">
        <f>'Planilha Orcamentaria'!F9:H9</f>
        <v>DATA: 07/05/2012</v>
      </c>
      <c r="G7" s="111"/>
      <c r="H7" s="112"/>
    </row>
    <row r="8" spans="1:8" ht="12.75">
      <c r="A8" s="119" t="str">
        <f>'Planilha Orcamentaria'!A10:D10</f>
        <v>LOCAL: Ruas José Porto, Antônio de Deus Vieira, Mariano B. Oliveira e Sergipe</v>
      </c>
      <c r="B8" s="120"/>
      <c r="C8" s="120"/>
      <c r="D8" s="121"/>
      <c r="E8" s="116" t="s">
        <v>12</v>
      </c>
      <c r="F8" s="117"/>
      <c r="G8" s="117"/>
      <c r="H8" s="118"/>
    </row>
    <row r="9" spans="1:8" ht="12.75">
      <c r="A9" s="119" t="str">
        <f>'Planilha Orcamentaria'!A11:D11</f>
        <v>REGIÃO/MÊS DE REFERÊNCIA: TRIANGULO/Alto Paranaíba - MARÇO/2012</v>
      </c>
      <c r="B9" s="120"/>
      <c r="C9" s="120"/>
      <c r="D9" s="121"/>
      <c r="E9" s="122" t="s">
        <v>9</v>
      </c>
      <c r="F9" s="123" t="s">
        <v>7</v>
      </c>
      <c r="G9" s="124" t="str">
        <f>'Planilha Orcamentaria'!G11</f>
        <v>( x  )</v>
      </c>
      <c r="H9" s="125" t="s">
        <v>8</v>
      </c>
    </row>
    <row r="10" spans="1:8" ht="13.5" thickBot="1">
      <c r="A10" s="126" t="str">
        <f>'Planilha Orcamentaria'!A12:D12</f>
        <v>PRAZO DE EXECUÇÃO: 1 mês</v>
      </c>
      <c r="B10" s="127"/>
      <c r="C10" s="127"/>
      <c r="D10" s="128"/>
      <c r="E10" s="129"/>
      <c r="F10" s="130"/>
      <c r="G10" s="131" t="s">
        <v>10</v>
      </c>
      <c r="H10" s="132"/>
    </row>
    <row r="11" spans="1:7" ht="15.75">
      <c r="A11" s="192" t="s">
        <v>122</v>
      </c>
      <c r="B11" s="193"/>
      <c r="C11" s="193"/>
      <c r="D11" s="193"/>
      <c r="E11" s="193"/>
      <c r="F11" s="193"/>
      <c r="G11" s="194"/>
    </row>
    <row r="12" spans="1:8" ht="12.75" customHeight="1">
      <c r="A12" s="195" t="s">
        <v>0</v>
      </c>
      <c r="B12" s="195" t="s">
        <v>61</v>
      </c>
      <c r="C12" s="196" t="s">
        <v>62</v>
      </c>
      <c r="D12" s="196"/>
      <c r="E12" s="197" t="s">
        <v>63</v>
      </c>
      <c r="F12" s="197" t="s">
        <v>64</v>
      </c>
      <c r="G12" s="198" t="s">
        <v>65</v>
      </c>
      <c r="H12" s="199"/>
    </row>
    <row r="13" spans="1:8" ht="12.75" customHeight="1">
      <c r="A13" s="200"/>
      <c r="B13" s="200"/>
      <c r="C13" s="201" t="s">
        <v>66</v>
      </c>
      <c r="D13" s="202" t="s">
        <v>67</v>
      </c>
      <c r="E13" s="203" t="s">
        <v>68</v>
      </c>
      <c r="F13" s="203" t="s">
        <v>68</v>
      </c>
      <c r="G13" s="204" t="s">
        <v>69</v>
      </c>
      <c r="H13" s="205"/>
    </row>
    <row r="14" spans="1:8" ht="12.75" customHeight="1">
      <c r="A14" s="206">
        <v>1</v>
      </c>
      <c r="B14" s="207" t="s">
        <v>104</v>
      </c>
      <c r="C14" s="207" t="s">
        <v>106</v>
      </c>
      <c r="D14" s="207" t="s">
        <v>107</v>
      </c>
      <c r="E14" s="208">
        <v>7</v>
      </c>
      <c r="F14" s="208">
        <v>151.17</v>
      </c>
      <c r="G14" s="209">
        <f>F14*E14</f>
        <v>1058.1899999999998</v>
      </c>
      <c r="H14" s="210"/>
    </row>
    <row r="15" spans="1:8" ht="12.75" customHeight="1">
      <c r="A15" s="206">
        <v>2</v>
      </c>
      <c r="B15" s="207" t="s">
        <v>105</v>
      </c>
      <c r="C15" s="207" t="s">
        <v>106</v>
      </c>
      <c r="D15" s="207" t="s">
        <v>107</v>
      </c>
      <c r="E15" s="208">
        <v>7</v>
      </c>
      <c r="F15" s="208">
        <v>159</v>
      </c>
      <c r="G15" s="209">
        <f>F15*E15</f>
        <v>1113</v>
      </c>
      <c r="H15" s="210"/>
    </row>
    <row r="16" spans="1:8" ht="12.75" customHeight="1">
      <c r="A16" s="206">
        <v>3</v>
      </c>
      <c r="B16" s="207" t="s">
        <v>108</v>
      </c>
      <c r="C16" s="207" t="s">
        <v>106</v>
      </c>
      <c r="D16" s="207" t="s">
        <v>107</v>
      </c>
      <c r="E16" s="208">
        <v>6</v>
      </c>
      <c r="F16" s="208">
        <v>168</v>
      </c>
      <c r="G16" s="209">
        <f>F16*E16</f>
        <v>1008</v>
      </c>
      <c r="H16" s="210"/>
    </row>
    <row r="17" spans="1:8" ht="12.75" customHeight="1">
      <c r="A17" s="206">
        <v>4</v>
      </c>
      <c r="B17" s="207" t="s">
        <v>112</v>
      </c>
      <c r="C17" s="207" t="s">
        <v>113</v>
      </c>
      <c r="D17" s="207" t="s">
        <v>114</v>
      </c>
      <c r="E17" s="211">
        <v>8</v>
      </c>
      <c r="F17" s="212">
        <f>20*17+7.12</f>
        <v>347.12</v>
      </c>
      <c r="G17" s="209">
        <f>F17*E17</f>
        <v>2776.96</v>
      </c>
      <c r="H17" s="210"/>
    </row>
    <row r="18" spans="1:8" ht="12.75" customHeight="1">
      <c r="A18" s="206"/>
      <c r="B18" s="213"/>
      <c r="C18" s="214"/>
      <c r="D18" s="213"/>
      <c r="E18" s="211"/>
      <c r="F18" s="212"/>
      <c r="G18" s="209">
        <f>F18*E18</f>
        <v>0</v>
      </c>
      <c r="H18" s="210"/>
    </row>
    <row r="19" spans="1:8" ht="12.75" customHeight="1">
      <c r="A19" s="206"/>
      <c r="B19" s="207"/>
      <c r="C19" s="215"/>
      <c r="D19" s="207"/>
      <c r="E19" s="208"/>
      <c r="F19" s="208"/>
      <c r="G19" s="209"/>
      <c r="H19" s="210"/>
    </row>
    <row r="20" spans="1:8" s="51" customFormat="1" ht="12.75" customHeight="1">
      <c r="A20" s="216" t="s">
        <v>70</v>
      </c>
      <c r="B20" s="217"/>
      <c r="C20" s="217"/>
      <c r="D20" s="217"/>
      <c r="E20" s="218"/>
      <c r="F20" s="219">
        <f>SUM(F14:F19)</f>
        <v>825.29</v>
      </c>
      <c r="G20" s="220">
        <f>SUM(G14:G19)</f>
        <v>5956.15</v>
      </c>
      <c r="H20" s="221"/>
    </row>
    <row r="23" spans="3:6" ht="12.75">
      <c r="C23" s="182" t="s">
        <v>117</v>
      </c>
      <c r="D23" s="182"/>
      <c r="E23" s="183" t="s">
        <v>119</v>
      </c>
      <c r="F23" s="183"/>
    </row>
    <row r="26" spans="3:4" ht="12.75">
      <c r="C26" s="182" t="s">
        <v>118</v>
      </c>
      <c r="D26" s="182"/>
    </row>
    <row r="30" spans="5:8" ht="12.75">
      <c r="E30" s="222"/>
      <c r="F30" s="223"/>
      <c r="G30" s="224"/>
      <c r="H30" s="224"/>
    </row>
  </sheetData>
  <sheetProtection password="DD8C" sheet="1" objects="1" scenarios="1"/>
  <mergeCells count="33">
    <mergeCell ref="C26:D26"/>
    <mergeCell ref="A20:E20"/>
    <mergeCell ref="G14:H14"/>
    <mergeCell ref="G19:H19"/>
    <mergeCell ref="C23:D23"/>
    <mergeCell ref="E23:F23"/>
    <mergeCell ref="G20:H20"/>
    <mergeCell ref="G15:H15"/>
    <mergeCell ref="G16:H16"/>
    <mergeCell ref="G17:H17"/>
    <mergeCell ref="G18:H18"/>
    <mergeCell ref="A11:G11"/>
    <mergeCell ref="A12:A13"/>
    <mergeCell ref="B12:B13"/>
    <mergeCell ref="C12:D12"/>
    <mergeCell ref="G12:H12"/>
    <mergeCell ref="G13:H13"/>
    <mergeCell ref="A8:D8"/>
    <mergeCell ref="E8:H8"/>
    <mergeCell ref="A9:D9"/>
    <mergeCell ref="E9:E10"/>
    <mergeCell ref="F9:F10"/>
    <mergeCell ref="A10:D10"/>
    <mergeCell ref="G30:H30"/>
    <mergeCell ref="A1:B1"/>
    <mergeCell ref="C1:H1"/>
    <mergeCell ref="A2:H2"/>
    <mergeCell ref="A3:H3"/>
    <mergeCell ref="A4:H4"/>
    <mergeCell ref="A6:E6"/>
    <mergeCell ref="F6:H6"/>
    <mergeCell ref="A7:E7"/>
    <mergeCell ref="F7:H7"/>
  </mergeCells>
  <printOptions/>
  <pageMargins left="0.75" right="0.75" top="1" bottom="1" header="0.492125985" footer="0.492125985"/>
  <pageSetup horizontalDpi="600" verticalDpi="600" orientation="landscape" paperSize="9" scale="77" r:id="rId4"/>
  <drawing r:id="rId3"/>
  <legacyDrawing r:id="rId2"/>
  <oleObjects>
    <oleObject progId="Word.Picture.8" shapeId="43639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75" zoomScaleNormal="75" zoomScaleSheetLayoutView="75" workbookViewId="0" topLeftCell="A1">
      <selection activeCell="E36" sqref="E36"/>
    </sheetView>
  </sheetViews>
  <sheetFormatPr defaultColWidth="9.140625" defaultRowHeight="12.75"/>
  <cols>
    <col min="1" max="1" width="12.140625" style="3" customWidth="1"/>
    <col min="2" max="2" width="10.421875" style="3" customWidth="1"/>
    <col min="3" max="3" width="68.00390625" style="3" customWidth="1"/>
    <col min="4" max="4" width="14.28125" style="5" customWidth="1"/>
    <col min="5" max="5" width="16.140625" style="5" customWidth="1"/>
    <col min="6" max="6" width="16.00390625" style="3" customWidth="1"/>
    <col min="7" max="11" width="9.421875" style="3" customWidth="1"/>
    <col min="12" max="16384" width="9.140625" style="3" customWidth="1"/>
  </cols>
  <sheetData>
    <row r="1" spans="1:9" ht="23.25">
      <c r="A1" s="47" t="s">
        <v>123</v>
      </c>
      <c r="B1" s="47"/>
      <c r="C1" s="47"/>
      <c r="D1" s="47"/>
      <c r="E1" s="47"/>
      <c r="F1" s="47"/>
      <c r="G1" s="47"/>
      <c r="H1" s="47"/>
      <c r="I1" s="47"/>
    </row>
    <row r="2" spans="1:9" ht="18">
      <c r="A2" s="62" t="s">
        <v>124</v>
      </c>
      <c r="B2" s="62"/>
      <c r="C2" s="62"/>
      <c r="D2" s="62"/>
      <c r="E2" s="62"/>
      <c r="F2" s="62"/>
      <c r="G2" s="62"/>
      <c r="H2" s="62"/>
      <c r="I2" s="62"/>
    </row>
    <row r="3" spans="1:11" ht="15.75" customHeight="1">
      <c r="A3" s="49"/>
      <c r="B3" s="49"/>
      <c r="C3" s="49"/>
      <c r="D3" s="49"/>
      <c r="E3" s="49"/>
      <c r="F3" s="49"/>
      <c r="G3" s="49"/>
      <c r="H3" s="50"/>
      <c r="I3" s="51"/>
      <c r="J3" s="59"/>
      <c r="K3" s="59"/>
    </row>
    <row r="4" spans="1:11" ht="2.25" customHeight="1">
      <c r="A4" s="4"/>
      <c r="B4" s="4"/>
      <c r="C4" s="4"/>
      <c r="F4" s="5"/>
      <c r="G4" s="5"/>
      <c r="H4" s="5"/>
      <c r="I4" s="4"/>
      <c r="J4" s="4"/>
      <c r="K4" s="4"/>
    </row>
    <row r="5" spans="1:11" ht="15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ht="3.75" customHeight="1" thickBot="1"/>
    <row r="7" spans="1:11" ht="18" customHeight="1" thickBot="1">
      <c r="A7" s="86" t="s">
        <v>86</v>
      </c>
      <c r="B7" s="87"/>
      <c r="C7" s="87"/>
      <c r="D7" s="87"/>
      <c r="E7" s="87"/>
      <c r="F7" s="87"/>
      <c r="G7" s="87"/>
      <c r="H7" s="87"/>
      <c r="I7" s="87"/>
      <c r="J7" s="87"/>
      <c r="K7" s="88"/>
    </row>
    <row r="8" spans="1:11" ht="18" customHeight="1">
      <c r="A8" s="89" t="str">
        <f>'Planilha Orcamentaria'!A8:E8</f>
        <v>PREFEITURA: Patos de Minas</v>
      </c>
      <c r="B8" s="90"/>
      <c r="C8" s="91"/>
      <c r="D8" s="90" t="s">
        <v>121</v>
      </c>
      <c r="E8" s="90"/>
      <c r="F8" s="90"/>
      <c r="G8" s="90"/>
      <c r="H8" s="91"/>
      <c r="I8" s="92" t="s">
        <v>120</v>
      </c>
      <c r="J8" s="92"/>
      <c r="K8" s="93"/>
    </row>
    <row r="9" spans="1:11" ht="18" customHeight="1" thickBot="1">
      <c r="A9" s="77" t="str">
        <f>'Planilha Orcamentaria'!A9:E9</f>
        <v>OBRA: Recapeamento asfáltico em C.B.U.Q em diversas vias de  Patos de Minas</v>
      </c>
      <c r="B9" s="78"/>
      <c r="C9" s="79"/>
      <c r="D9" s="78" t="s">
        <v>116</v>
      </c>
      <c r="E9" s="78"/>
      <c r="F9" s="78"/>
      <c r="G9" s="78"/>
      <c r="H9" s="78"/>
      <c r="I9" s="80" t="s">
        <v>99</v>
      </c>
      <c r="J9" s="78"/>
      <c r="K9" s="81"/>
    </row>
    <row r="10" spans="1:11" ht="36" customHeight="1">
      <c r="A10" s="6" t="s">
        <v>0</v>
      </c>
      <c r="B10" s="7" t="s">
        <v>6</v>
      </c>
      <c r="C10" s="7" t="s">
        <v>87</v>
      </c>
      <c r="D10" s="8" t="s">
        <v>88</v>
      </c>
      <c r="E10" s="8" t="s">
        <v>89</v>
      </c>
      <c r="F10" s="7" t="s">
        <v>90</v>
      </c>
      <c r="G10" s="7" t="s">
        <v>91</v>
      </c>
      <c r="H10" s="7" t="s">
        <v>92</v>
      </c>
      <c r="I10" s="7" t="s">
        <v>93</v>
      </c>
      <c r="J10" s="7" t="s">
        <v>94</v>
      </c>
      <c r="K10" s="9" t="s">
        <v>95</v>
      </c>
    </row>
    <row r="11" spans="1:11" ht="14.25" customHeight="1">
      <c r="A11" s="82">
        <f>'Planilha Orcamentaria'!A15</f>
        <v>1</v>
      </c>
      <c r="B11" s="83" t="str">
        <f>'Planilha Orcamentaria'!B15</f>
        <v>IIO-001</v>
      </c>
      <c r="C11" s="84" t="str">
        <f>'Planilha Orcamentaria'!C15</f>
        <v>INSTALAÇÕES INICIAIS DA OBRA</v>
      </c>
      <c r="D11" s="10" t="s">
        <v>96</v>
      </c>
      <c r="E11" s="11">
        <f>E12/E36</f>
        <v>0.05361342284669209</v>
      </c>
      <c r="F11" s="11">
        <v>1</v>
      </c>
      <c r="G11" s="11"/>
      <c r="H11" s="11"/>
      <c r="I11" s="12"/>
      <c r="J11" s="13"/>
      <c r="K11" s="14"/>
    </row>
    <row r="12" spans="1:11" ht="14.25" customHeight="1" thickBot="1">
      <c r="A12" s="64"/>
      <c r="B12" s="74"/>
      <c r="C12" s="74"/>
      <c r="D12" s="15" t="s">
        <v>97</v>
      </c>
      <c r="E12" s="46">
        <f>'Planilha Orcamentaria'!H16+'Planilha Orcamentaria'!H17</f>
        <v>4335.0957499999995</v>
      </c>
      <c r="F12" s="46">
        <f aca="true" t="shared" si="0" ref="F12:K12">F11*$E$12</f>
        <v>4335.0957499999995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7">
        <f t="shared" si="0"/>
        <v>0</v>
      </c>
    </row>
    <row r="13" spans="1:11" ht="14.25" customHeight="1">
      <c r="A13" s="64">
        <f>'Planilha Orcamentaria'!A19</f>
        <v>2</v>
      </c>
      <c r="B13" s="66" t="str">
        <f>'Planilha Orcamentaria'!B19</f>
        <v>OBR-001</v>
      </c>
      <c r="C13" s="74" t="str">
        <f>'Planilha Orcamentaria'!C19</f>
        <v>OBRAS VIÁRIAS - RECAPEAMENTO</v>
      </c>
      <c r="D13" s="15" t="s">
        <v>96</v>
      </c>
      <c r="E13" s="11">
        <f>E14/E36</f>
        <v>0.8983981613955935</v>
      </c>
      <c r="F13" s="11">
        <v>1</v>
      </c>
      <c r="G13" s="11"/>
      <c r="H13" s="11"/>
      <c r="I13" s="12"/>
      <c r="J13" s="13"/>
      <c r="K13" s="14"/>
    </row>
    <row r="14" spans="1:11" ht="14.25" customHeight="1" thickBot="1">
      <c r="A14" s="64"/>
      <c r="B14" s="74"/>
      <c r="C14" s="74"/>
      <c r="D14" s="15" t="s">
        <v>97</v>
      </c>
      <c r="E14" s="46">
        <f>'Planilha Orcamentaria'!H20+'Planilha Orcamentaria'!H21+'Planilha Orcamentaria'!H22+'Planilha Orcamentaria'!H23+'Planilha Orcamentaria'!H24+'Planilha Orcamentaria'!H27+'Planilha Orcamentaria'!H28+'Planilha Orcamentaria'!H29+'Planilha Orcamentaria'!H30</f>
        <v>72643.04057606251</v>
      </c>
      <c r="F14" s="46">
        <f aca="true" t="shared" si="1" ref="F14:K14">F13*$E$14</f>
        <v>72643.04057606251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7">
        <f t="shared" si="1"/>
        <v>0</v>
      </c>
    </row>
    <row r="15" spans="1:11" ht="14.25" customHeight="1">
      <c r="A15" s="64">
        <f>'Planilha Orcamentaria'!A32</f>
        <v>3</v>
      </c>
      <c r="B15" s="66" t="str">
        <f>'Planilha Orcamentaria'!B32</f>
        <v>DRE-001</v>
      </c>
      <c r="C15" s="74" t="str">
        <f>'Planilha Orcamentaria'!C32</f>
        <v>DRENAGEM  </v>
      </c>
      <c r="D15" s="15" t="s">
        <v>96</v>
      </c>
      <c r="E15" s="11">
        <f>E16/E36</f>
        <v>0</v>
      </c>
      <c r="F15" s="11">
        <v>1</v>
      </c>
      <c r="G15" s="11"/>
      <c r="H15" s="11"/>
      <c r="I15" s="12"/>
      <c r="J15" s="13"/>
      <c r="K15" s="14"/>
    </row>
    <row r="16" spans="1:11" ht="14.25" customHeight="1" thickBot="1">
      <c r="A16" s="64"/>
      <c r="B16" s="74"/>
      <c r="C16" s="74"/>
      <c r="D16" s="15" t="s">
        <v>97</v>
      </c>
      <c r="E16" s="46">
        <f>'Planilha Orcamentaria'!H33</f>
        <v>0</v>
      </c>
      <c r="F16" s="46">
        <f aca="true" t="shared" si="2" ref="F16:K16">F15*$E$16</f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7">
        <f t="shared" si="2"/>
        <v>0</v>
      </c>
    </row>
    <row r="17" spans="1:11" ht="14.25" customHeight="1" hidden="1">
      <c r="A17" s="64"/>
      <c r="B17" s="74"/>
      <c r="C17" s="74"/>
      <c r="D17" s="15" t="s">
        <v>96</v>
      </c>
      <c r="E17" s="11"/>
      <c r="F17" s="11"/>
      <c r="G17" s="11"/>
      <c r="H17" s="11"/>
      <c r="I17" s="12"/>
      <c r="J17" s="13"/>
      <c r="K17" s="14"/>
    </row>
    <row r="18" spans="1:11" ht="14.25" customHeight="1" hidden="1">
      <c r="A18" s="64"/>
      <c r="B18" s="74"/>
      <c r="C18" s="74"/>
      <c r="D18" s="15" t="s">
        <v>97</v>
      </c>
      <c r="E18" s="16"/>
      <c r="F18" s="16">
        <f aca="true" t="shared" si="3" ref="F18:K18">F17*$E$18</f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7">
        <f t="shared" si="3"/>
        <v>0</v>
      </c>
    </row>
    <row r="19" spans="1:11" ht="14.25" customHeight="1" hidden="1">
      <c r="A19" s="64"/>
      <c r="B19" s="74"/>
      <c r="C19" s="74"/>
      <c r="D19" s="15" t="s">
        <v>96</v>
      </c>
      <c r="E19" s="11"/>
      <c r="F19" s="11"/>
      <c r="G19" s="11"/>
      <c r="H19" s="11"/>
      <c r="I19" s="12"/>
      <c r="J19" s="13"/>
      <c r="K19" s="14"/>
    </row>
    <row r="20" spans="1:11" ht="14.25" customHeight="1" hidden="1">
      <c r="A20" s="64"/>
      <c r="B20" s="74"/>
      <c r="C20" s="74"/>
      <c r="D20" s="15" t="s">
        <v>97</v>
      </c>
      <c r="E20" s="16"/>
      <c r="F20" s="16">
        <f aca="true" t="shared" si="4" ref="F20:K20">F19*$E$18</f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7">
        <f t="shared" si="4"/>
        <v>0</v>
      </c>
    </row>
    <row r="21" spans="1:11" ht="14.25" customHeight="1" hidden="1">
      <c r="A21" s="64"/>
      <c r="B21" s="74"/>
      <c r="C21" s="74"/>
      <c r="D21" s="15" t="s">
        <v>96</v>
      </c>
      <c r="E21" s="11"/>
      <c r="F21" s="11"/>
      <c r="G21" s="11"/>
      <c r="H21" s="11"/>
      <c r="I21" s="12"/>
      <c r="J21" s="13"/>
      <c r="K21" s="14"/>
    </row>
    <row r="22" spans="1:11" ht="14.25" customHeight="1" hidden="1">
      <c r="A22" s="64"/>
      <c r="B22" s="74"/>
      <c r="C22" s="74"/>
      <c r="D22" s="15" t="s">
        <v>97</v>
      </c>
      <c r="E22" s="16"/>
      <c r="F22" s="16">
        <f aca="true" t="shared" si="5" ref="F22:K22">F21*$E$22</f>
        <v>0</v>
      </c>
      <c r="G22" s="16">
        <f t="shared" si="5"/>
        <v>0</v>
      </c>
      <c r="H22" s="16">
        <f t="shared" si="5"/>
        <v>0</v>
      </c>
      <c r="I22" s="16">
        <f t="shared" si="5"/>
        <v>0</v>
      </c>
      <c r="J22" s="16">
        <f t="shared" si="5"/>
        <v>0</v>
      </c>
      <c r="K22" s="17">
        <f t="shared" si="5"/>
        <v>0</v>
      </c>
    </row>
    <row r="23" spans="1:11" ht="14.25" customHeight="1" hidden="1">
      <c r="A23" s="64"/>
      <c r="B23" s="74"/>
      <c r="C23" s="74"/>
      <c r="D23" s="15" t="s">
        <v>96</v>
      </c>
      <c r="E23" s="11"/>
      <c r="F23" s="11"/>
      <c r="G23" s="11"/>
      <c r="H23" s="11"/>
      <c r="I23" s="12"/>
      <c r="J23" s="13"/>
      <c r="K23" s="14"/>
    </row>
    <row r="24" spans="1:11" ht="14.25" customHeight="1" hidden="1">
      <c r="A24" s="64"/>
      <c r="B24" s="74"/>
      <c r="C24" s="74"/>
      <c r="D24" s="15" t="s">
        <v>97</v>
      </c>
      <c r="E24" s="16"/>
      <c r="F24" s="16">
        <f aca="true" t="shared" si="6" ref="F24:K24">F23*$E$24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7">
        <f t="shared" si="6"/>
        <v>0</v>
      </c>
    </row>
    <row r="25" spans="1:11" ht="14.25" customHeight="1" hidden="1">
      <c r="A25" s="64"/>
      <c r="B25" s="74"/>
      <c r="C25" s="74"/>
      <c r="D25" s="15" t="s">
        <v>96</v>
      </c>
      <c r="E25" s="11"/>
      <c r="F25" s="11"/>
      <c r="G25" s="11"/>
      <c r="H25" s="11"/>
      <c r="I25" s="12"/>
      <c r="J25" s="13"/>
      <c r="K25" s="14"/>
    </row>
    <row r="26" spans="1:11" ht="14.25" customHeight="1" hidden="1">
      <c r="A26" s="64"/>
      <c r="B26" s="74"/>
      <c r="C26" s="74"/>
      <c r="D26" s="15" t="s">
        <v>97</v>
      </c>
      <c r="E26" s="16"/>
      <c r="F26" s="16">
        <f aca="true" t="shared" si="7" ref="F26:K26">F25*$E$26</f>
        <v>0</v>
      </c>
      <c r="G26" s="16">
        <f t="shared" si="7"/>
        <v>0</v>
      </c>
      <c r="H26" s="16">
        <f t="shared" si="7"/>
        <v>0</v>
      </c>
      <c r="I26" s="16">
        <f t="shared" si="7"/>
        <v>0</v>
      </c>
      <c r="J26" s="16">
        <f t="shared" si="7"/>
        <v>0</v>
      </c>
      <c r="K26" s="17">
        <f t="shared" si="7"/>
        <v>0</v>
      </c>
    </row>
    <row r="27" spans="1:11" ht="14.25" customHeight="1" hidden="1">
      <c r="A27" s="64"/>
      <c r="B27" s="74"/>
      <c r="C27" s="74"/>
      <c r="D27" s="15" t="s">
        <v>96</v>
      </c>
      <c r="E27" s="11"/>
      <c r="F27" s="11"/>
      <c r="G27" s="11"/>
      <c r="H27" s="11"/>
      <c r="I27" s="12"/>
      <c r="J27" s="13"/>
      <c r="K27" s="14"/>
    </row>
    <row r="28" spans="1:11" ht="14.25" customHeight="1" hidden="1">
      <c r="A28" s="64"/>
      <c r="B28" s="74"/>
      <c r="C28" s="74"/>
      <c r="D28" s="15" t="s">
        <v>97</v>
      </c>
      <c r="E28" s="16"/>
      <c r="F28" s="16">
        <f aca="true" t="shared" si="8" ref="F28:K28">F27*$E$28</f>
        <v>0</v>
      </c>
      <c r="G28" s="16">
        <f t="shared" si="8"/>
        <v>0</v>
      </c>
      <c r="H28" s="16">
        <f t="shared" si="8"/>
        <v>0</v>
      </c>
      <c r="I28" s="16">
        <f t="shared" si="8"/>
        <v>0</v>
      </c>
      <c r="J28" s="16">
        <f t="shared" si="8"/>
        <v>0</v>
      </c>
      <c r="K28" s="17">
        <f t="shared" si="8"/>
        <v>0</v>
      </c>
    </row>
    <row r="29" spans="1:11" ht="14.25" customHeight="1" hidden="1">
      <c r="A29" s="64"/>
      <c r="B29" s="74"/>
      <c r="C29" s="74"/>
      <c r="D29" s="15" t="s">
        <v>96</v>
      </c>
      <c r="E29" s="11"/>
      <c r="F29" s="11"/>
      <c r="G29" s="11"/>
      <c r="H29" s="11"/>
      <c r="I29" s="12"/>
      <c r="J29" s="13"/>
      <c r="K29" s="14"/>
    </row>
    <row r="30" spans="1:11" ht="14.25" customHeight="1" hidden="1">
      <c r="A30" s="64"/>
      <c r="B30" s="74"/>
      <c r="C30" s="74"/>
      <c r="D30" s="15" t="s">
        <v>97</v>
      </c>
      <c r="E30" s="16"/>
      <c r="F30" s="16">
        <f aca="true" t="shared" si="9" ref="F30:K30">F29*$E$30</f>
        <v>0</v>
      </c>
      <c r="G30" s="16">
        <f t="shared" si="9"/>
        <v>0</v>
      </c>
      <c r="H30" s="16">
        <f t="shared" si="9"/>
        <v>0</v>
      </c>
      <c r="I30" s="16">
        <f t="shared" si="9"/>
        <v>0</v>
      </c>
      <c r="J30" s="16">
        <f t="shared" si="9"/>
        <v>0</v>
      </c>
      <c r="K30" s="17">
        <f t="shared" si="9"/>
        <v>0</v>
      </c>
    </row>
    <row r="31" spans="1:11" ht="14.25" customHeight="1" hidden="1">
      <c r="A31" s="75"/>
      <c r="B31" s="76"/>
      <c r="C31" s="76"/>
      <c r="D31" s="15" t="s">
        <v>96</v>
      </c>
      <c r="E31" s="11"/>
      <c r="F31" s="11"/>
      <c r="G31" s="11"/>
      <c r="H31" s="11"/>
      <c r="I31" s="12"/>
      <c r="J31" s="13"/>
      <c r="K31" s="14"/>
    </row>
    <row r="32" spans="1:11" ht="14.25" customHeight="1" hidden="1">
      <c r="A32" s="75"/>
      <c r="B32" s="76"/>
      <c r="C32" s="76"/>
      <c r="D32" s="15" t="s">
        <v>97</v>
      </c>
      <c r="E32" s="16"/>
      <c r="F32" s="16">
        <f aca="true" t="shared" si="10" ref="F32:K32">F31*$E$32</f>
        <v>0</v>
      </c>
      <c r="G32" s="16">
        <f t="shared" si="10"/>
        <v>0</v>
      </c>
      <c r="H32" s="16">
        <f t="shared" si="10"/>
        <v>0</v>
      </c>
      <c r="I32" s="16">
        <f t="shared" si="10"/>
        <v>0</v>
      </c>
      <c r="J32" s="16">
        <f t="shared" si="10"/>
        <v>0</v>
      </c>
      <c r="K32" s="17">
        <f t="shared" si="10"/>
        <v>0</v>
      </c>
    </row>
    <row r="33" spans="1:11" ht="14.25" customHeight="1">
      <c r="A33" s="64">
        <f>'Planilha Orcamentaria'!A35</f>
        <v>4</v>
      </c>
      <c r="B33" s="66" t="str">
        <f>'Planilha Orcamentaria'!B35</f>
        <v>URB-001</v>
      </c>
      <c r="C33" s="66" t="str">
        <f>'Planilha Orcamentaria'!C35</f>
        <v>URBANIZAÇÃO E OBRAS COMPLEMENTARES                          </v>
      </c>
      <c r="D33" s="15" t="s">
        <v>96</v>
      </c>
      <c r="E33" s="11">
        <f>E34/E36</f>
        <v>0.04798841575771461</v>
      </c>
      <c r="F33" s="11">
        <v>1</v>
      </c>
      <c r="G33" s="11"/>
      <c r="H33" s="11"/>
      <c r="I33" s="12"/>
      <c r="J33" s="13"/>
      <c r="K33" s="14"/>
    </row>
    <row r="34" spans="1:11" ht="14.25" customHeight="1" thickBot="1">
      <c r="A34" s="65"/>
      <c r="B34" s="67"/>
      <c r="C34" s="67"/>
      <c r="D34" s="18" t="s">
        <v>97</v>
      </c>
      <c r="E34" s="46">
        <f>'Planilha Orcamentaria'!H36</f>
        <v>3880.26666</v>
      </c>
      <c r="F34" s="46">
        <f aca="true" t="shared" si="11" ref="F34:K34">F33*$E$34</f>
        <v>3880.26666</v>
      </c>
      <c r="G34" s="16">
        <f t="shared" si="11"/>
        <v>0</v>
      </c>
      <c r="H34" s="16">
        <f t="shared" si="11"/>
        <v>0</v>
      </c>
      <c r="I34" s="16">
        <f t="shared" si="11"/>
        <v>0</v>
      </c>
      <c r="J34" s="16">
        <f t="shared" si="11"/>
        <v>0</v>
      </c>
      <c r="K34" s="17">
        <f t="shared" si="11"/>
        <v>0</v>
      </c>
    </row>
    <row r="35" spans="1:11" ht="14.25" customHeight="1">
      <c r="A35" s="68" t="s">
        <v>71</v>
      </c>
      <c r="B35" s="69"/>
      <c r="C35" s="70"/>
      <c r="D35" s="19" t="s">
        <v>96</v>
      </c>
      <c r="E35" s="20">
        <f>E11+E13+E15+E33</f>
        <v>1.0000000000000002</v>
      </c>
      <c r="F35" s="20">
        <f aca="true" t="shared" si="12" ref="F35:K35">F36/$E$36</f>
        <v>1</v>
      </c>
      <c r="G35" s="20">
        <f t="shared" si="12"/>
        <v>0</v>
      </c>
      <c r="H35" s="20">
        <f t="shared" si="12"/>
        <v>0</v>
      </c>
      <c r="I35" s="20">
        <f t="shared" si="12"/>
        <v>0</v>
      </c>
      <c r="J35" s="20">
        <f t="shared" si="12"/>
        <v>0</v>
      </c>
      <c r="K35" s="21">
        <f t="shared" si="12"/>
        <v>0</v>
      </c>
    </row>
    <row r="36" spans="1:11" ht="13.5" customHeight="1" thickBot="1">
      <c r="A36" s="71"/>
      <c r="B36" s="72"/>
      <c r="C36" s="73"/>
      <c r="D36" s="22" t="s">
        <v>97</v>
      </c>
      <c r="E36" s="23">
        <f>E12+E14+E16+E34</f>
        <v>80858.4029860625</v>
      </c>
      <c r="F36" s="23">
        <f>F12+F14+F16+F34</f>
        <v>80858.4029860625</v>
      </c>
      <c r="G36" s="23">
        <f>G12+G14+G16+G18+G20+G22+G24+G26+G28+G30+G32+G34</f>
        <v>0</v>
      </c>
      <c r="H36" s="23">
        <f>H12+H14+H16+H18+H20+H22+H24+H26+H28+H30+H32+H34</f>
        <v>0</v>
      </c>
      <c r="I36" s="23">
        <f>I12+I14+I16+I18+I20+I22+I24+I26+I28+I30+I32+I34</f>
        <v>0</v>
      </c>
      <c r="J36" s="23">
        <f>J12+J14+J16+J18+J20+J22+J24+J26+J28+J30+J32+J34</f>
        <v>0</v>
      </c>
      <c r="K36" s="24">
        <f>K12+K14+K16+K18+K20+K22+K24+K26+K28+K30+K32+K34</f>
        <v>0</v>
      </c>
    </row>
    <row r="37" spans="1:11" ht="1.5" customHeight="1" thickBot="1">
      <c r="A37" s="25"/>
      <c r="B37" s="25"/>
      <c r="C37" s="25"/>
      <c r="D37" s="26"/>
      <c r="E37" s="26"/>
      <c r="F37" s="25"/>
      <c r="G37" s="25"/>
      <c r="H37" s="25"/>
      <c r="I37" s="25"/>
      <c r="J37" s="25"/>
      <c r="K37" s="25"/>
    </row>
    <row r="38" spans="1:13" ht="14.25" customHeight="1">
      <c r="A38" s="27"/>
      <c r="B38" s="28"/>
      <c r="C38" s="28"/>
      <c r="D38" s="28"/>
      <c r="E38" s="28"/>
      <c r="F38" s="28"/>
      <c r="G38" s="28"/>
      <c r="H38" s="29"/>
      <c r="I38" s="29"/>
      <c r="J38" s="29"/>
      <c r="K38" s="30"/>
      <c r="M38" s="31" t="s">
        <v>98</v>
      </c>
    </row>
    <row r="39" spans="1:11" ht="14.25" customHeight="1">
      <c r="A39" s="32"/>
      <c r="B39" s="34"/>
      <c r="C39" s="34"/>
      <c r="D39" s="34"/>
      <c r="E39" s="34"/>
      <c r="F39" s="34"/>
      <c r="G39" s="34"/>
      <c r="H39" s="35"/>
      <c r="I39" s="35"/>
      <c r="J39" s="35"/>
      <c r="K39" s="39"/>
    </row>
    <row r="40" spans="1:11" ht="14.25" customHeight="1">
      <c r="A40" s="32"/>
      <c r="B40" s="33"/>
      <c r="C40" s="33"/>
      <c r="D40" s="34"/>
      <c r="E40" s="34"/>
      <c r="F40" s="1"/>
      <c r="G40" s="1"/>
      <c r="H40" s="53"/>
      <c r="I40" s="35"/>
      <c r="J40" s="35"/>
      <c r="K40" s="36"/>
    </row>
    <row r="41" spans="1:11" ht="15" customHeight="1">
      <c r="A41" s="37"/>
      <c r="B41" s="61" t="s">
        <v>117</v>
      </c>
      <c r="C41" s="61"/>
      <c r="D41" s="38"/>
      <c r="E41" s="61" t="s">
        <v>119</v>
      </c>
      <c r="F41" s="61"/>
      <c r="G41" s="2"/>
      <c r="H41" s="35"/>
      <c r="I41" s="35"/>
      <c r="J41" s="35"/>
      <c r="K41" s="39"/>
    </row>
    <row r="42" spans="1:11" ht="13.5" customHeight="1">
      <c r="A42" s="52" t="s">
        <v>125</v>
      </c>
      <c r="B42" s="40"/>
      <c r="C42" s="40"/>
      <c r="D42" s="38"/>
      <c r="E42" s="38"/>
      <c r="F42" s="35"/>
      <c r="G42" s="35"/>
      <c r="H42" s="35"/>
      <c r="I42" s="35"/>
      <c r="J42" s="35"/>
      <c r="K42" s="39"/>
    </row>
    <row r="43" spans="1:11" ht="21.75" customHeight="1">
      <c r="A43" s="41"/>
      <c r="B43" s="63"/>
      <c r="C43" s="63"/>
      <c r="D43" s="42"/>
      <c r="E43" s="42"/>
      <c r="F43" s="43"/>
      <c r="G43" s="35"/>
      <c r="H43" s="35"/>
      <c r="I43" s="35"/>
      <c r="J43" s="35"/>
      <c r="K43" s="39"/>
    </row>
    <row r="44" spans="1:11" ht="13.5" customHeight="1">
      <c r="A44" s="55"/>
      <c r="D44" s="54"/>
      <c r="E44" s="54"/>
      <c r="F44" s="35"/>
      <c r="G44" s="35"/>
      <c r="H44" s="35"/>
      <c r="I44" s="35"/>
      <c r="J44" s="35"/>
      <c r="K44" s="39"/>
    </row>
    <row r="45" spans="1:11" ht="13.5" customHeight="1">
      <c r="A45" s="56"/>
      <c r="B45" s="60" t="s">
        <v>118</v>
      </c>
      <c r="C45" s="60"/>
      <c r="D45" s="38"/>
      <c r="E45" s="38"/>
      <c r="F45" s="35"/>
      <c r="G45" s="35"/>
      <c r="H45" s="35"/>
      <c r="I45" s="35"/>
      <c r="J45" s="35"/>
      <c r="K45" s="39"/>
    </row>
    <row r="46" spans="1:11" ht="13.5" customHeight="1">
      <c r="A46" s="56"/>
      <c r="B46" s="35"/>
      <c r="C46" s="35"/>
      <c r="D46" s="38"/>
      <c r="E46" s="38"/>
      <c r="F46" s="35"/>
      <c r="G46" s="35"/>
      <c r="H46" s="35"/>
      <c r="I46" s="35"/>
      <c r="J46" s="35"/>
      <c r="K46" s="39"/>
    </row>
    <row r="47" spans="1:11" ht="13.5" thickBot="1">
      <c r="A47" s="57"/>
      <c r="B47" s="44"/>
      <c r="C47" s="44"/>
      <c r="D47" s="58"/>
      <c r="E47" s="58"/>
      <c r="F47" s="44"/>
      <c r="G47" s="44"/>
      <c r="H47" s="44"/>
      <c r="I47" s="44"/>
      <c r="J47" s="44"/>
      <c r="K47" s="45"/>
    </row>
  </sheetData>
  <sheetProtection password="DD8C" sheet="1" objects="1" scenarios="1"/>
  <mergeCells count="51">
    <mergeCell ref="A5:K5"/>
    <mergeCell ref="A7:K7"/>
    <mergeCell ref="A8:C8"/>
    <mergeCell ref="D8:H8"/>
    <mergeCell ref="I8:K8"/>
    <mergeCell ref="A9:C9"/>
    <mergeCell ref="D9:H9"/>
    <mergeCell ref="I9:K9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B45:C45"/>
    <mergeCell ref="A1:I1"/>
    <mergeCell ref="A2:I2"/>
    <mergeCell ref="B43:C43"/>
    <mergeCell ref="B41:C41"/>
    <mergeCell ref="E41:F41"/>
    <mergeCell ref="A33:A34"/>
    <mergeCell ref="B33:B34"/>
    <mergeCell ref="C33:C34"/>
    <mergeCell ref="A35:C36"/>
  </mergeCells>
  <printOptions/>
  <pageMargins left="0.75" right="0.75" top="1" bottom="1" header="0.492125985" footer="0.492125985"/>
  <pageSetup horizontalDpi="600" verticalDpi="600" orientation="landscape" paperSize="9" scale="71" r:id="rId3"/>
  <colBreaks count="1" manualBreakCount="1">
    <brk id="11" max="65535" man="1"/>
  </colBreaks>
  <legacyDrawing r:id="rId2"/>
  <oleObjects>
    <oleObject progId="Word.Picture.8" shapeId="9630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stella</cp:lastModifiedBy>
  <cp:lastPrinted>2012-07-10T13:47:18Z</cp:lastPrinted>
  <dcterms:created xsi:type="dcterms:W3CDTF">2006-09-22T13:55:22Z</dcterms:created>
  <dcterms:modified xsi:type="dcterms:W3CDTF">2012-07-10T14:29:11Z</dcterms:modified>
  <cp:category/>
  <cp:version/>
  <cp:contentType/>
  <cp:contentStatus/>
</cp:coreProperties>
</file>