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465" activeTab="1"/>
  </bookViews>
  <sheets>
    <sheet name="ORÇAMENTO" sheetId="1" r:id="rId1"/>
    <sheet name="CRO" sheetId="2" r:id="rId2"/>
  </sheets>
  <definedNames>
    <definedName name="_xlnm.Print_Area" localSheetId="1">'CRO'!$A$1:$L$23</definedName>
    <definedName name="_xlnm.Print_Area" localSheetId="0">'ORÇAMENTO'!$A$1:$I$20</definedName>
  </definedNames>
  <calcPr fullCalcOnLoad="1"/>
</workbook>
</file>

<file path=xl/sharedStrings.xml><?xml version="1.0" encoding="utf-8"?>
<sst xmlns="http://schemas.openxmlformats.org/spreadsheetml/2006/main" count="74" uniqueCount="56">
  <si>
    <t>ITEM</t>
  </si>
  <si>
    <t>TOTAL</t>
  </si>
  <si>
    <t>un</t>
  </si>
  <si>
    <t>TOTAL GERAL</t>
  </si>
  <si>
    <t>m</t>
  </si>
  <si>
    <t>UNID.</t>
  </si>
  <si>
    <t>QUANT.</t>
  </si>
  <si>
    <t>SINAPI-74156/2</t>
  </si>
  <si>
    <t>CCU</t>
  </si>
  <si>
    <t>PREFEITURA  DE PATOS DE MINAS</t>
  </si>
  <si>
    <t>Secretaria  Municipal de Planejamento e Urbanismo</t>
  </si>
  <si>
    <t>OBRA : MELHORIAS DO CAMPO DE FUTEBOL DO DISTRITO DE MAJOR PORTO - CONSTRUÇÃO DE ALAMBRADO</t>
  </si>
  <si>
    <t>REFERÊNCIA DE PREÇOS: TABELA SINAPI, COMPOSIÇÕES DE CUSTO (CCU)</t>
  </si>
  <si>
    <t>DATA REFERENCIA</t>
  </si>
  <si>
    <t>DATA DO ORÇAMENTO</t>
  </si>
  <si>
    <t>BDI</t>
  </si>
  <si>
    <t>PRAZO DE EXECUÇÃO: 1 MÊS</t>
  </si>
  <si>
    <t xml:space="preserve">DESCRIÇÃO </t>
  </si>
  <si>
    <t>PREÇO SEM BDI</t>
  </si>
  <si>
    <t>PREÇO COM BDI</t>
  </si>
  <si>
    <t>UNITÁRIO</t>
  </si>
  <si>
    <t>1.1</t>
  </si>
  <si>
    <t>EXECUÇÃO DE ALAMBRADO</t>
  </si>
  <si>
    <t>1.2</t>
  </si>
  <si>
    <t>1.3</t>
  </si>
  <si>
    <t xml:space="preserve">Estaca broca diam. 25 cm em concreto fck&gt;=15 MPa </t>
  </si>
  <si>
    <t xml:space="preserve">REFERENCIA </t>
  </si>
  <si>
    <t>PREÇOS</t>
  </si>
  <si>
    <t>PLANILHA ORÇAMENTÁRIA</t>
  </si>
  <si>
    <t>Alambrado com mourões de concreto de 2,80 m quadrado (seção 10x10 cm), espaçados de 2,00 m e tela de arame galvanizado nº 12 # 6 cm. Altura: 2,00 m - COM AQUISIÇÃO DA TELA</t>
  </si>
  <si>
    <t>Alambrado com mourões de concreto de 2,80 m quadrado (seção 10x10 cm), espaçados de 2,00 m e tela de arame galvanizado nº 12 # 6 cm. Altura: 2,00 m - SEM AQUISIÇÃO DE TELA</t>
  </si>
  <si>
    <t>Portão de tela de 1,00x2,00 m, com requadro de metalon e fechamento de tela de arame n° 12 # 6 cm, inclusive cadeado</t>
  </si>
  <si>
    <t>COM REAPROVEITAMENTO DA  TELA DA ESCOLA CONEGO GETULIO NO DISTRITO DE PILAR</t>
  </si>
  <si>
    <t>CRONOGRAMA FISICO FINANCEIRO</t>
  </si>
  <si>
    <t>SERVIÇOS A EXECUTAR</t>
  </si>
  <si>
    <t xml:space="preserve">DISCRIMINAÇÃO  </t>
  </si>
  <si>
    <t xml:space="preserve">VALOR DOS  </t>
  </si>
  <si>
    <t>PESO</t>
  </si>
  <si>
    <t>ESPECIF.</t>
  </si>
  <si>
    <t>MÊS -  1</t>
  </si>
  <si>
    <t>MÊS -  2</t>
  </si>
  <si>
    <t>MÊS - 3</t>
  </si>
  <si>
    <t>MÊS -  4</t>
  </si>
  <si>
    <t>MÊS -  5</t>
  </si>
  <si>
    <t>MÊS -  6</t>
  </si>
  <si>
    <t>DE SERVIÇOS</t>
  </si>
  <si>
    <t>SERVIÇOS (R$)</t>
  </si>
  <si>
    <t>%</t>
  </si>
  <si>
    <t>SIMPL.%</t>
  </si>
  <si>
    <t>ACUM. %</t>
  </si>
  <si>
    <t>FISICO</t>
  </si>
  <si>
    <t>FINACEIRO</t>
  </si>
  <si>
    <t>TOTAL (%)</t>
  </si>
  <si>
    <t>TOTAL (R$)</t>
  </si>
  <si>
    <t>DATA</t>
  </si>
  <si>
    <t>BDI: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</si>
</sst>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_);_(* \(#,##0.00000\);_(* &quot;-&quot;?????_);_(@_)"/>
    <numFmt numFmtId="170" formatCode="_(* #,##0.000000_);_(* \(#,##0.000000\);_(* &quot;-&quot;?????_);_(@_)"/>
    <numFmt numFmtId="171" formatCode="_(* #,##0.0000000_);_(* \(#,##0.0000000\);_(* &quot;-&quot;?????_);_(@_)"/>
    <numFmt numFmtId="172" formatCode="_(* #,##0.0000000_);_(* \(#,##0.0000000\);_(* &quot;-&quot;???????_);_(@_)"/>
    <numFmt numFmtId="173" formatCode="_(* #,##0.000000_);_(* \(#,##0.000000\);_(* &quot;-&quot;??_);_(@_)"/>
    <numFmt numFmtId="174" formatCode="_(* #,##0.0000_);_(* \(#,##0.0000\);_(* &quot;-&quot;????_);_(@_)"/>
    <numFmt numFmtId="175" formatCode="mmmm\-yy"/>
    <numFmt numFmtId="176" formatCode="dd/mm/yy"/>
    <numFmt numFmtId="177" formatCode="0.000"/>
    <numFmt numFmtId="178" formatCode="_ * #,##0.0000_ ;_ * \-#,##0.0000_ ;_ * &quot;-&quot;??_ ;_ @_ "/>
    <numFmt numFmtId="179" formatCode="_(* #,##0.0_);_(* \(#,##0.0\);_(* &quot;-&quot;??_);_(@_)"/>
    <numFmt numFmtId="180" formatCode="&quot;R$&quot;#,##0.00_);[Red]\(&quot;R$&quot;#,##0.00\)"/>
    <numFmt numFmtId="181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 applyProtection="1">
      <alignment wrapText="1"/>
      <protection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43" fontId="2" fillId="33" borderId="10" xfId="6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/>
    </xf>
    <xf numFmtId="43" fontId="0" fillId="33" borderId="10" xfId="6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2" fontId="0" fillId="33" borderId="14" xfId="0" applyNumberFormat="1" applyFont="1" applyFill="1" applyBorder="1" applyAlignment="1">
      <alignment/>
    </xf>
    <xf numFmtId="43" fontId="0" fillId="33" borderId="10" xfId="61" applyFont="1" applyFill="1" applyBorder="1" applyAlignment="1" applyProtection="1">
      <alignment horizontal="center"/>
      <protection/>
    </xf>
    <xf numFmtId="43" fontId="0" fillId="33" borderId="13" xfId="6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65" fontId="0" fillId="33" borderId="0" xfId="0" applyNumberForma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right" vertical="top"/>
      <protection/>
    </xf>
    <xf numFmtId="167" fontId="0" fillId="33" borderId="0" xfId="0" applyNumberFormat="1" applyFill="1" applyAlignment="1">
      <alignment/>
    </xf>
    <xf numFmtId="2" fontId="4" fillId="0" borderId="0" xfId="48" applyNumberFormat="1">
      <alignment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Alignment="1">
      <alignment horizontal="center"/>
    </xf>
    <xf numFmtId="4" fontId="10" fillId="33" borderId="15" xfId="0" applyNumberFormat="1" applyFont="1" applyFill="1" applyBorder="1" applyAlignment="1" applyProtection="1">
      <alignment horizontal="left" vertical="top"/>
      <protection/>
    </xf>
    <xf numFmtId="2" fontId="8" fillId="0" borderId="0" xfId="48" applyNumberFormat="1" applyFont="1">
      <alignment/>
      <protection/>
    </xf>
    <xf numFmtId="4" fontId="10" fillId="33" borderId="16" xfId="0" applyNumberFormat="1" applyFont="1" applyFill="1" applyBorder="1" applyAlignment="1" applyProtection="1">
      <alignment horizontal="left" vertical="top"/>
      <protection/>
    </xf>
    <xf numFmtId="43" fontId="0" fillId="33" borderId="17" xfId="61" applyFont="1" applyFill="1" applyBorder="1" applyAlignment="1">
      <alignment horizontal="left"/>
    </xf>
    <xf numFmtId="2" fontId="4" fillId="33" borderId="17" xfId="48" applyNumberFormat="1" applyFont="1" applyFill="1" applyBorder="1">
      <alignment/>
      <protection/>
    </xf>
    <xf numFmtId="2" fontId="0" fillId="0" borderId="18" xfId="48" applyNumberFormat="1" applyFont="1" applyBorder="1">
      <alignment/>
      <protection/>
    </xf>
    <xf numFmtId="2" fontId="0" fillId="0" borderId="19" xfId="48" applyNumberFormat="1" applyFont="1" applyBorder="1">
      <alignment/>
      <protection/>
    </xf>
    <xf numFmtId="2" fontId="0" fillId="0" borderId="20" xfId="48" applyNumberFormat="1" applyFont="1" applyBorder="1">
      <alignment/>
      <protection/>
    </xf>
    <xf numFmtId="2" fontId="0" fillId="0" borderId="2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center"/>
      <protection/>
    </xf>
    <xf numFmtId="2" fontId="0" fillId="0" borderId="0" xfId="48" applyNumberFormat="1" applyFont="1">
      <alignment/>
      <protection/>
    </xf>
    <xf numFmtId="2" fontId="2" fillId="0" borderId="21" xfId="48" applyNumberFormat="1" applyFont="1" applyBorder="1" applyAlignment="1">
      <alignment horizontal="center"/>
      <protection/>
    </xf>
    <xf numFmtId="2" fontId="2" fillId="0" borderId="22" xfId="48" applyNumberFormat="1" applyFont="1" applyBorder="1" applyAlignment="1">
      <alignment horizontal="centerContinuous"/>
      <protection/>
    </xf>
    <xf numFmtId="2" fontId="2" fillId="0" borderId="22" xfId="48" applyNumberFormat="1" applyFont="1" applyBorder="1" applyAlignment="1">
      <alignment horizontal="center"/>
      <protection/>
    </xf>
    <xf numFmtId="2" fontId="2" fillId="0" borderId="23" xfId="48" applyNumberFormat="1" applyFont="1" applyBorder="1" applyAlignment="1">
      <alignment horizontal="center"/>
      <protection/>
    </xf>
    <xf numFmtId="2" fontId="2" fillId="33" borderId="24" xfId="48" applyNumberFormat="1" applyFont="1" applyFill="1" applyBorder="1" applyAlignment="1" applyProtection="1">
      <alignment horizontal="centerContinuous"/>
      <protection locked="0"/>
    </xf>
    <xf numFmtId="2" fontId="2" fillId="33" borderId="25" xfId="48" applyNumberFormat="1" applyFont="1" applyFill="1" applyBorder="1" applyAlignment="1">
      <alignment horizontal="centerContinuous"/>
      <protection/>
    </xf>
    <xf numFmtId="2" fontId="2" fillId="34" borderId="24" xfId="48" applyNumberFormat="1" applyFont="1" applyFill="1" applyBorder="1" applyAlignment="1" applyProtection="1">
      <alignment horizontal="centerContinuous"/>
      <protection locked="0"/>
    </xf>
    <xf numFmtId="2" fontId="2" fillId="34" borderId="25" xfId="48" applyNumberFormat="1" applyFont="1" applyFill="1" applyBorder="1" applyAlignment="1">
      <alignment horizontal="centerContinuous"/>
      <protection/>
    </xf>
    <xf numFmtId="2" fontId="2" fillId="0" borderId="23" xfId="48" applyNumberFormat="1" applyFont="1" applyBorder="1" applyAlignment="1">
      <alignment horizontal="centerContinuous"/>
      <protection/>
    </xf>
    <xf numFmtId="2" fontId="2" fillId="0" borderId="26" xfId="48" applyNumberFormat="1" applyFont="1" applyBorder="1" applyAlignment="1">
      <alignment horizontal="centerContinuous"/>
      <protection/>
    </xf>
    <xf numFmtId="2" fontId="2" fillId="0" borderId="26" xfId="48" applyNumberFormat="1" applyFont="1" applyBorder="1" applyAlignment="1">
      <alignment horizontal="center"/>
      <protection/>
    </xf>
    <xf numFmtId="2" fontId="2" fillId="33" borderId="11" xfId="48" applyNumberFormat="1" applyFont="1" applyFill="1" applyBorder="1" applyAlignment="1">
      <alignment horizontal="centerContinuous"/>
      <protection/>
    </xf>
    <xf numFmtId="2" fontId="2" fillId="34" borderId="11" xfId="48" applyNumberFormat="1" applyFont="1" applyFill="1" applyBorder="1" applyAlignment="1">
      <alignment horizontal="centerContinuous"/>
      <protection/>
    </xf>
    <xf numFmtId="43" fontId="1" fillId="0" borderId="10" xfId="61" applyFont="1" applyBorder="1" applyAlignment="1">
      <alignment horizontal="left" vertical="center"/>
    </xf>
    <xf numFmtId="43" fontId="0" fillId="33" borderId="10" xfId="61" applyFont="1" applyFill="1" applyBorder="1" applyAlignment="1" applyProtection="1">
      <alignment/>
      <protection locked="0"/>
    </xf>
    <xf numFmtId="43" fontId="0" fillId="33" borderId="10" xfId="61" applyFont="1" applyFill="1" applyBorder="1" applyAlignment="1">
      <alignment/>
    </xf>
    <xf numFmtId="2" fontId="0" fillId="34" borderId="10" xfId="48" applyNumberFormat="1" applyFont="1" applyFill="1" applyBorder="1" applyProtection="1">
      <alignment/>
      <protection locked="0"/>
    </xf>
    <xf numFmtId="2" fontId="0" fillId="34" borderId="10" xfId="48" applyNumberFormat="1" applyFont="1" applyFill="1" applyBorder="1">
      <alignment/>
      <protection/>
    </xf>
    <xf numFmtId="2" fontId="0" fillId="34" borderId="0" xfId="48" applyNumberFormat="1" applyFont="1" applyFill="1" applyBorder="1" applyProtection="1">
      <alignment/>
      <protection locked="0"/>
    </xf>
    <xf numFmtId="2" fontId="0" fillId="34" borderId="0" xfId="48" applyNumberFormat="1" applyFont="1" applyFill="1" applyBorder="1">
      <alignment/>
      <protection/>
    </xf>
    <xf numFmtId="1" fontId="0" fillId="35" borderId="0" xfId="48" applyNumberFormat="1" applyFont="1" applyFill="1" applyBorder="1" applyAlignment="1">
      <alignment horizontal="center"/>
      <protection/>
    </xf>
    <xf numFmtId="2" fontId="0" fillId="35" borderId="0" xfId="48" applyNumberFormat="1" applyFont="1" applyFill="1" applyBorder="1">
      <alignment/>
      <protection/>
    </xf>
    <xf numFmtId="180" fontId="0" fillId="35" borderId="0" xfId="48" applyNumberFormat="1" applyFont="1" applyFill="1" applyBorder="1" applyAlignment="1">
      <alignment horizontal="right"/>
      <protection/>
    </xf>
    <xf numFmtId="2" fontId="0" fillId="35" borderId="0" xfId="48" applyNumberFormat="1" applyFont="1" applyFill="1" applyBorder="1" applyAlignment="1">
      <alignment horizontal="center"/>
      <protection/>
    </xf>
    <xf numFmtId="2" fontId="0" fillId="33" borderId="0" xfId="48" applyNumberFormat="1" applyFont="1" applyFill="1" applyBorder="1" applyProtection="1">
      <alignment/>
      <protection locked="0"/>
    </xf>
    <xf numFmtId="2" fontId="0" fillId="33" borderId="0" xfId="48" applyNumberFormat="1" applyFont="1" applyFill="1" applyBorder="1">
      <alignment/>
      <protection/>
    </xf>
    <xf numFmtId="4" fontId="2" fillId="33" borderId="27" xfId="48" applyNumberFormat="1" applyFont="1" applyFill="1" applyBorder="1">
      <alignment/>
      <protection/>
    </xf>
    <xf numFmtId="2" fontId="2" fillId="0" borderId="28" xfId="48" applyNumberFormat="1" applyFont="1" applyBorder="1" applyAlignment="1">
      <alignment horizontal="center"/>
      <protection/>
    </xf>
    <xf numFmtId="10" fontId="0" fillId="33" borderId="28" xfId="50" applyNumberFormat="1" applyFont="1" applyFill="1" applyBorder="1" applyAlignment="1">
      <alignment horizontal="centerContinuous"/>
    </xf>
    <xf numFmtId="10" fontId="2" fillId="33" borderId="29" xfId="50" applyNumberFormat="1" applyFont="1" applyFill="1" applyBorder="1" applyAlignment="1">
      <alignment/>
    </xf>
    <xf numFmtId="43" fontId="0" fillId="34" borderId="28" xfId="61" applyFont="1" applyFill="1" applyBorder="1" applyAlignment="1">
      <alignment horizontal="centerContinuous"/>
    </xf>
    <xf numFmtId="9" fontId="2" fillId="34" borderId="29" xfId="50" applyFont="1" applyFill="1" applyBorder="1" applyAlignment="1">
      <alignment/>
    </xf>
    <xf numFmtId="2" fontId="0" fillId="33" borderId="0" xfId="48" applyNumberFormat="1" applyFont="1" applyFill="1">
      <alignment/>
      <protection/>
    </xf>
    <xf numFmtId="2" fontId="0" fillId="33" borderId="0" xfId="48" applyNumberFormat="1" applyFont="1" applyFill="1" applyAlignment="1">
      <alignment horizontal="center"/>
      <protection/>
    </xf>
    <xf numFmtId="43" fontId="2" fillId="0" borderId="30" xfId="61" applyFont="1" applyBorder="1" applyAlignment="1">
      <alignment vertical="center"/>
    </xf>
    <xf numFmtId="2" fontId="0" fillId="0" borderId="10" xfId="48" applyNumberFormat="1" applyFont="1" applyBorder="1" applyAlignment="1">
      <alignment horizontal="center" vertical="center"/>
      <protection/>
    </xf>
    <xf numFmtId="2" fontId="0" fillId="0" borderId="15" xfId="48" applyNumberFormat="1" applyFont="1" applyBorder="1" applyAlignment="1">
      <alignment horizontal="center" vertical="center"/>
      <protection/>
    </xf>
    <xf numFmtId="4" fontId="2" fillId="0" borderId="10" xfId="48" applyNumberFormat="1" applyFont="1" applyBorder="1" applyAlignment="1">
      <alignment horizontal="center" vertical="center"/>
      <protection/>
    </xf>
    <xf numFmtId="2" fontId="4" fillId="0" borderId="0" xfId="48" applyNumberFormat="1" applyFont="1">
      <alignment/>
      <protection/>
    </xf>
    <xf numFmtId="2" fontId="4" fillId="0" borderId="0" xfId="48" applyNumberFormat="1" applyFont="1" applyAlignment="1">
      <alignment horizontal="center"/>
      <protection/>
    </xf>
    <xf numFmtId="2" fontId="4" fillId="0" borderId="0" xfId="48" applyNumberFormat="1" applyAlignment="1">
      <alignment horizontal="center"/>
      <protection/>
    </xf>
    <xf numFmtId="4" fontId="10" fillId="33" borderId="30" xfId="0" applyNumberFormat="1" applyFont="1" applyFill="1" applyBorder="1" applyAlignment="1" applyProtection="1">
      <alignment horizontal="center" vertical="top"/>
      <protection/>
    </xf>
    <xf numFmtId="176" fontId="10" fillId="33" borderId="16" xfId="0" applyNumberFormat="1" applyFont="1" applyFill="1" applyBorder="1" applyAlignment="1" applyProtection="1">
      <alignment horizontal="center" vertical="top"/>
      <protection/>
    </xf>
    <xf numFmtId="10" fontId="11" fillId="33" borderId="30" xfId="50" applyNumberFormat="1" applyFont="1" applyFill="1" applyBorder="1" applyAlignment="1" applyProtection="1">
      <alignment horizontal="center" vertical="top"/>
      <protection/>
    </xf>
    <xf numFmtId="4" fontId="11" fillId="33" borderId="16" xfId="0" applyNumberFormat="1" applyFont="1" applyFill="1" applyBorder="1" applyAlignment="1" applyProtection="1">
      <alignment horizontal="center" vertical="top"/>
      <protection/>
    </xf>
    <xf numFmtId="2" fontId="0" fillId="33" borderId="3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center"/>
    </xf>
    <xf numFmtId="43" fontId="0" fillId="33" borderId="11" xfId="61" applyFont="1" applyFill="1" applyBorder="1" applyAlignment="1" applyProtection="1">
      <alignment/>
      <protection/>
    </xf>
    <xf numFmtId="43" fontId="2" fillId="33" borderId="11" xfId="61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>
      <alignment horizontal="center" vertical="center" wrapText="1"/>
    </xf>
    <xf numFmtId="43" fontId="2" fillId="33" borderId="33" xfId="0" applyNumberFormat="1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4" fontId="8" fillId="33" borderId="10" xfId="0" applyNumberFormat="1" applyFont="1" applyFill="1" applyBorder="1" applyAlignment="1" applyProtection="1">
      <alignment horizontal="left"/>
      <protection/>
    </xf>
    <xf numFmtId="175" fontId="8" fillId="33" borderId="35" xfId="0" applyNumberFormat="1" applyFont="1" applyFill="1" applyBorder="1" applyAlignment="1" applyProtection="1">
      <alignment horizontal="center"/>
      <protection/>
    </xf>
    <xf numFmtId="175" fontId="8" fillId="33" borderId="36" xfId="0" applyNumberFormat="1" applyFont="1" applyFill="1" applyBorder="1" applyAlignment="1" applyProtection="1">
      <alignment horizontal="center"/>
      <protection/>
    </xf>
    <xf numFmtId="176" fontId="8" fillId="33" borderId="35" xfId="0" applyNumberFormat="1" applyFont="1" applyFill="1" applyBorder="1" applyAlignment="1" applyProtection="1">
      <alignment horizontal="center"/>
      <protection/>
    </xf>
    <xf numFmtId="176" fontId="8" fillId="33" borderId="37" xfId="0" applyNumberFormat="1" applyFont="1" applyFill="1" applyBorder="1" applyAlignment="1" applyProtection="1">
      <alignment horizontal="center"/>
      <protection/>
    </xf>
    <xf numFmtId="10" fontId="5" fillId="33" borderId="35" xfId="50" applyNumberFormat="1" applyFont="1" applyFill="1" applyBorder="1" applyAlignment="1" applyProtection="1">
      <alignment horizontal="center"/>
      <protection/>
    </xf>
    <xf numFmtId="10" fontId="5" fillId="33" borderId="37" xfId="50" applyNumberFormat="1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4" fontId="7" fillId="33" borderId="0" xfId="0" applyNumberFormat="1" applyFont="1" applyFill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7" fillId="33" borderId="23" xfId="0" applyNumberFormat="1" applyFont="1" applyFill="1" applyBorder="1" applyAlignment="1" applyProtection="1">
      <alignment horizontal="center" vertical="top"/>
      <protection/>
    </xf>
    <xf numFmtId="4" fontId="7" fillId="33" borderId="0" xfId="0" applyNumberFormat="1" applyFont="1" applyFill="1" applyBorder="1" applyAlignment="1" applyProtection="1">
      <alignment horizontal="center" vertical="top"/>
      <protection/>
    </xf>
    <xf numFmtId="4" fontId="7" fillId="33" borderId="26" xfId="0" applyNumberFormat="1" applyFont="1" applyFill="1" applyBorder="1" applyAlignment="1" applyProtection="1">
      <alignment horizontal="center" vertical="top"/>
      <protection/>
    </xf>
    <xf numFmtId="4" fontId="8" fillId="33" borderId="15" xfId="0" applyNumberFormat="1" applyFont="1" applyFill="1" applyBorder="1" applyAlignment="1" applyProtection="1">
      <alignment horizontal="left" vertical="top"/>
      <protection/>
    </xf>
    <xf numFmtId="4" fontId="8" fillId="33" borderId="16" xfId="0" applyNumberFormat="1" applyFont="1" applyFill="1" applyBorder="1" applyAlignment="1" applyProtection="1">
      <alignment horizontal="left" vertical="top"/>
      <protection/>
    </xf>
    <xf numFmtId="4" fontId="8" fillId="33" borderId="30" xfId="0" applyNumberFormat="1" applyFont="1" applyFill="1" applyBorder="1" applyAlignment="1" applyProtection="1">
      <alignment horizontal="left" vertical="top"/>
      <protection/>
    </xf>
    <xf numFmtId="4" fontId="8" fillId="33" borderId="10" xfId="0" applyNumberFormat="1" applyFont="1" applyFill="1" applyBorder="1" applyAlignment="1" applyProtection="1">
      <alignment horizontal="left" vertical="top"/>
      <protection locked="0"/>
    </xf>
    <xf numFmtId="4" fontId="8" fillId="33" borderId="24" xfId="0" applyNumberFormat="1" applyFont="1" applyFill="1" applyBorder="1" applyAlignment="1" applyProtection="1">
      <alignment horizontal="center" vertical="top"/>
      <protection locked="0"/>
    </xf>
    <xf numFmtId="4" fontId="8" fillId="33" borderId="38" xfId="0" applyNumberFormat="1" applyFont="1" applyFill="1" applyBorder="1" applyAlignment="1" applyProtection="1">
      <alignment horizontal="center" vertical="top"/>
      <protection locked="0"/>
    </xf>
    <xf numFmtId="175" fontId="8" fillId="33" borderId="24" xfId="0" applyNumberFormat="1" applyFont="1" applyFill="1" applyBorder="1" applyAlignment="1" applyProtection="1">
      <alignment horizontal="center" vertical="top"/>
      <protection locked="0"/>
    </xf>
    <xf numFmtId="175" fontId="8" fillId="33" borderId="25" xfId="0" applyNumberFormat="1" applyFont="1" applyFill="1" applyBorder="1" applyAlignment="1" applyProtection="1">
      <alignment horizontal="center" vertical="top"/>
      <protection locked="0"/>
    </xf>
    <xf numFmtId="4" fontId="5" fillId="33" borderId="24" xfId="0" applyNumberFormat="1" applyFont="1" applyFill="1" applyBorder="1" applyAlignment="1" applyProtection="1">
      <alignment horizontal="center" vertical="top"/>
      <protection locked="0"/>
    </xf>
    <xf numFmtId="4" fontId="5" fillId="33" borderId="25" xfId="0" applyNumberFormat="1" applyFont="1" applyFill="1" applyBorder="1" applyAlignment="1" applyProtection="1">
      <alignment horizontal="center" vertical="top"/>
      <protection locked="0"/>
    </xf>
    <xf numFmtId="4" fontId="10" fillId="33" borderId="15" xfId="0" applyNumberFormat="1" applyFont="1" applyFill="1" applyBorder="1" applyAlignment="1" applyProtection="1">
      <alignment horizontal="left" vertical="top"/>
      <protection/>
    </xf>
    <xf numFmtId="4" fontId="10" fillId="33" borderId="16" xfId="0" applyNumberFormat="1" applyFont="1" applyFill="1" applyBorder="1" applyAlignment="1" applyProtection="1">
      <alignment horizontal="left" vertical="top"/>
      <protection/>
    </xf>
    <xf numFmtId="4" fontId="10" fillId="33" borderId="38" xfId="0" applyNumberFormat="1" applyFont="1" applyFill="1" applyBorder="1" applyAlignment="1" applyProtection="1">
      <alignment horizontal="left" vertical="top"/>
      <protection/>
    </xf>
    <xf numFmtId="4" fontId="10" fillId="33" borderId="30" xfId="0" applyNumberFormat="1" applyFont="1" applyFill="1" applyBorder="1" applyAlignment="1" applyProtection="1">
      <alignment horizontal="left" vertical="top"/>
      <protection/>
    </xf>
    <xf numFmtId="43" fontId="0" fillId="33" borderId="17" xfId="61" applyFont="1" applyFill="1" applyBorder="1" applyAlignment="1">
      <alignment horizontal="left"/>
    </xf>
    <xf numFmtId="43" fontId="1" fillId="33" borderId="17" xfId="61" applyFont="1" applyFill="1" applyBorder="1" applyAlignment="1">
      <alignment horizontal="center"/>
    </xf>
    <xf numFmtId="2" fontId="2" fillId="0" borderId="35" xfId="48" applyNumberFormat="1" applyFont="1" applyBorder="1" applyAlignment="1">
      <alignment horizontal="center"/>
      <protection/>
    </xf>
    <xf numFmtId="2" fontId="2" fillId="0" borderId="36" xfId="48" applyNumberFormat="1" applyFont="1" applyBorder="1" applyAlignment="1">
      <alignment horizontal="center"/>
      <protection/>
    </xf>
    <xf numFmtId="2" fontId="2" fillId="0" borderId="37" xfId="48" applyNumberFormat="1" applyFont="1" applyBorder="1" applyAlignment="1">
      <alignment horizontal="center"/>
      <protection/>
    </xf>
    <xf numFmtId="1" fontId="0" fillId="0" borderId="31" xfId="48" applyNumberFormat="1" applyFont="1" applyBorder="1" applyAlignment="1">
      <alignment horizontal="center" vertical="center"/>
      <protection/>
    </xf>
    <xf numFmtId="1" fontId="0" fillId="0" borderId="39" xfId="48" applyNumberFormat="1" applyFont="1" applyBorder="1" applyAlignment="1">
      <alignment horizontal="center" vertical="center"/>
      <protection/>
    </xf>
    <xf numFmtId="2" fontId="0" fillId="0" borderId="24" xfId="48" applyNumberFormat="1" applyFont="1" applyBorder="1" applyAlignment="1">
      <alignment horizontal="left" vertical="center"/>
      <protection/>
    </xf>
    <xf numFmtId="2" fontId="0" fillId="0" borderId="25" xfId="48" applyNumberFormat="1" applyFont="1" applyBorder="1" applyAlignment="1">
      <alignment horizontal="left" vertical="center"/>
      <protection/>
    </xf>
    <xf numFmtId="2" fontId="0" fillId="0" borderId="35" xfId="48" applyNumberFormat="1" applyFont="1" applyBorder="1" applyAlignment="1">
      <alignment horizontal="left" vertical="center"/>
      <protection/>
    </xf>
    <xf numFmtId="2" fontId="0" fillId="0" borderId="37" xfId="48" applyNumberFormat="1" applyFont="1" applyBorder="1" applyAlignment="1">
      <alignment horizontal="left" vertical="center"/>
      <protection/>
    </xf>
    <xf numFmtId="180" fontId="0" fillId="36" borderId="11" xfId="48" applyNumberFormat="1" applyFont="1" applyFill="1" applyBorder="1" applyAlignment="1">
      <alignment horizontal="center" vertical="center"/>
      <protection/>
    </xf>
    <xf numFmtId="180" fontId="0" fillId="36" borderId="12" xfId="48" applyNumberFormat="1" applyFont="1" applyFill="1" applyBorder="1" applyAlignment="1">
      <alignment horizontal="center" vertical="center"/>
      <protection/>
    </xf>
    <xf numFmtId="43" fontId="0" fillId="0" borderId="11" xfId="61" applyFont="1" applyBorder="1" applyAlignment="1">
      <alignment horizontal="center" vertical="center"/>
    </xf>
    <xf numFmtId="43" fontId="0" fillId="0" borderId="12" xfId="61" applyFont="1" applyBorder="1" applyAlignment="1">
      <alignment horizontal="center" vertical="center"/>
    </xf>
    <xf numFmtId="4" fontId="2" fillId="0" borderId="15" xfId="48" applyNumberFormat="1" applyFont="1" applyBorder="1" applyAlignment="1">
      <alignment horizontal="center" vertical="center"/>
      <protection/>
    </xf>
    <xf numFmtId="4" fontId="2" fillId="0" borderId="30" xfId="48" applyNumberFormat="1" applyFont="1" applyBorder="1" applyAlignment="1">
      <alignment horizontal="center" vertical="center"/>
      <protection/>
    </xf>
    <xf numFmtId="2" fontId="2" fillId="0" borderId="34" xfId="48" applyNumberFormat="1" applyFont="1" applyBorder="1" applyAlignment="1">
      <alignment horizontal="center" vertical="center"/>
      <protection/>
    </xf>
    <xf numFmtId="2" fontId="2" fillId="0" borderId="27" xfId="48" applyNumberFormat="1" applyFont="1" applyBorder="1" applyAlignment="1">
      <alignment horizontal="center" vertical="center"/>
      <protection/>
    </xf>
    <xf numFmtId="2" fontId="2" fillId="0" borderId="40" xfId="48" applyNumberFormat="1" applyFont="1" applyBorder="1" applyAlignment="1">
      <alignment horizontal="center" vertical="center"/>
      <protection/>
    </xf>
    <xf numFmtId="2" fontId="2" fillId="0" borderId="15" xfId="48" applyNumberFormat="1" applyFont="1" applyBorder="1" applyAlignment="1">
      <alignment horizontal="center" vertical="center"/>
      <protection/>
    </xf>
    <xf numFmtId="2" fontId="2" fillId="0" borderId="16" xfId="48" applyNumberFormat="1" applyFont="1" applyBorder="1" applyAlignment="1">
      <alignment horizontal="center" vertical="center"/>
      <protection/>
    </xf>
    <xf numFmtId="2" fontId="2" fillId="0" borderId="30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2" fontId="0" fillId="0" borderId="10" xfId="48" applyNumberFormat="1" applyFont="1" applyBorder="1" applyAlignment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133600" y="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e Custos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4714875"/>
          <a:ext cx="1029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Internet: www.transportes.mg.gov.br / E-mail: dco@transportes.mg.gov.br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Fone Geral: (31) 3239-0999 - Fax: (31) 3239-0899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="75" zoomScaleNormal="75" zoomScalePageLayoutView="0" workbookViewId="0" topLeftCell="A1">
      <selection activeCell="H8" sqref="H8:I8"/>
    </sheetView>
  </sheetViews>
  <sheetFormatPr defaultColWidth="9.140625" defaultRowHeight="12.75"/>
  <cols>
    <col min="1" max="1" width="17.28125" style="6" customWidth="1"/>
    <col min="2" max="2" width="13.00390625" style="6" customWidth="1"/>
    <col min="3" max="3" width="62.8515625" style="6" customWidth="1"/>
    <col min="4" max="4" width="9.140625" style="6" customWidth="1"/>
    <col min="5" max="6" width="12.7109375" style="6" customWidth="1"/>
    <col min="7" max="7" width="14.7109375" style="6" customWidth="1"/>
    <col min="8" max="8" width="12.7109375" style="6" customWidth="1"/>
    <col min="9" max="9" width="14.7109375" style="6" customWidth="1"/>
    <col min="10" max="10" width="9.140625" style="6" customWidth="1"/>
    <col min="11" max="11" width="11.28125" style="6" bestFit="1" customWidth="1"/>
    <col min="12" max="16384" width="9.140625" style="6" customWidth="1"/>
  </cols>
  <sheetData>
    <row r="1" spans="1:9" s="1" customFormat="1" ht="30" customHeight="1">
      <c r="A1" s="112" t="s">
        <v>9</v>
      </c>
      <c r="B1" s="112"/>
      <c r="C1" s="112"/>
      <c r="D1" s="112"/>
      <c r="E1" s="112"/>
      <c r="F1" s="112"/>
      <c r="G1" s="112"/>
      <c r="H1" s="112"/>
      <c r="I1" s="112"/>
    </row>
    <row r="2" spans="1:9" s="1" customFormat="1" ht="30" customHeight="1">
      <c r="A2" s="113" t="s">
        <v>10</v>
      </c>
      <c r="B2" s="113"/>
      <c r="C2" s="113"/>
      <c r="D2" s="113"/>
      <c r="E2" s="113"/>
      <c r="F2" s="113"/>
      <c r="G2" s="113"/>
      <c r="H2" s="113"/>
      <c r="I2" s="113"/>
    </row>
    <row r="3" spans="1:7" s="1" customFormat="1" ht="23.25">
      <c r="A3" s="7"/>
      <c r="B3" s="7"/>
      <c r="C3" s="7"/>
      <c r="D3" s="7"/>
      <c r="E3" s="7"/>
      <c r="F3" s="7"/>
      <c r="G3" s="7"/>
    </row>
    <row r="4" spans="1:9" ht="23.25">
      <c r="A4" s="114" t="s">
        <v>28</v>
      </c>
      <c r="B4" s="114"/>
      <c r="C4" s="114"/>
      <c r="D4" s="114"/>
      <c r="E4" s="114"/>
      <c r="F4" s="114"/>
      <c r="G4" s="114"/>
      <c r="H4" s="114"/>
      <c r="I4" s="114"/>
    </row>
    <row r="5" spans="1:9" ht="4.5" customHeight="1">
      <c r="A5" s="115"/>
      <c r="B5" s="116"/>
      <c r="C5" s="116"/>
      <c r="D5" s="116"/>
      <c r="E5" s="116"/>
      <c r="F5" s="116"/>
      <c r="G5" s="116"/>
      <c r="H5" s="116"/>
      <c r="I5" s="117"/>
    </row>
    <row r="6" spans="1:9" ht="15">
      <c r="A6" s="118" t="s">
        <v>11</v>
      </c>
      <c r="B6" s="119"/>
      <c r="C6" s="119"/>
      <c r="D6" s="119"/>
      <c r="E6" s="119"/>
      <c r="F6" s="119"/>
      <c r="G6" s="119"/>
      <c r="H6" s="119"/>
      <c r="I6" s="120"/>
    </row>
    <row r="7" spans="1:9" ht="15.75">
      <c r="A7" s="121" t="s">
        <v>12</v>
      </c>
      <c r="B7" s="121"/>
      <c r="C7" s="121"/>
      <c r="D7" s="122" t="s">
        <v>13</v>
      </c>
      <c r="E7" s="123"/>
      <c r="F7" s="124" t="s">
        <v>14</v>
      </c>
      <c r="G7" s="125"/>
      <c r="H7" s="126" t="s">
        <v>15</v>
      </c>
      <c r="I7" s="127"/>
    </row>
    <row r="8" spans="1:9" ht="15.75">
      <c r="A8" s="102" t="s">
        <v>16</v>
      </c>
      <c r="B8" s="102"/>
      <c r="C8" s="102"/>
      <c r="D8" s="103">
        <v>41061</v>
      </c>
      <c r="E8" s="104"/>
      <c r="F8" s="105">
        <v>41080</v>
      </c>
      <c r="G8" s="106"/>
      <c r="H8" s="107">
        <v>0.2</v>
      </c>
      <c r="I8" s="108"/>
    </row>
    <row r="9" ht="4.5" customHeight="1">
      <c r="D9" s="8"/>
    </row>
    <row r="10" spans="1:9" ht="12.75">
      <c r="A10" s="9" t="s">
        <v>26</v>
      </c>
      <c r="B10" s="100" t="s">
        <v>0</v>
      </c>
      <c r="C10" s="100" t="s">
        <v>17</v>
      </c>
      <c r="D10" s="100" t="s">
        <v>5</v>
      </c>
      <c r="E10" s="100" t="s">
        <v>6</v>
      </c>
      <c r="F10" s="109" t="s">
        <v>18</v>
      </c>
      <c r="G10" s="110"/>
      <c r="H10" s="111" t="s">
        <v>19</v>
      </c>
      <c r="I10" s="111"/>
    </row>
    <row r="11" spans="1:9" ht="12.75">
      <c r="A11" s="11" t="s">
        <v>27</v>
      </c>
      <c r="B11" s="101"/>
      <c r="C11" s="101"/>
      <c r="D11" s="101"/>
      <c r="E11" s="101"/>
      <c r="F11" s="12" t="s">
        <v>20</v>
      </c>
      <c r="G11" s="10" t="s">
        <v>1</v>
      </c>
      <c r="H11" s="12" t="s">
        <v>20</v>
      </c>
      <c r="I11" s="10" t="s">
        <v>1</v>
      </c>
    </row>
    <row r="12" spans="1:9" s="17" customFormat="1" ht="12.75">
      <c r="A12" s="18"/>
      <c r="B12" s="26">
        <v>1</v>
      </c>
      <c r="C12" s="13" t="s">
        <v>22</v>
      </c>
      <c r="D12" s="14"/>
      <c r="E12" s="15"/>
      <c r="F12" s="15"/>
      <c r="G12" s="10"/>
      <c r="H12" s="12"/>
      <c r="I12" s="16"/>
    </row>
    <row r="13" spans="1:9" s="17" customFormat="1" ht="12.75">
      <c r="A13" s="18" t="s">
        <v>7</v>
      </c>
      <c r="B13" s="27" t="s">
        <v>21</v>
      </c>
      <c r="C13" s="21" t="s">
        <v>25</v>
      </c>
      <c r="D13" s="14" t="s">
        <v>4</v>
      </c>
      <c r="E13" s="15">
        <v>48.8</v>
      </c>
      <c r="F13" s="15">
        <v>31.24</v>
      </c>
      <c r="G13" s="19">
        <f>F13*E13</f>
        <v>1524.512</v>
      </c>
      <c r="H13" s="19">
        <f>F13*$H$8+F13</f>
        <v>37.488</v>
      </c>
      <c r="I13" s="20">
        <f>H13*E13</f>
        <v>1829.4144</v>
      </c>
    </row>
    <row r="14" spans="1:9" s="17" customFormat="1" ht="37.5" customHeight="1">
      <c r="A14" s="18" t="s">
        <v>8</v>
      </c>
      <c r="B14" s="28" t="s">
        <v>23</v>
      </c>
      <c r="C14" s="3" t="s">
        <v>29</v>
      </c>
      <c r="D14" s="2" t="s">
        <v>4</v>
      </c>
      <c r="E14" s="15">
        <v>120.59</v>
      </c>
      <c r="F14" s="15">
        <v>67.64</v>
      </c>
      <c r="G14" s="19">
        <f>F14*E14</f>
        <v>8156.707600000001</v>
      </c>
      <c r="H14" s="19">
        <f>F14*$H$8+F14</f>
        <v>81.168</v>
      </c>
      <c r="I14" s="20">
        <f>H14*E14</f>
        <v>9788.049120000001</v>
      </c>
    </row>
    <row r="15" spans="1:9" s="17" customFormat="1" ht="37.5" customHeight="1">
      <c r="A15" s="18"/>
      <c r="B15" s="28"/>
      <c r="C15" s="3" t="s">
        <v>30</v>
      </c>
      <c r="D15" s="2" t="s">
        <v>4</v>
      </c>
      <c r="E15" s="15">
        <v>174.51</v>
      </c>
      <c r="F15" s="15">
        <v>35.09</v>
      </c>
      <c r="G15" s="19">
        <f>F15*E15</f>
        <v>6123.5559</v>
      </c>
      <c r="H15" s="19">
        <f>F15*$H$8+F15</f>
        <v>42.108000000000004</v>
      </c>
      <c r="I15" s="20">
        <f>H15*E15</f>
        <v>7348.2670800000005</v>
      </c>
    </row>
    <row r="16" spans="1:9" s="17" customFormat="1" ht="26.25" customHeight="1">
      <c r="A16" s="18" t="s">
        <v>8</v>
      </c>
      <c r="B16" s="28" t="s">
        <v>24</v>
      </c>
      <c r="C16" s="4" t="s">
        <v>31</v>
      </c>
      <c r="D16" s="2" t="s">
        <v>2</v>
      </c>
      <c r="E16" s="15">
        <v>2</v>
      </c>
      <c r="F16" s="15">
        <v>478.36</v>
      </c>
      <c r="G16" s="19">
        <f>F16*E16</f>
        <v>956.72</v>
      </c>
      <c r="H16" s="19">
        <f>F16*$H$8+F16</f>
        <v>574.032</v>
      </c>
      <c r="I16" s="20">
        <f>H16*E16</f>
        <v>1148.064</v>
      </c>
    </row>
    <row r="17" spans="1:9" s="17" customFormat="1" ht="13.5" thickBot="1">
      <c r="A17" s="89"/>
      <c r="B17" s="90"/>
      <c r="C17" s="91"/>
      <c r="D17" s="92"/>
      <c r="E17" s="93"/>
      <c r="F17" s="93"/>
      <c r="G17" s="9"/>
      <c r="H17" s="94"/>
      <c r="I17" s="95"/>
    </row>
    <row r="18" spans="1:11" ht="18" customHeight="1" thickBot="1">
      <c r="A18" s="98" t="s">
        <v>3</v>
      </c>
      <c r="B18" s="99"/>
      <c r="C18" s="99"/>
      <c r="D18" s="96"/>
      <c r="E18" s="96"/>
      <c r="F18" s="96"/>
      <c r="G18" s="97">
        <f>SUM(G13:G16)</f>
        <v>16761.4955</v>
      </c>
      <c r="H18" s="96"/>
      <c r="I18" s="97">
        <f>SUM(I13:I16)</f>
        <v>20113.7946</v>
      </c>
      <c r="K18" s="5"/>
    </row>
    <row r="19" spans="1:11" ht="14.25" customHeight="1">
      <c r="A19" s="22"/>
      <c r="B19" s="22"/>
      <c r="C19" s="22"/>
      <c r="D19" s="22"/>
      <c r="E19" s="22"/>
      <c r="F19" s="22"/>
      <c r="G19" s="22"/>
      <c r="H19" s="23"/>
      <c r="K19" s="5"/>
    </row>
    <row r="20" spans="1:11" ht="11.25" customHeight="1">
      <c r="A20" s="24" t="s">
        <v>32</v>
      </c>
      <c r="B20" s="24"/>
      <c r="C20" s="24"/>
      <c r="D20" s="24"/>
      <c r="E20" s="24"/>
      <c r="F20" s="24"/>
      <c r="G20" s="25"/>
      <c r="H20" s="24"/>
      <c r="I20" s="25"/>
      <c r="K20" s="5"/>
    </row>
    <row r="21" spans="7:9" ht="15.75" customHeight="1">
      <c r="G21" s="5"/>
      <c r="I21" s="5"/>
    </row>
    <row r="23" ht="12.75">
      <c r="G23" s="5"/>
    </row>
    <row r="26" ht="12.75">
      <c r="I26" s="29"/>
    </row>
  </sheetData>
  <sheetProtection password="F891" sheet="1"/>
  <mergeCells count="20">
    <mergeCell ref="D7:E7"/>
    <mergeCell ref="F7:G7"/>
    <mergeCell ref="H7:I7"/>
    <mergeCell ref="F8:G8"/>
    <mergeCell ref="H8:I8"/>
    <mergeCell ref="F10:G10"/>
    <mergeCell ref="H10:I10"/>
    <mergeCell ref="A1:I1"/>
    <mergeCell ref="A2:I2"/>
    <mergeCell ref="A4:I4"/>
    <mergeCell ref="A5:I5"/>
    <mergeCell ref="A6:I6"/>
    <mergeCell ref="A7:C7"/>
    <mergeCell ref="A18:C18"/>
    <mergeCell ref="B10:B11"/>
    <mergeCell ref="C10:C11"/>
    <mergeCell ref="D10:D11"/>
    <mergeCell ref="E10:E11"/>
    <mergeCell ref="A8:C8"/>
    <mergeCell ref="D8:E8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0" r:id="rId5"/>
  <headerFooter alignWithMargins="0">
    <oddFooter>&amp;CPágina &amp;P de &amp;N</oddFooter>
  </headerFooter>
  <drawing r:id="rId4"/>
  <legacyDrawing r:id="rId3"/>
  <oleObjects>
    <oleObject progId="Word.Picture.8" shapeId="22500" r:id="rId1"/>
    <oleObject progId="Word.Picture.8" shapeId="225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5" zoomScaleNormal="75" zoomScalePageLayoutView="0" workbookViewId="0" topLeftCell="A1">
      <selection activeCell="D23" sqref="D23"/>
    </sheetView>
  </sheetViews>
  <sheetFormatPr defaultColWidth="11.421875" defaultRowHeight="12.75"/>
  <cols>
    <col min="1" max="1" width="6.28125" style="30" customWidth="1"/>
    <col min="2" max="2" width="13.421875" style="30" customWidth="1"/>
    <col min="3" max="3" width="15.8515625" style="30" customWidth="1"/>
    <col min="4" max="4" width="14.7109375" style="30" customWidth="1"/>
    <col min="5" max="5" width="9.00390625" style="84" customWidth="1"/>
    <col min="6" max="6" width="10.57421875" style="84" customWidth="1"/>
    <col min="7" max="12" width="11.7109375" style="30" customWidth="1"/>
    <col min="13" max="18" width="11.421875" style="30" hidden="1" customWidth="1"/>
    <col min="19" max="16384" width="11.421875" style="30" customWidth="1"/>
  </cols>
  <sheetData>
    <row r="1" spans="1:12" ht="23.25">
      <c r="A1" s="112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3.25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23.25" customHeight="1">
      <c r="A3" s="7"/>
      <c r="B3" s="7"/>
      <c r="C3" s="7"/>
      <c r="D3" s="7"/>
      <c r="E3" s="7"/>
      <c r="F3" s="7"/>
      <c r="G3" s="7"/>
      <c r="H3" s="31"/>
      <c r="I3" s="1"/>
      <c r="J3" s="32"/>
      <c r="K3" s="32"/>
      <c r="L3" s="32"/>
    </row>
    <row r="4" spans="1:12" ht="23.25">
      <c r="A4" s="114" t="s">
        <v>33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4.5" customHeight="1">
      <c r="A5" s="116"/>
      <c r="B5" s="116"/>
      <c r="C5" s="116"/>
      <c r="D5" s="116"/>
      <c r="E5" s="116"/>
      <c r="F5" s="116"/>
      <c r="G5" s="116"/>
      <c r="H5" s="116"/>
      <c r="I5" s="116"/>
      <c r="J5" s="32"/>
      <c r="K5" s="32"/>
      <c r="L5" s="32"/>
    </row>
    <row r="6" spans="1:12" s="34" customFormat="1" ht="15" customHeight="1">
      <c r="A6" s="128" t="str">
        <f>ORÇAMENTO!A6</f>
        <v>OBRA : MELHORIAS DO CAMPO DE FUTEBOL DO DISTRITO DE MAJOR PORTO - CONSTRUÇÃO DE ALAMBRADO</v>
      </c>
      <c r="B6" s="129"/>
      <c r="C6" s="129"/>
      <c r="D6" s="129"/>
      <c r="E6" s="129"/>
      <c r="F6" s="129"/>
      <c r="G6" s="129"/>
      <c r="H6" s="130"/>
      <c r="I6" s="130"/>
      <c r="J6" s="130"/>
      <c r="K6" s="129"/>
      <c r="L6" s="131"/>
    </row>
    <row r="7" spans="1:12" ht="15" customHeight="1">
      <c r="A7" s="33" t="str">
        <f>ORÇAMENTO!A7</f>
        <v>REFERÊNCIA DE PREÇOS: TABELA SINAPI, COMPOSIÇÕES DE CUSTO (CCU)</v>
      </c>
      <c r="B7" s="35"/>
      <c r="C7" s="35"/>
      <c r="D7" s="35"/>
      <c r="E7" s="35"/>
      <c r="F7" s="35"/>
      <c r="G7" s="35"/>
      <c r="H7" s="33" t="s">
        <v>54</v>
      </c>
      <c r="I7" s="86">
        <f>ORÇAMENTO!F8</f>
        <v>41080</v>
      </c>
      <c r="J7" s="85"/>
      <c r="K7" s="88" t="s">
        <v>55</v>
      </c>
      <c r="L7" s="87">
        <f>ORÇAMENTO!H8</f>
        <v>0.2</v>
      </c>
    </row>
    <row r="8" spans="1:12" ht="4.5" customHeight="1" thickBot="1">
      <c r="A8" s="132"/>
      <c r="B8" s="132"/>
      <c r="C8" s="132"/>
      <c r="D8" s="132"/>
      <c r="E8" s="132"/>
      <c r="F8" s="36"/>
      <c r="G8" s="37"/>
      <c r="H8" s="133"/>
      <c r="I8" s="133"/>
      <c r="J8" s="133"/>
      <c r="K8" s="133"/>
      <c r="L8" s="133"/>
    </row>
    <row r="9" spans="1:12" s="43" customFormat="1" ht="12.75" customHeight="1">
      <c r="A9" s="38"/>
      <c r="B9" s="39"/>
      <c r="C9" s="40"/>
      <c r="D9" s="40"/>
      <c r="E9" s="41"/>
      <c r="F9" s="42"/>
      <c r="G9" s="134" t="s">
        <v>34</v>
      </c>
      <c r="H9" s="135"/>
      <c r="I9" s="135"/>
      <c r="J9" s="135"/>
      <c r="K9" s="135"/>
      <c r="L9" s="136"/>
    </row>
    <row r="10" spans="1:18" s="43" customFormat="1" ht="12.75">
      <c r="A10" s="44" t="s">
        <v>0</v>
      </c>
      <c r="B10" s="45" t="s">
        <v>35</v>
      </c>
      <c r="C10" s="45"/>
      <c r="D10" s="46" t="s">
        <v>36</v>
      </c>
      <c r="E10" s="46" t="s">
        <v>37</v>
      </c>
      <c r="F10" s="47" t="s">
        <v>38</v>
      </c>
      <c r="G10" s="48" t="s">
        <v>39</v>
      </c>
      <c r="H10" s="49"/>
      <c r="I10" s="48" t="s">
        <v>40</v>
      </c>
      <c r="J10" s="49"/>
      <c r="K10" s="48" t="s">
        <v>41</v>
      </c>
      <c r="L10" s="49"/>
      <c r="M10" s="50" t="s">
        <v>42</v>
      </c>
      <c r="N10" s="51"/>
      <c r="O10" s="50" t="s">
        <v>43</v>
      </c>
      <c r="P10" s="51"/>
      <c r="Q10" s="50" t="s">
        <v>44</v>
      </c>
      <c r="R10" s="51"/>
    </row>
    <row r="11" spans="1:18" s="43" customFormat="1" ht="12" customHeight="1">
      <c r="A11" s="44"/>
      <c r="B11" s="52" t="s">
        <v>45</v>
      </c>
      <c r="C11" s="53"/>
      <c r="D11" s="54" t="s">
        <v>46</v>
      </c>
      <c r="E11" s="54" t="s">
        <v>47</v>
      </c>
      <c r="F11" s="54"/>
      <c r="G11" s="55" t="s">
        <v>48</v>
      </c>
      <c r="H11" s="55" t="s">
        <v>49</v>
      </c>
      <c r="I11" s="55" t="s">
        <v>48</v>
      </c>
      <c r="J11" s="55" t="s">
        <v>49</v>
      </c>
      <c r="K11" s="55" t="s">
        <v>48</v>
      </c>
      <c r="L11" s="55" t="s">
        <v>49</v>
      </c>
      <c r="M11" s="56" t="s">
        <v>48</v>
      </c>
      <c r="N11" s="56" t="s">
        <v>49</v>
      </c>
      <c r="O11" s="56" t="s">
        <v>48</v>
      </c>
      <c r="P11" s="56" t="s">
        <v>49</v>
      </c>
      <c r="Q11" s="56" t="s">
        <v>48</v>
      </c>
      <c r="R11" s="56" t="s">
        <v>49</v>
      </c>
    </row>
    <row r="12" spans="1:18" s="43" customFormat="1" ht="19.5" customHeight="1">
      <c r="A12" s="137">
        <v>1</v>
      </c>
      <c r="B12" s="139" t="str">
        <f>ORÇAMENTO!C12</f>
        <v>EXECUÇÃO DE ALAMBRADO</v>
      </c>
      <c r="C12" s="140"/>
      <c r="D12" s="143">
        <f>ORÇAMENTO!I18</f>
        <v>20113.7946</v>
      </c>
      <c r="E12" s="145">
        <f>D12/$D$23*100</f>
        <v>100</v>
      </c>
      <c r="F12" s="57" t="s">
        <v>50</v>
      </c>
      <c r="G12" s="58">
        <v>100</v>
      </c>
      <c r="H12" s="59">
        <f>G12</f>
        <v>100</v>
      </c>
      <c r="I12" s="58"/>
      <c r="J12" s="59"/>
      <c r="K12" s="58"/>
      <c r="L12" s="59"/>
      <c r="M12" s="60"/>
      <c r="N12" s="61">
        <f>L12+M12</f>
        <v>0</v>
      </c>
      <c r="O12" s="60"/>
      <c r="P12" s="61">
        <f>O12+N12</f>
        <v>0</v>
      </c>
      <c r="Q12" s="60"/>
      <c r="R12" s="61">
        <f>P12+Q12</f>
        <v>0</v>
      </c>
    </row>
    <row r="13" spans="1:18" s="43" customFormat="1" ht="19.5" customHeight="1">
      <c r="A13" s="138"/>
      <c r="B13" s="141"/>
      <c r="C13" s="142"/>
      <c r="D13" s="144"/>
      <c r="E13" s="146"/>
      <c r="F13" s="57" t="s">
        <v>51</v>
      </c>
      <c r="G13" s="58">
        <f>G12*D12%</f>
        <v>20113.7946</v>
      </c>
      <c r="H13" s="59">
        <f>G13</f>
        <v>20113.7946</v>
      </c>
      <c r="I13" s="58"/>
      <c r="J13" s="59"/>
      <c r="K13" s="58"/>
      <c r="L13" s="59"/>
      <c r="M13" s="60"/>
      <c r="N13" s="61"/>
      <c r="O13" s="60"/>
      <c r="P13" s="61"/>
      <c r="Q13" s="60"/>
      <c r="R13" s="61"/>
    </row>
    <row r="14" spans="1:18" s="43" customFormat="1" ht="19.5" customHeight="1">
      <c r="A14" s="137"/>
      <c r="B14" s="139"/>
      <c r="C14" s="140"/>
      <c r="D14" s="143"/>
      <c r="E14" s="145"/>
      <c r="F14" s="57"/>
      <c r="G14" s="58"/>
      <c r="H14" s="59"/>
      <c r="I14" s="58"/>
      <c r="J14" s="59"/>
      <c r="K14" s="58"/>
      <c r="L14" s="59"/>
      <c r="M14" s="60"/>
      <c r="N14" s="61"/>
      <c r="O14" s="60"/>
      <c r="P14" s="61"/>
      <c r="Q14" s="60"/>
      <c r="R14" s="61"/>
    </row>
    <row r="15" spans="1:18" s="43" customFormat="1" ht="19.5" customHeight="1">
      <c r="A15" s="138"/>
      <c r="B15" s="141"/>
      <c r="C15" s="142"/>
      <c r="D15" s="144"/>
      <c r="E15" s="146"/>
      <c r="F15" s="57"/>
      <c r="G15" s="58"/>
      <c r="H15" s="59"/>
      <c r="I15" s="58"/>
      <c r="J15" s="59"/>
      <c r="K15" s="58"/>
      <c r="L15" s="59"/>
      <c r="M15" s="60"/>
      <c r="N15" s="61"/>
      <c r="O15" s="60"/>
      <c r="P15" s="61"/>
      <c r="Q15" s="60"/>
      <c r="R15" s="61"/>
    </row>
    <row r="16" spans="1:18" s="43" customFormat="1" ht="19.5" customHeight="1">
      <c r="A16" s="137"/>
      <c r="B16" s="139"/>
      <c r="C16" s="140"/>
      <c r="D16" s="143"/>
      <c r="E16" s="145"/>
      <c r="F16" s="57"/>
      <c r="G16" s="58"/>
      <c r="H16" s="59"/>
      <c r="I16" s="58"/>
      <c r="J16" s="59"/>
      <c r="K16" s="58"/>
      <c r="L16" s="59"/>
      <c r="M16" s="60"/>
      <c r="N16" s="61"/>
      <c r="O16" s="60"/>
      <c r="P16" s="61"/>
      <c r="Q16" s="60"/>
      <c r="R16" s="61"/>
    </row>
    <row r="17" spans="1:18" s="43" customFormat="1" ht="19.5" customHeight="1">
      <c r="A17" s="138"/>
      <c r="B17" s="141"/>
      <c r="C17" s="142"/>
      <c r="D17" s="144"/>
      <c r="E17" s="146"/>
      <c r="F17" s="57"/>
      <c r="G17" s="58"/>
      <c r="H17" s="59"/>
      <c r="I17" s="58"/>
      <c r="J17" s="59"/>
      <c r="K17" s="58"/>
      <c r="L17" s="59"/>
      <c r="M17" s="60"/>
      <c r="N17" s="61"/>
      <c r="O17" s="60"/>
      <c r="P17" s="61"/>
      <c r="Q17" s="60"/>
      <c r="R17" s="61"/>
    </row>
    <row r="18" spans="1:18" s="43" customFormat="1" ht="19.5" customHeight="1">
      <c r="A18" s="155"/>
      <c r="B18" s="156"/>
      <c r="C18" s="156"/>
      <c r="D18" s="143"/>
      <c r="E18" s="145"/>
      <c r="F18" s="57"/>
      <c r="G18" s="58"/>
      <c r="H18" s="59"/>
      <c r="I18" s="58"/>
      <c r="J18" s="59"/>
      <c r="K18" s="58"/>
      <c r="L18" s="59"/>
      <c r="M18" s="60"/>
      <c r="N18" s="61">
        <f>L18+M18</f>
        <v>0</v>
      </c>
      <c r="O18" s="60"/>
      <c r="P18" s="61">
        <f>O18+N18</f>
        <v>0</v>
      </c>
      <c r="Q18" s="60"/>
      <c r="R18" s="61">
        <f>P18+Q18</f>
        <v>0</v>
      </c>
    </row>
    <row r="19" spans="1:18" s="43" customFormat="1" ht="19.5" customHeight="1">
      <c r="A19" s="155"/>
      <c r="B19" s="156"/>
      <c r="C19" s="156"/>
      <c r="D19" s="144"/>
      <c r="E19" s="146"/>
      <c r="F19" s="57"/>
      <c r="G19" s="58"/>
      <c r="H19" s="59"/>
      <c r="I19" s="58"/>
      <c r="J19" s="59"/>
      <c r="K19" s="58"/>
      <c r="L19" s="58"/>
      <c r="M19" s="62"/>
      <c r="N19" s="63"/>
      <c r="O19" s="62"/>
      <c r="P19" s="63"/>
      <c r="Q19" s="62"/>
      <c r="R19" s="63"/>
    </row>
    <row r="20" spans="1:18" s="43" customFormat="1" ht="6" customHeight="1" thickBot="1">
      <c r="A20" s="64"/>
      <c r="B20" s="65"/>
      <c r="C20" s="65"/>
      <c r="D20" s="66"/>
      <c r="E20" s="67"/>
      <c r="F20" s="67"/>
      <c r="G20" s="68"/>
      <c r="H20" s="69"/>
      <c r="I20" s="68"/>
      <c r="J20" s="69"/>
      <c r="K20" s="68"/>
      <c r="L20" s="69"/>
      <c r="M20" s="62"/>
      <c r="N20" s="63"/>
      <c r="O20" s="62"/>
      <c r="P20" s="63"/>
      <c r="Q20" s="62"/>
      <c r="R20" s="63"/>
    </row>
    <row r="21" spans="1:18" s="43" customFormat="1" ht="18" customHeight="1" thickBot="1">
      <c r="A21" s="149" t="s">
        <v>52</v>
      </c>
      <c r="B21" s="150"/>
      <c r="C21" s="151"/>
      <c r="D21" s="70"/>
      <c r="E21" s="71">
        <f>SUM(E12:E18)</f>
        <v>100</v>
      </c>
      <c r="F21" s="71"/>
      <c r="G21" s="72">
        <f>G12/100*$E$12/100+G16/100*$E$16/100+G14/100*$E$14/100+G18/100*$E$18/100</f>
        <v>1</v>
      </c>
      <c r="H21" s="73">
        <f>G21</f>
        <v>1</v>
      </c>
      <c r="I21" s="72">
        <f>I12/100*$E$12/100+I16/100*$E$16/100+I14/100*$E$14/100+I18/100*$E$18/100</f>
        <v>0</v>
      </c>
      <c r="J21" s="73">
        <f>I21+H21</f>
        <v>1</v>
      </c>
      <c r="K21" s="72">
        <f>K12/100*$E$12/100+K16/100*$E$16/100+K14/100*$E$14/100+K18/100*$E$18/100</f>
        <v>0</v>
      </c>
      <c r="L21" s="73">
        <f>J21+K21</f>
        <v>1</v>
      </c>
      <c r="M21" s="74">
        <f>(M12*$D$12+M18*$D$18)/100</f>
        <v>0</v>
      </c>
      <c r="N21" s="75">
        <f>(M21+K21)/H21</f>
        <v>0</v>
      </c>
      <c r="O21" s="74">
        <f>(O12*$D$12+O18*$D$18)/100</f>
        <v>0</v>
      </c>
      <c r="P21" s="75">
        <f>O21/L21</f>
        <v>0</v>
      </c>
      <c r="Q21" s="74">
        <f>(Q12*$D$12+Q18*$D$18)/100</f>
        <v>0</v>
      </c>
      <c r="R21" s="75">
        <f>(Q21+O21)/L21</f>
        <v>0</v>
      </c>
    </row>
    <row r="22" spans="1:10" s="43" customFormat="1" ht="5.25" customHeight="1">
      <c r="A22" s="76"/>
      <c r="B22" s="76"/>
      <c r="C22" s="76"/>
      <c r="D22" s="76"/>
      <c r="E22" s="77"/>
      <c r="F22" s="77"/>
      <c r="G22" s="76"/>
      <c r="H22" s="76"/>
      <c r="I22" s="76"/>
      <c r="J22" s="76"/>
    </row>
    <row r="23" spans="1:18" s="43" customFormat="1" ht="14.25" customHeight="1">
      <c r="A23" s="152" t="s">
        <v>53</v>
      </c>
      <c r="B23" s="153"/>
      <c r="C23" s="154"/>
      <c r="D23" s="78">
        <f>SUM(D12:D18)</f>
        <v>20113.7946</v>
      </c>
      <c r="E23" s="79"/>
      <c r="F23" s="80"/>
      <c r="G23" s="81">
        <f aca="true" t="shared" si="0" ref="G23:L23">G17+G15+G13+G19</f>
        <v>20113.7946</v>
      </c>
      <c r="H23" s="81">
        <f t="shared" si="0"/>
        <v>20113.7946</v>
      </c>
      <c r="I23" s="81">
        <f t="shared" si="0"/>
        <v>0</v>
      </c>
      <c r="J23" s="81">
        <f t="shared" si="0"/>
        <v>0</v>
      </c>
      <c r="K23" s="81">
        <f t="shared" si="0"/>
        <v>0</v>
      </c>
      <c r="L23" s="81">
        <f t="shared" si="0"/>
        <v>0</v>
      </c>
      <c r="M23" s="147">
        <f>M21</f>
        <v>0</v>
      </c>
      <c r="N23" s="148"/>
      <c r="O23" s="147">
        <f>O21</f>
        <v>0</v>
      </c>
      <c r="P23" s="148"/>
      <c r="Q23" s="147">
        <f>Q21</f>
        <v>0</v>
      </c>
      <c r="R23" s="148"/>
    </row>
    <row r="24" spans="1:10" ht="10.5" customHeight="1">
      <c r="A24" s="82"/>
      <c r="B24" s="82"/>
      <c r="C24" s="82"/>
      <c r="D24" s="82"/>
      <c r="E24" s="83"/>
      <c r="F24" s="83"/>
      <c r="G24" s="82"/>
      <c r="H24" s="82"/>
      <c r="I24" s="82"/>
      <c r="J24" s="82"/>
    </row>
    <row r="25" spans="1:10" ht="10.5" customHeight="1">
      <c r="A25" s="82"/>
      <c r="B25" s="82"/>
      <c r="C25" s="82"/>
      <c r="D25" s="82"/>
      <c r="E25" s="83"/>
      <c r="F25" s="83"/>
      <c r="G25" s="82"/>
      <c r="H25" s="82"/>
      <c r="I25" s="82"/>
      <c r="J25" s="82"/>
    </row>
    <row r="26" spans="1:10" ht="10.5" customHeight="1">
      <c r="A26" s="82"/>
      <c r="B26" s="82"/>
      <c r="C26" s="82"/>
      <c r="D26" s="82"/>
      <c r="E26" s="83"/>
      <c r="F26" s="83"/>
      <c r="G26" s="82"/>
      <c r="H26" s="82"/>
      <c r="I26" s="82"/>
      <c r="J26" s="82"/>
    </row>
    <row r="27" spans="1:10" ht="10.5" customHeight="1">
      <c r="A27" s="82"/>
      <c r="B27" s="82"/>
      <c r="C27" s="82"/>
      <c r="D27" s="82"/>
      <c r="E27" s="83"/>
      <c r="F27" s="83"/>
      <c r="G27" s="82"/>
      <c r="H27" s="82"/>
      <c r="I27" s="82"/>
      <c r="J27" s="82"/>
    </row>
  </sheetData>
  <sheetProtection password="F891" sheet="1"/>
  <mergeCells count="29">
    <mergeCell ref="D18:D19"/>
    <mergeCell ref="E18:E19"/>
    <mergeCell ref="B14:C15"/>
    <mergeCell ref="D14:D15"/>
    <mergeCell ref="E14:E15"/>
    <mergeCell ref="Q23:R23"/>
    <mergeCell ref="A21:C21"/>
    <mergeCell ref="A23:C23"/>
    <mergeCell ref="M23:N23"/>
    <mergeCell ref="O23:P23"/>
    <mergeCell ref="A18:A19"/>
    <mergeCell ref="B18:C19"/>
    <mergeCell ref="G9:L9"/>
    <mergeCell ref="A12:A13"/>
    <mergeCell ref="B12:C13"/>
    <mergeCell ref="D12:D13"/>
    <mergeCell ref="E12:E13"/>
    <mergeCell ref="A16:A17"/>
    <mergeCell ref="B16:C17"/>
    <mergeCell ref="D16:D17"/>
    <mergeCell ref="E16:E17"/>
    <mergeCell ref="A14:A15"/>
    <mergeCell ref="A6:L6"/>
    <mergeCell ref="A1:L1"/>
    <mergeCell ref="A2:L2"/>
    <mergeCell ref="A4:L4"/>
    <mergeCell ref="A5:I5"/>
    <mergeCell ref="A8:E8"/>
    <mergeCell ref="H8:L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7"/>
  <headerFooter alignWithMargins="0">
    <oddFooter>&amp;CPágina &amp;P de &amp;N</oddFooter>
  </headerFooter>
  <drawing r:id="rId6"/>
  <legacyDrawing r:id="rId5"/>
  <oleObjects>
    <oleObject progId="Word.Picture.8" shapeId="105790" r:id="rId1"/>
    <oleObject progId="Word.Picture.8" shapeId="105791" r:id="rId2"/>
    <oleObject progId="Word.Picture.8" shapeId="105792" r:id="rId3"/>
    <oleObject progId="Word.Picture.8" shapeId="10579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EXECON</dc:creator>
  <cp:keywords/>
  <dc:description/>
  <cp:lastModifiedBy>ANGELITA SANTOS MAGALHÃES</cp:lastModifiedBy>
  <cp:lastPrinted>2012-07-05T11:16:49Z</cp:lastPrinted>
  <dcterms:created xsi:type="dcterms:W3CDTF">2010-06-28T12:19:53Z</dcterms:created>
  <dcterms:modified xsi:type="dcterms:W3CDTF">2012-07-11T16:55:42Z</dcterms:modified>
  <cp:category/>
  <cp:version/>
  <cp:contentType/>
  <cp:contentStatus/>
</cp:coreProperties>
</file>