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5"/>
  </bookViews>
  <sheets>
    <sheet name="CRONOGRAMA" sheetId="1" r:id="rId1"/>
    <sheet name="CRONOGRAMA (licitação)" sheetId="2" r:id="rId2"/>
    <sheet name="AMPLIAÇÃO" sheetId="3" r:id="rId3"/>
    <sheet name="AMPLIAÇÃO (licitação)" sheetId="4" r:id="rId4"/>
    <sheet name="REFORMA" sheetId="5" r:id="rId5"/>
    <sheet name="REFORMA (licitação)" sheetId="6" r:id="rId6"/>
  </sheets>
  <externalReferences>
    <externalReference r:id="rId9"/>
    <externalReference r:id="rId10"/>
    <externalReference r:id="rId11"/>
  </externalReferences>
  <definedNames>
    <definedName name="bdi">'AMPLIAÇÃO'!$M$2</definedName>
  </definedNames>
  <calcPr fullCalcOnLoad="1"/>
</workbook>
</file>

<file path=xl/sharedStrings.xml><?xml version="1.0" encoding="utf-8"?>
<sst xmlns="http://schemas.openxmlformats.org/spreadsheetml/2006/main" count="9666" uniqueCount="1904">
  <si>
    <t>Concreto estrutural virado em obra,controle "A", consistência para vibração, brita 1, fck 20 mpa</t>
  </si>
  <si>
    <t>Cimento CP II-E (resistência: 32,00mpa)</t>
  </si>
  <si>
    <t xml:space="preserve">Betoneira,elétrica, potência 2 HP (1,5KW), capacidade 400I- vida útil 10.000 horas               </t>
  </si>
  <si>
    <t>200115</t>
  </si>
  <si>
    <t xml:space="preserve">Polimento mecânico de concreto para piso de quadra </t>
  </si>
  <si>
    <t>200116</t>
  </si>
  <si>
    <t>Fundação em tubulões para a cobertura em estrutura metálica, com tubulões (inclui escavação, aço, concreto ciclópico)</t>
  </si>
  <si>
    <t>14 Tubulões com: H=2,50m; D=60 cm;</t>
  </si>
  <si>
    <t>Volume de escavação = volume de concreto ciclópico =11,00m3</t>
  </si>
  <si>
    <t>Total da armação para arranque=500Kg</t>
  </si>
  <si>
    <t>200117</t>
  </si>
  <si>
    <t>Fundação para a cobertura em estrutura metálica: cintas e blocos de fundação incluindo escavação, aço, forma e concreto 15Mpa)</t>
  </si>
  <si>
    <t>14 blocos de concreto 0,60x0,60x0,60m / 121,0m de cinta de 20x40cm em concreto armado=13,00m3 de concreto /escavação;</t>
  </si>
  <si>
    <t>121x0,20x0,40=9,68m3 / 10,00x50Kg/m3=500,00Kg de aço/cintas/15 Kg de aço/bloco/ 14x15 = 210,00Kg de aço.</t>
  </si>
  <si>
    <t>Total de aço = 710,00Kg.</t>
  </si>
  <si>
    <t>121,0m de forma de madeira maciça e=12mm / 121x(0,20+0,40+0,20)</t>
  </si>
  <si>
    <t>125,0m2 de forma (incluindo forma dos blocos de coroamento)</t>
  </si>
  <si>
    <t>200200</t>
  </si>
  <si>
    <t>Cobertura:</t>
  </si>
  <si>
    <t>200201</t>
  </si>
  <si>
    <t>Estrutura de aço para cobertura em arco, espaçamento entre arcos de 5,0 m, vão de 20,0 m, em aço  A 36, inclusive montagem</t>
  </si>
  <si>
    <t>Cobertura em telhas de galvanizado, onduladas</t>
  </si>
  <si>
    <t>200202</t>
  </si>
  <si>
    <t xml:space="preserve">Estrutura de aço para cobertura em arco, espaçamento entre arcos de 6,0 m, vão de 25,0 m, em aço  A 36, inclusive montagem </t>
  </si>
  <si>
    <t>200203</t>
  </si>
  <si>
    <t xml:space="preserve">Estrutura de aço para cobertura em duas águas,sem lanternin, espaçamento entre tesouras de 5,0 m, vão de 25,0 m, em aço  A 36, inclusive montagem </t>
  </si>
  <si>
    <t>Estrutura para cobertura em aço A36,inclusive montagem</t>
  </si>
  <si>
    <t>200204</t>
  </si>
  <si>
    <t>Cobertura em telhas de alumínio galvanizada ou pintada perifl ondulado, e=0,7mm faces: (peso: 2,70Kg/m² / espessura:0,70mm / largura nominal útil:1216mm/largura útil: 10% / vão livre: 2,00m)</t>
  </si>
  <si>
    <t>Gancho de alumínio (conjunto) com porca, arruela côncava de ferro, arruela lisa ou em PVC flexível (diâmetro nominal: 1/4" / comprimento: 300,00mm)</t>
  </si>
  <si>
    <t>200205</t>
  </si>
  <si>
    <t>Tela de nylon (malha 12 x 12 cm)</t>
  </si>
  <si>
    <t>200300</t>
  </si>
  <si>
    <t>Iluminação:</t>
  </si>
  <si>
    <t>200301</t>
  </si>
  <si>
    <t>Iluminação de quadra descoberta incluindo 04 postes de 7 metros de altura com: 12 projetores retangulares de alumínio fundido esmaltado para lâmpada V W 40w com junta e vidro boro silicato, completo, "Tecnowatt PL400MA" ou similar; Haste de aterramento, comprimento 2500mm, com parafuso de aperto (03 projetores para cada poste); Terminal para aterramento, com parafuso de aperto, estanhado; Caixa de passagem em concreto, 50x50x60cm, FcK=13,5MPa, forma e ferragem, tampa de concreto, escavação e reaterro apiloado; Quadro elétrico para 10 circuitos com barramento; Eletroduto pvc rosca ER010046 1.1/4"; Cabo de cobre seção 4.0mm2, isolação; Cabo de cobre nu, seção 10mm2; Cabo sintenax isolamento de 1KV 16mm2; Conector para cabo 16mm2 bimetálico; Disjuntor trif.10-30 A C "Eletromar" ou similar; Disjuntor trif. 40 A "Eletromar" ou similar; Lâmpada V W E40 HPLN 400w; Reator VM AF 400w/220v - A11426 "Helf" ou similar</t>
  </si>
  <si>
    <t>200302</t>
  </si>
  <si>
    <t>Iluminação de quadra coberta incluindo 12 projetores retangulares de  alumínio fundido esmaltado para lâmpada VM 40w com junta e vidro boro silicato, completo, "Tecnowatt PL400MA" ou similar, fixados em cada um dos pilares da estrutura metálica, h=6,00 m; Haste de aterramento, comprimento 2500mm, com parafuso de aperto; Terminal para aterramento, com parafuso de aperto, estanhado; Caixa de passagem em concreto, 50x50x60 cm, FcK=13,50 MPa, forma e ferragem, tampa de concreto, escavação e reaterro apiloado; Quadro elétrico para 10 circuitos com barramento; Eletroduto PVC rosca ER10046 1.1/4"; Cabo de cobre seção 4,0 mm², isolação; Cabo de cobre nu, seção 10 mm², isolação 1000v; Cabo sintenax isolamento de 1 KV 16 mm²; Conector para cabo 16 mm² bimetálico; Disjuntor trifásico 10-30 A C "Eletromar" ou similar; Disjuntor trifásico 40A "Eletromar" ou similar; Lâmpada VM E40 HPLN 400w; Reator VM AF 400w/220v-A11426 "Helf" ou similar</t>
  </si>
  <si>
    <t>POÇO ARTESIANO</t>
  </si>
  <si>
    <t>Execução de poço artesiano  h=100,00m, 60,00m da cx. d'água de 5000 lts com os respectivos itens e quantitativos descritos abaixo (se o poço  for diferente do citado, obedecer aos itens abaixo):</t>
  </si>
  <si>
    <t>perfuração de poço Ø6"</t>
  </si>
  <si>
    <t>M.</t>
  </si>
  <si>
    <t>filtro Ø 6" geo mecânico</t>
  </si>
  <si>
    <t>bomba submersa 4 BPS 3-23  3 CV</t>
  </si>
  <si>
    <t>laje circular em concreto armado para boca do poço, D= 1,20m</t>
  </si>
  <si>
    <t>manilha de concreto armado D= 1,20m</t>
  </si>
  <si>
    <t>locação geológica DOPE</t>
  </si>
  <si>
    <t>revestimento em tb. Geométrico Ø 6"</t>
  </si>
  <si>
    <t>adutora Ø 1" pvc branco de rosca, inclusive conexões</t>
  </si>
  <si>
    <t>instalação elétrica (fiação, painel, poste metálico)</t>
  </si>
  <si>
    <t>cx. D'água em poliuretano ou fibra de vidro, cap. 5000,00lts</t>
  </si>
  <si>
    <t>construção em concreto e alvenaria para base da caixa d'água 3,00x3,00m</t>
  </si>
  <si>
    <t>mobilização e desmobilização de equipamentos, construção de barracão provisório de obra</t>
  </si>
  <si>
    <t>teste de vazão</t>
  </si>
  <si>
    <t>análise química e bacteriológica da água</t>
  </si>
  <si>
    <t>220000</t>
  </si>
  <si>
    <t xml:space="preserve"> CISTERNA</t>
  </si>
  <si>
    <t>220101</t>
  </si>
  <si>
    <t>Cisterna 2800 L  (profundidade de 10,00m, D= 120cm) inclusive limpeza local, com os respectivos itens e quantitativos descritos abaixo (se a cisterna for diferente da citada, obedecer aos itens abaixo):</t>
  </si>
  <si>
    <t>220102</t>
  </si>
  <si>
    <t>Limpeza do local, capina e queima</t>
  </si>
  <si>
    <t>220103</t>
  </si>
  <si>
    <t>Escavação da cisterna com profundidade de 10,00m e D= 120cm</t>
  </si>
  <si>
    <t>220104</t>
  </si>
  <si>
    <t>Manilha de concreto armado para cisterna D = 120cm para profundidade de 10,00m</t>
  </si>
  <si>
    <t>220105</t>
  </si>
  <si>
    <t>Brita 1 e 2 para o fundo a cisterna</t>
  </si>
  <si>
    <t>220106</t>
  </si>
  <si>
    <t>Tubulação para água D=25mm</t>
  </si>
  <si>
    <t>220107</t>
  </si>
  <si>
    <t>Tampa de concreto pre-moldada para cisterna, diâmetro 120cm</t>
  </si>
  <si>
    <t>220108</t>
  </si>
  <si>
    <t>Bomba submersa indicada para cisterna e poço com diâmetro a partir de 8 polegadas. Atinge a altura manométrica de 65 metros com vazão mínima de 300 litros / hora Potência 300 Watts com rede de energia</t>
  </si>
  <si>
    <t>220109</t>
  </si>
  <si>
    <t>caixa d'água 100lts</t>
  </si>
  <si>
    <t>220110</t>
  </si>
  <si>
    <t>retirada de entulho após execução dos serviços e limpeza final da área</t>
  </si>
  <si>
    <t>220200</t>
  </si>
  <si>
    <t>Cisterna de captação de água pluvial - (Inclui caixa de Inspeção) Padrão IDENE conforme manoal construtivo fornecido pela DPRF / SEE- MG</t>
  </si>
  <si>
    <t>230000</t>
  </si>
  <si>
    <t>230100</t>
  </si>
  <si>
    <t>Limpeza:</t>
  </si>
  <si>
    <t>230101</t>
  </si>
  <si>
    <t>Raspagem, calafetação e aplicação de cera em piso de madeira</t>
  </si>
  <si>
    <t>230102</t>
  </si>
  <si>
    <t>Limpeza Geral da edificação</t>
  </si>
  <si>
    <t>230200</t>
  </si>
  <si>
    <t>Retirada de entulho:</t>
  </si>
  <si>
    <t>230201</t>
  </si>
  <si>
    <t>Transporte horizontal manual de material a granel (ou demolição) até a caçamba distância até 30m</t>
  </si>
  <si>
    <t>230202</t>
  </si>
  <si>
    <t>Transporte horizontal manual de material demolido até a caçamba distância até 30m e dela até o bota fora (DIST = 5km)</t>
  </si>
  <si>
    <t>230203</t>
  </si>
  <si>
    <t>Transporte horizontal  material a granel até 100m</t>
  </si>
  <si>
    <t>230204</t>
  </si>
  <si>
    <t>Transporte horizontal  de material demolido até a caçamba distância até 60m</t>
  </si>
  <si>
    <t>230205</t>
  </si>
  <si>
    <t>Transporte horizontal  de material demolido até a caçamba distância até 60m e dela até o bota fora (DIST. = 5 km)</t>
  </si>
  <si>
    <t>230206</t>
  </si>
  <si>
    <t>Transporte vertical manual de material a granel, do terreno até a 1ª laje</t>
  </si>
  <si>
    <t>230207</t>
  </si>
  <si>
    <t>Transporte vertical manual de material a granel, do terreno até a 2ª laje</t>
  </si>
  <si>
    <t>230208</t>
  </si>
  <si>
    <t>Carga manual de material a granel em caminhão basculante (empréstimo)</t>
  </si>
  <si>
    <t>230209</t>
  </si>
  <si>
    <t>Carga de material a granel em caminhão basculante, utilizando pá carregadeira sobre pneus</t>
  </si>
  <si>
    <t>230210</t>
  </si>
  <si>
    <t>Transporte e descarga de terra em caminhão basculante de 6m³ até diatância de 1 Km (retirada de entulho e terra de empréstimo)</t>
  </si>
  <si>
    <t>230211</t>
  </si>
  <si>
    <t>Transporte e descarga de terra em caminhão basculante de 6m³ até diatância de 5 Km (retirada de entulho e terra de empréstimo)</t>
  </si>
  <si>
    <t>230212</t>
  </si>
  <si>
    <t>Transporte e descarga de terra em caminhão basculante de 6m³ até diatância de 10 Km (retirada de entulho e terra de empréstimo)</t>
  </si>
  <si>
    <t>240000</t>
  </si>
  <si>
    <t>Implantação de Elevador para deficiente, conforme proposta e relatório fotografico em anexo</t>
  </si>
  <si>
    <t>unid</t>
  </si>
  <si>
    <t xml:space="preserve">     SECRETARIA DE ESTADO DE EDUCAÇÃO - MG - SUPERINTENDÊNCIA DE INFRAESTRUTURA ESCOLAR - PLANILHA DE SERVIÇOS</t>
  </si>
  <si>
    <t>MUNICÍPIO: PATOS DE MINAS - MG                                                                                      SERVIÇO: REFORMA</t>
  </si>
  <si>
    <t>VALOR ANALISADO</t>
  </si>
  <si>
    <t>Local de Intervenção</t>
  </si>
  <si>
    <t>44444</t>
  </si>
  <si>
    <t>reforma</t>
  </si>
  <si>
    <t xml:space="preserve">reforma </t>
  </si>
  <si>
    <t>Plataforma vertical pra transporte de pessoa com mobilidade reduzida
Implantação de Plataforma vertical pra transporte de pessoa com mobilidade reduzida, conforme proposta e relatório fotografico em anexo:
- Capacidade 275 Kg
- Velocidade=6 m/minuto 
- Motor eletrico 2cv, 1720 rpm, 60hz, trifasio (220x380V) 
- Comando manual de atuação constante com parada automática nos pavimentos. Chave na cabina. 
- Acionamento: fuso de aço com rosca trapezoidal e bucha auto lubrificante. - Construção: modulada em chapas e perfis de aço com ligações parafusadas com parafusos de alta resistencia.  - Guarda copro de seguança em laterias sem acesso. - Barreira de proteção: braço tipo basculante. - Segurança: chaves de fim de curso, microrutores de interferencia no percusro, acoplamento por embreagem conica automatica. - Auto-safe: sistema de resgaste automatico em caso de falta de energia. - Norma: equipmaento projetado e fabricado de acordo com ABNT 15655-1. - Modelo: PL-237. - Classe: público semi-cabinada-275 Kg. - Acesso: mesmo lado. Largura: 90 cm. - Profundidade: 140 cm. - Numero de paradas: 2. - Percurso: 350 cm. - Acabamento: em pintura eletrostática na cor branca. - Portão embarque: 2,00m. - Numero de portões:2</t>
  </si>
  <si>
    <t xml:space="preserve">ESCOLA MUNICIPAL FREI LEOPOLDO                                                                                </t>
  </si>
  <si>
    <t>SER: PATOS DE MINAS</t>
  </si>
  <si>
    <t xml:space="preserve">MUNICÍPIO: PATOS DE MINAS - MG                                                                                      </t>
  </si>
  <si>
    <t>SERVIÇO: REFORMA</t>
  </si>
  <si>
    <t>SECRETARIA DE ESTADO DE EDUCAÇÃO-MG                                                        SUPERINTENDENCIA DE INFRAESTRUTURA ESCOLAR - PLANILHA DE SERVIÇOS</t>
  </si>
  <si>
    <t>SECRETARIA DE ESTADO DE EDUCAÇÃO-MG                                           SUPERINTENDENCIA DE INFRAESTRUTURA ESCOLAR - PLANILHA DE SERVIÇOS</t>
  </si>
  <si>
    <t>Lâmpada vapor de mercúrio (tensão: 220,00V/tipo de rosca: E-40/potência: 250W)</t>
  </si>
  <si>
    <t>100107</t>
  </si>
  <si>
    <t>Vapor de mercúrio 400W (quadra poliesportiva)</t>
  </si>
  <si>
    <t>Lâmpada vapor de mercúrio (tensão: 220,00V / tipo de rosca: E-40/potência: 400W)</t>
  </si>
  <si>
    <t>100108</t>
  </si>
  <si>
    <t>Lâmpada  mista  250W</t>
  </si>
  <si>
    <t>100109</t>
  </si>
  <si>
    <t>Lâmpada  mista  500W</t>
  </si>
  <si>
    <t>1001010</t>
  </si>
  <si>
    <t>Projetor externo para Lâmpada a vapor de mercúrio 250 W, de iodeto metálico ou de sódio, com ângulo regulável, com alojamento para reator, completo, inclusive a lâmpada</t>
  </si>
  <si>
    <t>Projetor externo com ângulo regulável, com alojamento para reator</t>
  </si>
  <si>
    <t>Lâmpada vapor de mercúrio (potência 250w / tensão 220V / tipo  rosca E-4)</t>
  </si>
  <si>
    <t>Reator para lâmpadas de descarga-vapor de mercúrio</t>
  </si>
  <si>
    <t>100200</t>
  </si>
  <si>
    <t>Remoção e substituição de globo tipo drops:</t>
  </si>
  <si>
    <t>100201</t>
  </si>
  <si>
    <t xml:space="preserve">Somente o vidro </t>
  </si>
  <si>
    <t>Plafonier de alumínio com  globo leitoso (diâmetro da boca: 100,00mm)</t>
  </si>
  <si>
    <t>100202</t>
  </si>
  <si>
    <t>Completo (Luminária para teto para lâmpada incandescente tipo Drops com base e globo leitoso e lâmpada de 60 W)</t>
  </si>
  <si>
    <t>100300</t>
  </si>
  <si>
    <t>Fornecimento, transporte e instalação de calha comercial (inclusive montagem de soquet, reatores, lâmpadas e stater para:</t>
  </si>
  <si>
    <t>100301</t>
  </si>
  <si>
    <t>01 lâmpada fluorescente de 20W</t>
  </si>
  <si>
    <t>Luminária interna para lâmpada fluorescente tubular tipo calha de sobrepor em chapa de aço (número de lâmpadas: 1 / potência da lâmpada: 40 ou 32W / tipo de luminária: comercial)</t>
  </si>
  <si>
    <t>100302</t>
  </si>
  <si>
    <t>02 lâmpadas fluorescentes de 20W</t>
  </si>
  <si>
    <t>Luminária interna  para lâmpada fluorescente tubular tipo calha de sobrepor em chapa de aço (número de lâmpadas: 2 / potência da lâmpada: 32w / tipo de luminária: comercial)</t>
  </si>
  <si>
    <t>100303</t>
  </si>
  <si>
    <t>01 lâmpada fluorescente de 40W</t>
  </si>
  <si>
    <t>Luminária interna  para lâmpada fluorescente tubular tipo calha de sobrepor em chapa de aço (número de lâmpadas: 2/ potência da lâmpada: 40 0u 32w / tipo de luminária: comercial)</t>
  </si>
  <si>
    <t>100304</t>
  </si>
  <si>
    <t>02 lâmpadas fluorescentes de 40W</t>
  </si>
  <si>
    <t>Luminária interna  para lâmpada fluorescente tubular tipo calha de sobrepor em chapa de aço (número de lâmpadas: 2 / potência da lâmpada: 40 ou 32w / tipo de luminária: comercial)</t>
  </si>
  <si>
    <t>100305</t>
  </si>
  <si>
    <t>04 lâmpadas fluorescentes de 40W</t>
  </si>
  <si>
    <t>Luminária interna  para lâmpada fluorescente tubular tipo calha de sobrepor em chapa de aço (número de lâmpadas: 4 / potência da lâmpada: 40 ou 32w / tipo de luminária: comercial)</t>
  </si>
  <si>
    <t>100400</t>
  </si>
  <si>
    <t>Fornecimento e instalação  de reator de partida rápida:</t>
  </si>
  <si>
    <t>100401</t>
  </si>
  <si>
    <t>P/ luminária com 01 lamp. fluor. de 20W (simples, AFP 1 X 20W / 1X40W - 127V)</t>
  </si>
  <si>
    <t>Reator de partida rápida para lâmpada 20W- BFP (número de lâmpadas: 1  /potência: 20W / tensão: 110V)</t>
  </si>
  <si>
    <t>100402</t>
  </si>
  <si>
    <t>P/ luminária com 02 lamp. fluor. de 20W (duplo, AFP 2 X 20W / 2X40W - 127V)</t>
  </si>
  <si>
    <t>Reator de partida rápida para lâmpada 20W- BFP (número de lâmpadas: 2 / potência: 20W /tensão: 110V)</t>
  </si>
  <si>
    <t>100403</t>
  </si>
  <si>
    <t>P/ luminária com 01 lamp. fluor. de 40W (simples, AFP 1 X 20W/ 1X40W - 127V)</t>
  </si>
  <si>
    <t>Reator de partida rápida para lâmpada 20W- BFP (número de lâmpadas: 1 / potência: 20W / tensão: 110V)</t>
  </si>
  <si>
    <t>100404</t>
  </si>
  <si>
    <t>P/ luminária com 02 lamp. fluor. de 40W (duplo, AFP 2 X 20W/ 2X40W - 127V)</t>
  </si>
  <si>
    <t>Reator de partida rápida para lâmpada 20W- BFP (número de lâmpadas: 2/potência: 20W/tensão: 110V)</t>
  </si>
  <si>
    <t>100405</t>
  </si>
  <si>
    <t>P/ luminária com 04 lamp. fluor. de 40W (duplo, AFP 2 X 20W/ 2X40W - 127V)</t>
  </si>
  <si>
    <t>Reator de partida rápida para lâmpada 20W- BFP (número de lâmpadas:4/potência: 20W/tensão: 110V)</t>
  </si>
  <si>
    <t>100500</t>
  </si>
  <si>
    <t>Fornecimento e instalação de soquete (troca) para:</t>
  </si>
  <si>
    <t>100501</t>
  </si>
  <si>
    <t>Soquete simples em termoplástico para luminária de uma lâmpada fluorescente</t>
  </si>
  <si>
    <t>100502</t>
  </si>
  <si>
    <t>Soquete simples em termoplástico para luminária de duas lâmpada fluorescente</t>
  </si>
  <si>
    <t>100503</t>
  </si>
  <si>
    <t>Soquete simples em termoplástico para luminária de quatro lâmpada fluorescente</t>
  </si>
  <si>
    <t>100601</t>
  </si>
  <si>
    <t>Starter (idem à m.o da lâmpada)</t>
  </si>
  <si>
    <t>100602</t>
  </si>
  <si>
    <t>Aterramento completo, com astes terra Copperweld 5/8"x 2,40m</t>
  </si>
  <si>
    <t>100606</t>
  </si>
  <si>
    <t>Luminária fluorescente completa com 4 lâmpadas de 40W, tipo calha de sobrepor</t>
  </si>
  <si>
    <t>Luminária interna para lâmpada fluorescente tubular tipo calha de sobrepor em chapa de aço (número  de lâmpadas: 4 / potência da lâmpada: 32 w/ tipo de luminária: comercial)</t>
  </si>
  <si>
    <t>Reator de partida rápida para lâmpada e 40w-AFP (número de lâmpadas: 2 / potência: 40w / tensão: 110w)</t>
  </si>
  <si>
    <t>100607</t>
  </si>
  <si>
    <t>Luminária fluorescente completa com 2 lâmpadas de 20W, tipo calha de sobrepor</t>
  </si>
  <si>
    <t>Luminária interna para lâmpada fluorescente tubular tipo calha de sobrepor em chapa de aço (número  de lâmpadas: 2 / potência da lâmpada: 32 w / tipo de luminária : comercial)</t>
  </si>
  <si>
    <t>Reator de partida rápida para lâmpada e 20w-AFP (número de lâmpadas: 2 / potência: 20w / tensão: 110w)</t>
  </si>
  <si>
    <t>Lâmpada fluorescente tubular (potência: 20w)</t>
  </si>
  <si>
    <t>100608</t>
  </si>
  <si>
    <t>Luminária fluorescente completa com 1 lâmpadas de 20W, tipo calha de sobrepor</t>
  </si>
  <si>
    <t>Luminária interna para lâmpada fluorescente tubular tipo calha de sobrepor em chapa de aço (número  de lâmpadas: 1 / potência da lâmpada: 32 w / tipo de luminária : comercial)</t>
  </si>
  <si>
    <t>Reator de partida rápida para lâmpada e 20w-AFP (número de lâmpadas: 1 / potência: 20w / tensão: 110w)</t>
  </si>
  <si>
    <t>100609</t>
  </si>
  <si>
    <t>Sirene p/ alcance até 500 m</t>
  </si>
  <si>
    <t>100700</t>
  </si>
  <si>
    <t>Fornecimento e instalação interruptor, inclusive placa:</t>
  </si>
  <si>
    <t>100701</t>
  </si>
  <si>
    <t>01 tecla (1 mod. - 10A - 250V - R 6110 01 PIAL / similar)</t>
  </si>
  <si>
    <t>Interruptor de embutir  1 tecla simples (tensão: 250V / corrente elétrica: 10A)</t>
  </si>
  <si>
    <t>100702</t>
  </si>
  <si>
    <t>02 teclas simples 10A - 250V</t>
  </si>
  <si>
    <t>Interruptor de imbutir 2 teclas simples (tensão: 250V / corrente elétrica: 10A)</t>
  </si>
  <si>
    <t>100703</t>
  </si>
  <si>
    <t>03 teclas simples 10A - 250V</t>
  </si>
  <si>
    <t>Interruptor de embutir 3 teclas simples paralelo (corrente elétrica: 10A / tensão: 250V)</t>
  </si>
  <si>
    <t>100704</t>
  </si>
  <si>
    <t>01 tecla paralelo e uma tomada dois pólos universal 10A-250V</t>
  </si>
  <si>
    <t>Interruptor de embutir 1 tecla paralelo e 1 tomada de 2 pólos universal (tensão: 250V / corrente elétrica: 10A)</t>
  </si>
  <si>
    <t>100800</t>
  </si>
  <si>
    <t>Fornecimento e instalação de disjuntor automático:</t>
  </si>
  <si>
    <t>100801</t>
  </si>
  <si>
    <t>Monopolar de 10  a 32 A</t>
  </si>
  <si>
    <t>100802</t>
  </si>
  <si>
    <t>Disjuntor para sistemas prediais e comerciais padrão europeu-monopolar (corrente elétrica: 16,00A / tipo de curva característica: C/ICC baixa tensão NBR IEC 60898: 4,0KA / ICC alta tensão: NBR IEC 60898: 3,0KA)</t>
  </si>
  <si>
    <t>100803</t>
  </si>
  <si>
    <t>Monopolar de 40 a 50 A</t>
  </si>
  <si>
    <t>100804</t>
  </si>
  <si>
    <t>Disjuntor para sistemas prediais e comerciais padrão europeu-monopolar (corrente elétrica: 16,00A / tipo de curva característica: C / ICC baixa tensão NBR IEC 60898: 4,0KA/ICC alta tensão: NBR IEC 60898: 3,0KA)</t>
  </si>
  <si>
    <t>100805</t>
  </si>
  <si>
    <t>Bipolar de 10 a 50 A</t>
  </si>
  <si>
    <t>100806</t>
  </si>
  <si>
    <t>100807</t>
  </si>
  <si>
    <t>Tripolar de 10 a 100 A</t>
  </si>
  <si>
    <t>100808</t>
  </si>
  <si>
    <t>Disjuntor para sistemas prediais e comerciais padrão europeu-tripolar (corrente elétrica: 40A / tipo de curva característica: C / ICC baixa tensão NBR IEC 60898: 4,0KA/ICC alta tensão: NBR IEC 60898: 3,0KA)</t>
  </si>
  <si>
    <t>100809</t>
  </si>
  <si>
    <t xml:space="preserve">Tripolar 10KA,de 120A a 125A </t>
  </si>
  <si>
    <t>100900</t>
  </si>
  <si>
    <t>Fornecimento, transporte e instalação de fios:</t>
  </si>
  <si>
    <t>100901</t>
  </si>
  <si>
    <r>
      <t>Isolado de PVC seção 1,5 mm</t>
    </r>
    <r>
      <rPr>
        <b/>
        <vertAlign val="superscript"/>
        <sz val="12"/>
        <rFont val="Arial"/>
        <family val="2"/>
      </rPr>
      <t>2</t>
    </r>
  </si>
  <si>
    <t>Fio isolado em PVC (encordoamento: classe 1 / seção transversal: 1,50 mm²  tensão: 750,00V)</t>
  </si>
  <si>
    <t>100902</t>
  </si>
  <si>
    <r>
      <t>Isolado de PVC seção 2,5 mm</t>
    </r>
    <r>
      <rPr>
        <b/>
        <vertAlign val="superscript"/>
        <sz val="12"/>
        <rFont val="Arial"/>
        <family val="2"/>
      </rPr>
      <t xml:space="preserve">2 </t>
    </r>
  </si>
  <si>
    <t>Fio isolado em PVC (encordoamento: classe 1 / seção transversal: 2,50 mm² / tensão: 750,00V)</t>
  </si>
  <si>
    <t>100903</t>
  </si>
  <si>
    <r>
      <t>Isolado de PVC seção 4,0 mm</t>
    </r>
    <r>
      <rPr>
        <b/>
        <vertAlign val="superscript"/>
        <sz val="12"/>
        <rFont val="Arial"/>
        <family val="2"/>
      </rPr>
      <t>2</t>
    </r>
  </si>
  <si>
    <t>Fio isolado em PVC (encordoamento: classe 1 / seção transversal: 4,00 mm² / tensão: 750,00V)</t>
  </si>
  <si>
    <t>100904</t>
  </si>
  <si>
    <r>
      <t>Isolado de PVC seção 6,0 mm</t>
    </r>
    <r>
      <rPr>
        <b/>
        <vertAlign val="superscript"/>
        <sz val="12"/>
        <rFont val="Arial"/>
        <family val="2"/>
      </rPr>
      <t>2</t>
    </r>
  </si>
  <si>
    <t>Fio isolado em PVC (encordoamento: classe 1 / seção transversal: 6,00 mm² / tensão: 750,00V)</t>
  </si>
  <si>
    <t>101000</t>
  </si>
  <si>
    <t>Fornecimento, transporte e instalação de cabos Sintenax:</t>
  </si>
  <si>
    <t>101001</t>
  </si>
  <si>
    <r>
      <t>Isolado em PVC seção 10 mm</t>
    </r>
    <r>
      <rPr>
        <b/>
        <vertAlign val="superscript"/>
        <sz val="12"/>
        <rFont val="Arial"/>
        <family val="2"/>
      </rPr>
      <t>2</t>
    </r>
  </si>
  <si>
    <t>Cabo isolado em PVC 0,6 /1 KV - 70º C - unipolar baixa tensão (seção transversal: 10,00 mm² / encordoamento Classe 2)</t>
  </si>
  <si>
    <t>101002</t>
  </si>
  <si>
    <r>
      <t>Isolado em PVC seção 16 mm</t>
    </r>
    <r>
      <rPr>
        <b/>
        <vertAlign val="superscript"/>
        <sz val="12"/>
        <rFont val="Arial"/>
        <family val="2"/>
      </rPr>
      <t>2</t>
    </r>
  </si>
  <si>
    <t>Cabo isolado em PVC 0,6 / 1 KV - 70º C - unipolar baixa tensão (seção transversal: 16,00 mm² / encordoamento Classe 2)</t>
  </si>
  <si>
    <t>101003</t>
  </si>
  <si>
    <r>
      <t>Isolado em PVC seção 25 mm</t>
    </r>
    <r>
      <rPr>
        <b/>
        <vertAlign val="superscript"/>
        <sz val="12"/>
        <rFont val="Arial"/>
        <family val="2"/>
      </rPr>
      <t>2</t>
    </r>
  </si>
  <si>
    <t>Cabo isolado em PVC 0,6 / 1 KV - 70º C - unipolar baixa tensão (seção transversal: 25,00 mm² / encordoamento Classe 2)</t>
  </si>
  <si>
    <t>101004</t>
  </si>
  <si>
    <r>
      <t>Isolado em PVC seção 35 mm</t>
    </r>
    <r>
      <rPr>
        <b/>
        <vertAlign val="superscript"/>
        <sz val="12"/>
        <rFont val="Arial"/>
        <family val="2"/>
      </rPr>
      <t>2</t>
    </r>
  </si>
  <si>
    <t>Cabo isolado em PVC 0,6/1 KV - 70º C - unipolar baixa tensão (seção transversal: 35,00 mm² / encordoamento Classe 2)</t>
  </si>
  <si>
    <t>tensão (seção transversal: 35,00 mm² / encordoamento: Classe 2)</t>
  </si>
  <si>
    <t>101005</t>
  </si>
  <si>
    <t xml:space="preserve">Isolado em PVC seção 70 mm² </t>
  </si>
  <si>
    <t>Cabo isolado em PVC 0,6 / 1 KV - 70º C - unipolar baixa tensão (seção transversal: 35,00 mm² / encordoamento Classe 2)</t>
  </si>
  <si>
    <t>101100</t>
  </si>
  <si>
    <t>Fornecimento e colocação de eletroduto em PVC roscável,com conexões:</t>
  </si>
  <si>
    <t>101101</t>
  </si>
  <si>
    <t>Diâmetro 20mm (1/2")</t>
  </si>
  <si>
    <t>Eletroduto de PVC rígido roscável (diâmetro da seção:1/2")</t>
  </si>
  <si>
    <t>101102</t>
  </si>
  <si>
    <t>Eletroduto de PVC rígido roscável (diâmetro da seção:3/4")</t>
  </si>
  <si>
    <t>101103</t>
  </si>
  <si>
    <t>Eletroduto de PVC rígido roscável (diâmetro da seção:1")</t>
  </si>
  <si>
    <t>101104</t>
  </si>
  <si>
    <t>Eletroduto de PVC rígido roscável (diâmetro da seção: 1 1/2")</t>
  </si>
  <si>
    <t>101105</t>
  </si>
  <si>
    <t>Diâmetro 75 mm (2 1/2")</t>
  </si>
  <si>
    <t>Eletroduto de PVC rígido roscável (diâmetro da seção: 2 1/2")</t>
  </si>
  <si>
    <t>101201</t>
  </si>
  <si>
    <t>Mangueira  de PVC flexível corrugado (diâmetro da seção: 1/2")</t>
  </si>
  <si>
    <t>101205</t>
  </si>
  <si>
    <t>Diâmetro 75 mm (2 ")</t>
  </si>
  <si>
    <t>Mangueira  de PVC flexível corrugado (diâmetro da seção: 2 ")</t>
  </si>
  <si>
    <t>101301</t>
  </si>
  <si>
    <t>Caixa de passagem 4"x 2" sem placa</t>
  </si>
  <si>
    <t>Caixa de ligação de PVC para eletroduto flexível corrugado de embutir (comprimento: 4' / largura : 2' / profundidade: 46mm)</t>
  </si>
  <si>
    <t>101303</t>
  </si>
  <si>
    <t>Placa (espelho) para caixa 4x2"</t>
  </si>
  <si>
    <t>Placa (espelho) para caixa 4x2-3 postos</t>
  </si>
  <si>
    <t>101305</t>
  </si>
  <si>
    <t>Caixa octogonal p/ teto (laje maciça)</t>
  </si>
  <si>
    <t>Caixa de ligação de PVC para eletroduto flexível corrugado de embutir (formato da seção transveral: octogonal / comprimento: 4' / largura: 4 / profundidade : 52 mm)</t>
  </si>
  <si>
    <t>101307</t>
  </si>
  <si>
    <t>Projetor externo para lâmpada a vapor de mercúrio, de iodeto  ou de sódio, com ângulo regulável, com alojamento para reator, incl. Lâmpada</t>
  </si>
  <si>
    <t>Projetor externo com ângulo  elevação regulável e alojamento para reator (número de lâmpadas: 1 / potência: até 400W / tipo de rosca: E-40)</t>
  </si>
  <si>
    <t>Lâmpada vapor de mercúrio (portência:250w / tensão: 220V / tipo de  rosca: E-40)</t>
  </si>
  <si>
    <t>Reator para lâmpadas de descarga -  vapor de mercúrio 250w - AFP (portência 250W / tensão: 220V / número de lâmpadas:1)</t>
  </si>
  <si>
    <t>101308</t>
  </si>
  <si>
    <t>Luminária refletora simples p/ iluminação pública p/ lâmpada vapor de mercúrio, sódio e metálica de 250-400W / 220V (sem lâmpada)</t>
  </si>
  <si>
    <t>Portas (completa)</t>
  </si>
  <si>
    <t>110302</t>
  </si>
  <si>
    <t>Janelas de madeira (completa)</t>
  </si>
  <si>
    <t>110400</t>
  </si>
  <si>
    <t>Fornecimento e colocação de régua de proteção:</t>
  </si>
  <si>
    <t>110401</t>
  </si>
  <si>
    <t>De carteiras e/ou cartazes, de 10x1,7cm c/ canto boleado em Ipê, Peroba ou similar, resinado ou pintado</t>
  </si>
  <si>
    <t>110501</t>
  </si>
  <si>
    <t>Porta interna de madeira  de uma folha com batente, guarnição e ferragem 0,90x2,10 m (porta completa)</t>
  </si>
  <si>
    <t>Porta lisa de madeira encabeçada (espessura: 35mm / largura: 0,90m / altura: 2,10m / tipo de madeira: IMBUIA</t>
  </si>
  <si>
    <t>Batente de madeira p/ porta de 1 folha -vão de até 090x2,10m (espessura: 35,00mm / largura: 140,00mm / tipode madeira: PEROBA /perímetro :5,40m)</t>
  </si>
  <si>
    <t>110503</t>
  </si>
  <si>
    <t>Porta interna de madeira, colocação e acabamento, de uma folha com batente, guarnição e ferragem, 0,70x2,10m (porta completa)</t>
  </si>
  <si>
    <t>Porta lisa de madeira encabeçada (espessura: 35mm / largura: 0,70m / altura: 2,10m / tipo de madeira: IMBUIA)</t>
  </si>
  <si>
    <t>110504</t>
  </si>
  <si>
    <t>110505</t>
  </si>
  <si>
    <t xml:space="preserve">Porta de compensado, interna, colocação e acabamento liso à prova d'água, com batente, para sanitário e vestiário, 0,60 x 1,50m </t>
  </si>
  <si>
    <t>Porta de sanitário lisa para receber pintura (espessura: 35,00mm / largura: 0,60 / altura: 1,50m)</t>
  </si>
  <si>
    <t>Batente de ferro (perímetro: 5,40m)</t>
  </si>
  <si>
    <t>Fechadura tipo tarjeta livre-ocupado em latão (largura: 0,65m / altura: 0,60m / tipo de acabamento: CROMADO)</t>
  </si>
  <si>
    <t>110506</t>
  </si>
  <si>
    <t>Porta interna de madeira p/ sanitário, conforme norma de acessibilidade, acabamento liso à prova d'água, com marco de ferro ou batente, puxador horizontal interno, D: 1 1/2", C=40cm, a 90cm do piso, maçaneta tipo alavanca, proteção na parte inferior, interna e externa, em chapa galvanizada com pintura eletrostática L=40cm, completa com ferragens 0,90x2,10m, com acabamento final, inclusive pintura em esmalte</t>
  </si>
  <si>
    <t>OBS.: É obrigatório o uso de portas externas nas passagens para as circulações abertas e áreas externas</t>
  </si>
  <si>
    <t>120101</t>
  </si>
  <si>
    <t>Portão de ferro, completo</t>
  </si>
  <si>
    <t>Porta de ferro sob encomenda de abrir, em chapa simples, uma folha de chapa n°18 e batente chapa n°16, completa, inclusive ferragens</t>
  </si>
  <si>
    <t>120300</t>
  </si>
  <si>
    <t>Recuperação de:</t>
  </si>
  <si>
    <t>120301</t>
  </si>
  <si>
    <t>Portão de ferro</t>
  </si>
  <si>
    <t>120400</t>
  </si>
  <si>
    <t>Recuperação de janela tipo:</t>
  </si>
  <si>
    <t>120401</t>
  </si>
  <si>
    <t>De correr</t>
  </si>
  <si>
    <t>120402</t>
  </si>
  <si>
    <t>Basculante</t>
  </si>
  <si>
    <t>120500</t>
  </si>
  <si>
    <t>120501</t>
  </si>
  <si>
    <t>Fixação de grade de proteção (inclui apenas o serviço de fixação-só  M.O)</t>
  </si>
  <si>
    <t>Grade de ferro de proteção requadro em ferro chato e reforços centrais em ferro redondo (tipo de acabamento: fundo oxidante a base de zarcão / largura do perfil do requadro: 1/4" / espessura do perfil do requadro: 1" / diâmetro do reforço central)</t>
  </si>
  <si>
    <t>120502</t>
  </si>
  <si>
    <t>Serviço de fixação de janelas de aço (completa)</t>
  </si>
  <si>
    <t>120503</t>
  </si>
  <si>
    <t>Fornecimento e assentamento de porta de aço de enrolar, chapa 24, raiada larga e fechadura</t>
  </si>
  <si>
    <t>120504</t>
  </si>
  <si>
    <t>Grelha reta de ferro fundido e = 200 mm</t>
  </si>
  <si>
    <t>120505</t>
  </si>
  <si>
    <t>Grelha em cantoneira de aço 5/8' / 5/8' / 1/8' e  ferro de 1/2' espaçados de 4 cm, L=30 cm</t>
  </si>
  <si>
    <t xml:space="preserve">OBS.: O espaçamento máximo dos vãos dos gradis ou guarda-corpo devem ter, pelo menos, uma das dimensões igual ou inferior a 12cm. Lembrando que, quando já existir algum modelo, deve-se seguir o mesmo padrão existente. </t>
  </si>
  <si>
    <t>Manter o modelo existente das esquadrias metálicas, em caso de novas construções, sem outros prédios anexos, adotar:                                                   1) Seção quadrada: dimensão máxima de 20x20cm;                                                 2) Seção retangular: lador menor comprimento máximo de 17cm e lado maior comprimento máximo de 1,0m.</t>
  </si>
  <si>
    <t>Fornecimento e colocação de:</t>
  </si>
  <si>
    <t xml:space="preserve">Fechaduras para porta interna </t>
  </si>
  <si>
    <t>Fechadura completa para porta interna em latão (encaixe: 40mm / extremidades testa e contra testa: retas / tipo de fechadura: gorge / tipo de guarnição: espelho / tipo de maçaneta: alavanca)</t>
  </si>
  <si>
    <t>130102</t>
  </si>
  <si>
    <t>Fechaduras para porta externa</t>
  </si>
  <si>
    <t>Fechadura coompleta para porta externa em latão (encaixe: 40mm / extremidades testa e contra testa: reta /tipo de fechadura: cilindro / tipo de guarnição: espelho / tipo de maçaneta: alavanca)</t>
  </si>
  <si>
    <t>130103</t>
  </si>
  <si>
    <t>Dobradiça de 3" x 2 1/2" , cromada</t>
  </si>
  <si>
    <t>Parafuso madeira cabeça chata fenda simples (zincado branco, comprimento: 90mm / diâmetro nominal: 6,10mm)</t>
  </si>
  <si>
    <t>130104</t>
  </si>
  <si>
    <t>Trinco de porta, tipo tarjeta livre-ocupado em latão</t>
  </si>
  <si>
    <t>Fechadura tipo tarjeta livre-ocupado em latão (largura: 0,65m / altura: 0,60m / tipo de acabamento: cromado)</t>
  </si>
  <si>
    <t>130105</t>
  </si>
  <si>
    <t>Trinco de janela, tipo borboleta em latão</t>
  </si>
  <si>
    <t>Borboleta em latão para janela (tipo de acabamento cromado)</t>
  </si>
  <si>
    <t>130106</t>
  </si>
  <si>
    <t>Cremona de latão com vara de ferro</t>
  </si>
  <si>
    <t>Cremona de latão (tipo: castanha)</t>
  </si>
  <si>
    <t>130107</t>
  </si>
  <si>
    <t>Vara de cremona, em latão</t>
  </si>
  <si>
    <t>Vara de ferro para cremona (comprimento: 1,20m / tipo de acabamento: polido)</t>
  </si>
  <si>
    <t>Alavanca de latão cromado (Basculante)</t>
  </si>
  <si>
    <t>Puxador de punho, de centro (Janela )</t>
  </si>
  <si>
    <t>Outros: (fornecimento e execução):</t>
  </si>
  <si>
    <t>Barra apoio deficiente tubo metálico D=1 1/2" / Pintura em base anticorrosiva</t>
  </si>
  <si>
    <t>Barra de apoio para  portadores de necessidades especias, reta, em aço galvanizado (diâmetro: 1 1/4" / comprimento: 900mm)</t>
  </si>
  <si>
    <t>Bucha de nylon com parafuso auto-atarrachante cabeça panela, fenda simples (comprimento: 50,00mm / diâmetro nominal do parafuso: 4,80mm / diâmetro nominal da bucha: 8,00mm)</t>
  </si>
  <si>
    <t>130302</t>
  </si>
  <si>
    <t>Corrimão simples em tubo de aço galvanizado pintado a esmalte após proteção com zarcão d = 1 1/2"- fixado em alvenaria</t>
  </si>
  <si>
    <t>Tubo de aço inox sem costura (diâmetro da seção: 2" / schedule: 80)</t>
  </si>
  <si>
    <t>130303</t>
  </si>
  <si>
    <t>Corrimão simples em tubo de aço galvanizado pintado a esmalte após proteção com zarcão d = 1 1/2" - fixado em piso</t>
  </si>
  <si>
    <t>Tubo de aço inox sem costura ( diâmetro da seção: 2" / schedule: 80)</t>
  </si>
  <si>
    <t>130304</t>
  </si>
  <si>
    <t>Corrimão duplo em tubo de aço galvanizado pintado a esmalte após proteção com zarcão d = 1 1/2" - fixado em alvenaria</t>
  </si>
  <si>
    <t>130305</t>
  </si>
  <si>
    <t>Guarda-corpo em aço galvanizado   d=1 1/2", com subdivisões em tubo de aço d= 1/2", h = 1,05 m com corrimão simples de tubo de aço  d = 1 1/2" pintado a esmalte após proteção com zarcão (em toda passarela superior inclusive escada)</t>
  </si>
  <si>
    <t>130306</t>
  </si>
  <si>
    <t>Guarda-corpo em aço galvanizado  d = 1 1/2", com subdivisões em tubo de aço  d = 1/2", h = 1,05 m, com corrimão duplo de tubo de aço  d = 1 1/2" pintado a esmalte após proteção com zarcão</t>
  </si>
  <si>
    <t>130307</t>
  </si>
  <si>
    <t xml:space="preserve">Guarda-corpo em aço inox d = 1 1/2", com subdivisões em tubo de aço inox d = 1/2", h = 1,05 m, com corrimão duplo de tubo de aço inox d = 1 1/2" pintado a esmalte </t>
  </si>
  <si>
    <t>Reboco com argamassa 1:2:9 cimento, cal e areia lavada média peneirada,com aditivo impermeabilizante, para paredes revestidas com tinta, e = 20mm</t>
  </si>
  <si>
    <t>140103</t>
  </si>
  <si>
    <t>Revestimento camada única 1:3, cimento e areia</t>
  </si>
  <si>
    <t>140104</t>
  </si>
  <si>
    <t>Emboço/ massa única para parede interna com argamassa de cimento e areia sem peineirar traço 1:6,  e=20mm</t>
  </si>
  <si>
    <t>140105</t>
  </si>
  <si>
    <t>Chapisco com argamassa 1:3 cimento e areia, a colher</t>
  </si>
  <si>
    <t>140107</t>
  </si>
  <si>
    <t>Chapisco para parede interna ou externa com argamassa de cimento e pedrisco traço 1:4, e=7mm para aderência de revestimento traço 1:4, e= 7mm</t>
  </si>
  <si>
    <t>140108</t>
  </si>
  <si>
    <t>Azulejo assentado com argamassa mista de cimento, cal hidratada e areia peneirada traço 1:2:8, juntas em amarração, inclusive rejuntamento</t>
  </si>
  <si>
    <r>
      <t xml:space="preserve">Cimento Portland CP II-E-32       </t>
    </r>
    <r>
      <rPr>
        <b/>
        <sz val="12"/>
        <rFont val="Arial"/>
        <family val="2"/>
      </rPr>
      <t xml:space="preserve"> </t>
    </r>
  </si>
  <si>
    <t xml:space="preserve">Azulejo cerâmico tipo extra, esmaltado, liso (comprimento: 150mm / largura: 150mm) </t>
  </si>
  <si>
    <t>Rejuntamento de azulejos externos e internos, argamassa pré-fabricada, junta até 3 mm ou cimento branco</t>
  </si>
  <si>
    <t>140109</t>
  </si>
  <si>
    <t>Azulejo extra assentado internamente com argamassa pré-fabridada de cimento colante (com M. O. empreitada), inclusive c/ reajuntamento</t>
  </si>
  <si>
    <t>140110</t>
  </si>
  <si>
    <t>140111</t>
  </si>
  <si>
    <t>140200</t>
  </si>
  <si>
    <t>140201</t>
  </si>
  <si>
    <t>Entelamento corretivo de superfície com trinca por retração ou dilatação, revestida com argamassa de cal hidratada e areia sem peneirar, traço 1:3, largura da tela 15cm</t>
  </si>
  <si>
    <t>140202</t>
  </si>
  <si>
    <t>Enchimento de junta com mastique e = 3 mm</t>
  </si>
  <si>
    <t>140203</t>
  </si>
  <si>
    <t>Tratamento de junta de dilatação de lajes de transição, com isopor e espessura de  2 cm</t>
  </si>
  <si>
    <t>Taco de madeira ipê ou similar, assentado c/ argamassa de cimento e areia peneirada traço 1:4, inclusive desbastamento da superfície de base</t>
  </si>
  <si>
    <t>Taco de madeira (espesura: 20,00mm / comprimento: 400,00mm / largura: 100,00mm / tipo de madeira: ipê)</t>
  </si>
  <si>
    <t>150102</t>
  </si>
  <si>
    <t>Tábua corrida (Assoalho de madeira ipê ou similar , largura 10 ou 20cm, fixada sobre barrotes trapezoidais de madeira 5x3x2cm com espaçamento de 35cm, assentado em argamassa de cimento e areia sem peneirar traço 1:5)</t>
  </si>
  <si>
    <t>Assoalho de madeira com encaixe tipo macho -fêmea (espessura: 20,00mm / largura: 150,00mm / tipo de madeira: ipê)</t>
  </si>
  <si>
    <t>Caibro (largura: 50,00mm / altura de 60,00mm / tipo de madeira: peroba rosa)</t>
  </si>
  <si>
    <t>Prego 18x27 com cabeça (comprimento: 62,1 m/diâmetro da cabeça:3,4mm)</t>
  </si>
  <si>
    <t>150103</t>
  </si>
  <si>
    <t xml:space="preserve">Ardósia em placas 30x30cm e=8mm, assentado com argamassa pré-fabricada de cimento colante, inclusive rejunte com juntas de 5mm     </t>
  </si>
  <si>
    <t>Argamassa pré-fabricada de cimento colante para assentamento de ardósia</t>
  </si>
  <si>
    <t xml:space="preserve">Placa de pedra ardósia (espessura: 8,00mm/comprimento: 300,00mm/largura: 300,00mm/cor: verde)                </t>
  </si>
  <si>
    <t xml:space="preserve">Argamassa pré-fabricada de cimento colante p/ assentamento de ardósia                  </t>
  </si>
  <si>
    <t>150104</t>
  </si>
  <si>
    <t>Piso cerâmico esmaltado (30x30cm), assentado com argamassa pré-fabricada de cimento colante, incluindo rejuntamento com cimento branco e juntas e=6mm</t>
  </si>
  <si>
    <t xml:space="preserve">Piso cerâmico esmaltado não derrapante (resistência a abrasão: 5 / espessura: 8mm / largura: 300mm / comprimento: 300 mm)     </t>
  </si>
  <si>
    <t xml:space="preserve">Argamassa pré-fabricada de cimento colante p/ assentamento de peças cerâmicas                </t>
  </si>
  <si>
    <t xml:space="preserve">Argamassa pré-fabricada para rejuntamento cerâmico </t>
  </si>
  <si>
    <t>150105</t>
  </si>
  <si>
    <t>Ladrilho hidraúlico (20x20cm, na cor natural) assentado com argamassa pré-fabricada com cimento colante</t>
  </si>
  <si>
    <t>Argamassa pré-fabricada de cimento colante para assentamento de peças cerâmicas em áreas de grande trânsito</t>
  </si>
  <si>
    <t>Ladrilho hidráulico 64 dados (comprimento: 200,00 mm / espessura: 20,00 mm / largura: 200,00 mm)</t>
  </si>
  <si>
    <t>150107</t>
  </si>
  <si>
    <t>Piso cimentado com argamassa de cimento e areia sem peneirar, traço 1:4, e=1,5cm sem impermeabilizante (área externa)</t>
  </si>
  <si>
    <t>150200</t>
  </si>
  <si>
    <t>150201</t>
  </si>
  <si>
    <t>Madeira h=7cm, fixado sobre tacos embutidos na parede, espaçados de 50cm</t>
  </si>
  <si>
    <t>Rodapé de madeira (espessura: 20,00mm / altura: 70,00mm / tipo de madeira: ipê)</t>
  </si>
  <si>
    <t>Prego 16x24 com cabeça (comprimento: 55,2mm / diâmetro da cabeça: 2,7mm)</t>
  </si>
  <si>
    <t>Taco de madeira para instalação de portas e janelas (peroba)</t>
  </si>
  <si>
    <t>150203</t>
  </si>
  <si>
    <t>Cerâmica H = 10cm</t>
  </si>
  <si>
    <t xml:space="preserve">Argamassa pré-fabricada </t>
  </si>
  <si>
    <t>Cerâmica</t>
  </si>
  <si>
    <t>150204</t>
  </si>
  <si>
    <t>Ardósia de 10cm de altura, assentado com argamassa pré-fabricada de cimento colante</t>
  </si>
  <si>
    <t xml:space="preserve">Argamassa pré-fabricada de cimento colante para assentamento de ardósia                     </t>
  </si>
  <si>
    <t>150400</t>
  </si>
  <si>
    <t>Barroteamento para piso, em:</t>
  </si>
  <si>
    <t>150401</t>
  </si>
  <si>
    <t>Madeira de lei</t>
  </si>
  <si>
    <t>Prego 18x27 com cabeça (comprimento: 62,1 m/diâmetro da cabeça: 3,4mm)</t>
  </si>
  <si>
    <t>150501</t>
  </si>
  <si>
    <t>Piso em marmorite cimento branco, ou granilite incluindo junta plástica em 1,0x 1,0 m</t>
  </si>
  <si>
    <t>150502</t>
  </si>
  <si>
    <t>Piso em marmorite cimento comum (cinza), ou granilite incluindo junta plástica em 1,0x 1,0 m</t>
  </si>
  <si>
    <t>150503</t>
  </si>
  <si>
    <t>Alvenaria de vedação com bloco de concreto, 19x19x39 cm, espessura da parede 19 cm, juntas de 10mm com argamassa mista de cimento, cal e areia sem peneirar traço 1:0,5:8 - tipo 2</t>
  </si>
  <si>
    <t>Saibro</t>
  </si>
  <si>
    <t>Areia lavada tipo fina</t>
  </si>
  <si>
    <t>Bloco de concreto de vedação-bloco inteiro 19x19x39-resistência 2,5mpa (comprimento: 390mm / largura: 190mm / altura: 190mm)</t>
  </si>
  <si>
    <t>060108</t>
  </si>
  <si>
    <t>Alvenaria de vedação com bloco de concreto, 11,5x19x39 cm, espessura da parede 11,5 cm, juntas de 10mm com argamassa mista de cimento, cal hidratada e areia sem peneirar traço 1:0,5:8 - tipo 2</t>
  </si>
  <si>
    <t>Bloco de concreto de vedação-bloco inteiro 11,5x19x39 (comprimento: 390mm / largura: 190mm / altura: 115mm)</t>
  </si>
  <si>
    <t>060109</t>
  </si>
  <si>
    <t>Alvenaria estrutural com bloco de concreto, 19x19x39 cm, espessura da parede 19 cm, juntas de 10mm com argamassa mista de cimento, cal hidratada e areia sem peneirar traço 1:0,25:3 - tipo 3</t>
  </si>
  <si>
    <t>Bloco de concreto estrutural-bloco inteiro 19x19x39 (comprimento: 390mm / largura: 190mm / altura: 190mm)</t>
  </si>
  <si>
    <t>060110</t>
  </si>
  <si>
    <t>Muro divisório tijolo furado e=10cm, chapiscado, rebocado e pintado com tinta acrílica H=1,80m, inclusive sapata de concreto armado fck=15MPa, 50x55cm e pilares a cada 2,50m. Incluindo chapéu de muro.</t>
  </si>
  <si>
    <t>060111</t>
  </si>
  <si>
    <t>Muro divisório tijolo furado e=10cm, chapiscado, rebocado e pintado com tinta acrílica H=2,50m, inclusive sapata de concreto armado fck=15MPa, 50x55cm e pilares a cada 2,50m. Incluindo chapéu de muro(reconstituição acesso à obra)</t>
  </si>
  <si>
    <t>060112</t>
  </si>
  <si>
    <t>Muro com mourão e placa pré-fabricada de concreto armado, altura livre h=2,00m - incluindo chapéu de muro</t>
  </si>
  <si>
    <t>Placa pré-fabricada de concreto para mourão (espessura: 35mm / largura: 2,00m / altura: 0,50m)</t>
  </si>
  <si>
    <t>Mourão concreto com encaixe para 4 placas - reto (formato da seção transversal: Quadrada / comprimento: 120mm / largura: 120mm / altura: 2,60m)</t>
  </si>
  <si>
    <t>060113</t>
  </si>
  <si>
    <r>
      <t xml:space="preserve">Alteamento de muro divisório em alvenaria de tijolos furado e </t>
    </r>
    <r>
      <rPr>
        <b/>
        <sz val="12"/>
        <rFont val="Calibri"/>
        <family val="2"/>
      </rPr>
      <t xml:space="preserve">≥  10 cm </t>
    </r>
    <r>
      <rPr>
        <b/>
        <sz val="12"/>
        <rFont val="Arial"/>
        <family val="2"/>
      </rPr>
      <t>(incluindo alteamento dos pilares espaçados de 2,50m e viga de respaldo com 20cm de largura, alteramento máximo 100cm, chapisco, reboco, pintura acrílica e chapéu de muro)</t>
    </r>
  </si>
  <si>
    <t>060114</t>
  </si>
  <si>
    <t>Alteamento de muro divisório em alvenaria de bloco de concreto  e=14cm(incluindo alteamento dos pilares, chapisco, reboco, pintura acrílica e chapéu de muro)</t>
  </si>
  <si>
    <t>060115</t>
  </si>
  <si>
    <t>Muro divisório com bloco de concreto 14x19x39cm, e=14cm, altura h=1,80m, assentado  com argamassa mista de cimento, cal hidratada e areia sem peneirar traço 1:0,5:8,nclusive sapata de concreto armado, Fck = 15 Mpa - incluindo chapéu de muro</t>
  </si>
  <si>
    <t>Arame recozido (diâmetro do fio: 1,5mm / bitola: 18BWG)</t>
  </si>
  <si>
    <t>Prego 18x27  com cabeça (diâmetro da cabeça: 3,4mm /comprimento: 62,1mm)</t>
  </si>
  <si>
    <t>Pontalete 3a.Construção (seção transversal: 3x3" / tipo de madeira: cedro)</t>
  </si>
  <si>
    <t>Bloco de concreto de vedação-bloco inteiro 14x19x39 (comprimento 390mm / largura: 140mm / altura: 190mm)</t>
  </si>
  <si>
    <t>Barra de aço CA-25 1/4" (bitola 6,30m / massa linear: 0,245 Kg/m)</t>
  </si>
  <si>
    <t>Pedrisco</t>
  </si>
  <si>
    <t>Barra de aço CA-503/8" (bitola: 10,00mm / massa linear: 0,617 Kg/m)</t>
  </si>
  <si>
    <t>Tábua 1x12" (expessura:25mm / largura:300mm)</t>
  </si>
  <si>
    <t>060116</t>
  </si>
  <si>
    <t>Muro divisório com bloco de concreto 14x19x39cm, e=14cm, altura h=2,50m, assentado  com argamassa mista de cimento, cal hidratada e areia sem peneirar traço 1:0,5:8,nclusive sapata de concreto armado, Fck = 15 Mpa - incluindo chapéu de muro</t>
  </si>
  <si>
    <t>070101</t>
  </si>
  <si>
    <t>Fibrocimento, uma água, perfil trapezoidal, e= 8mm, altura= 180mm, largura útil= 440mm e largura nominal= 468mm, inclinação 3% - (canalete 44)(m²=área de projeção do telhado x 1,06)</t>
  </si>
  <si>
    <t>Parafuso com rosca soberba galvanizado (comprimento: 85,00 mm / diâmetro nominal: 8:00mm)</t>
  </si>
  <si>
    <t>Telha de fibrocimento estrutural - tipo canalete 44 e kalheta (largura nominal: 468,00 mm / largura útil:440,00 mm / vão livre: 5,50 m / espessura: 8,00 mm)</t>
  </si>
  <si>
    <t>Fixador de aba para telha de fibrocimento - kalheta delta</t>
  </si>
  <si>
    <t>Conjunto vedação elástica (diâmetro do furo: 8,00 mm)</t>
  </si>
  <si>
    <t>070102</t>
  </si>
  <si>
    <t xml:space="preserve">Fibrocimento, perfil ondulado, e = 6 mm, altura 51 m, largura útil 1.050 mm, largura normal 1.100 mm, inclinação 27% ,  (m²=área de projeção do telhado x 1,06)          </t>
  </si>
  <si>
    <t>Telha de fibrocimento ondulada - tipo ondulada (espessura: 6,0 mm / largura nominal: 1.100 mm / largura útil: 1050 mm / vão livre: 1,69 m)</t>
  </si>
  <si>
    <t>Parafuso com rosca soberba galvanizado (comprimento: 110,00 mm / diametro nominal: 8,00 mm)</t>
  </si>
  <si>
    <t>070103</t>
  </si>
  <si>
    <t>Cerâmica tipo Plan, inclinação 35%  (m²=área de projeção do telhado x 1,12)</t>
  </si>
  <si>
    <t>Telha cerâmica plan paulista (25 telhas p/ m²)</t>
  </si>
  <si>
    <t>070104</t>
  </si>
  <si>
    <t>070105</t>
  </si>
  <si>
    <t xml:space="preserve">Cerâmica Colonial, inclinação 35% (m²= área de projeção do telhado x 1,12) </t>
  </si>
  <si>
    <t>Telha cerâmica colonial (21 telhas p/ m²)</t>
  </si>
  <si>
    <t>070106</t>
  </si>
  <si>
    <t>Cerâmica tipo Plan, inclinação 35% (m²= área de projeção do telhado x 1,12)</t>
  </si>
  <si>
    <t>070108</t>
  </si>
  <si>
    <t>Cerâmica Colonial, inclinação 35% (m²= área de projeção do telhado x 1,12)</t>
  </si>
  <si>
    <t>070109</t>
  </si>
  <si>
    <t>Alumínio envernizada ou pintada, perfil trapezoidal e=0,5mm.</t>
  </si>
  <si>
    <t>Telha de alumínio trapezoidal, envernizada nas 2 faces( esp. = 0,5mm.,/ inclinação:10% / largura nominal: 1265mm/ largura útil: 1207mm./ peso: 1,97 kg./m² / vão livre : 3,50 m. )</t>
  </si>
  <si>
    <t>Gancho de alumínio (conjunto) com porca, arruela côncava de ferro, arruela lisa ou em PVC flexível ( comprimento: 300,00mm. / diâmetro nominal: 1/4" )</t>
  </si>
  <si>
    <t>070202</t>
  </si>
  <si>
    <t>Normal de fibrocimento p/ telha estrutural, largura útil 440 mm (canalete 44)</t>
  </si>
  <si>
    <t>070203</t>
  </si>
  <si>
    <t>Normal de fibrocimento p/ telha de perfil ondulado, e = 6 ou 8 mm</t>
  </si>
  <si>
    <t>Cumeeira para telha de fibrocimento - normal para telha tipo maxiplac e etermax (inclinação: 10°)</t>
  </si>
  <si>
    <t>Parafuso com rosca soberba galvanizado (comprimento: 180,00 mm / diâmetro nominal: 8:00mm)</t>
  </si>
  <si>
    <t>070300</t>
  </si>
  <si>
    <t>Fornecimento, transporte e colocação de peças de madeira em paraju:</t>
  </si>
  <si>
    <t>070301</t>
  </si>
  <si>
    <t xml:space="preserve">Dimensão 15 x 8 cm   </t>
  </si>
  <si>
    <t>070302</t>
  </si>
  <si>
    <t xml:space="preserve">Dimensão 12 x 8 cm   </t>
  </si>
  <si>
    <t>070303</t>
  </si>
  <si>
    <t xml:space="preserve">Dimensão 8 x 8 cm  </t>
  </si>
  <si>
    <t>070304</t>
  </si>
  <si>
    <t xml:space="preserve">Dimensão   7 x 4 cm  </t>
  </si>
  <si>
    <t>070305</t>
  </si>
  <si>
    <t xml:space="preserve">Ripa em madeira, c/ 4x 1,5 cm </t>
  </si>
  <si>
    <t>070400</t>
  </si>
  <si>
    <t>Instalação de:</t>
  </si>
  <si>
    <t>070401</t>
  </si>
  <si>
    <t>Calha de chapa galvanizada, nº 24 desenvolvimento 25 cm</t>
  </si>
  <si>
    <t>Calha de chapa galvanizada (espessura: 0,65 mm / desenvolvimento: 250,00 mm / chapa: 24) Executada sob a junta de dilatação no 1º pavto para coletar agua lavagem)</t>
  </si>
  <si>
    <t>Rebite de ferro zincado n.8 (comprimento: 6,10 mm/ diâmetro nominal: 3,00 mm)</t>
  </si>
  <si>
    <t>Estanho para solda 30x70</t>
  </si>
  <si>
    <t>070402</t>
  </si>
  <si>
    <t>Calha de chapa galvanizada, nº 26 desenvolvimento 50 cm</t>
  </si>
  <si>
    <t>Calha de chapa galvanizada (espessura: 0,65 mm / desenvolvimento: 500,00 mm / chapa: 26)</t>
  </si>
  <si>
    <t>070403</t>
  </si>
  <si>
    <t>Rufo de chapa de aço galvanizado nº 24, desenvimento 25cm</t>
  </si>
  <si>
    <t>Rufo de  chapa galvanizada (espessura: 0,65 mm / desenvolvimento: 250 mm / chapa: 24)</t>
  </si>
  <si>
    <t>070404</t>
  </si>
  <si>
    <t>Condutor de água (tubo de PVC branco, sem conexões, ponta bolsa e virola, diâmetro da seção 50mm)</t>
  </si>
  <si>
    <t>Tubo PBV de PVC branco para esgoto série normal (diâmetro da seção: 50 mm)</t>
  </si>
  <si>
    <t>070405</t>
  </si>
  <si>
    <t>Condutor de água (tubo de PVC branco, sem conexões, ponta bolsa e virola, diâmetro da seção 100mm)</t>
  </si>
  <si>
    <t>Tubo PBV de PVC branco para esgoto série normal (diâmetro da  seção: 100 mm)</t>
  </si>
  <si>
    <t>Anel de borracha para tubo PVC para esgoto série normal (diâmetro da seção: 100,00 mm)</t>
  </si>
  <si>
    <t>070500</t>
  </si>
  <si>
    <t>Limpeza de:</t>
  </si>
  <si>
    <t>070501</t>
  </si>
  <si>
    <t>Limpeza (desobstrução) de calhas</t>
  </si>
  <si>
    <t>070602</t>
  </si>
  <si>
    <t>Estrutura de madeira (peroba,parajú ou similar) para telha ondulada de fibrocimento, alumínio ou plástica, vão de 10m</t>
  </si>
  <si>
    <t>Ferragem para telhados tipo chapa de emenda de ferro (comprimento: 500,00mm / expessura: 1/4" / largura:  4" / peso 0,57kg)</t>
  </si>
  <si>
    <t>070603</t>
  </si>
  <si>
    <t>Estrutura de madeira (peroba, parajú ou similar) para telha estrutural de fibrocimento, ancorada em viga ou parede maciça</t>
  </si>
  <si>
    <t>070604</t>
  </si>
  <si>
    <t>Estrutura metálica para cobertura em aço,espaçamento entre arcos até 6m. vão de 25,00m, inclusive montagem</t>
  </si>
  <si>
    <t>Estrutura para cobertura em aço A36, inclusive montagem</t>
  </si>
  <si>
    <t>070605</t>
  </si>
  <si>
    <t>Estrutura metálica para cobertura em duas águas, espaçamento entre tesouras de 5m, vão de 25m</t>
  </si>
  <si>
    <t>070606</t>
  </si>
  <si>
    <t>Estrutura metálica para cobertura em duas águas, espaçamento entre tesouras de 5m, vão de 20m</t>
  </si>
  <si>
    <t>070607</t>
  </si>
  <si>
    <t>Estrutura metálica para cobertura em aço,espaçamento entre arcos até 5m. vão de 20,00m, inclusive montagem</t>
  </si>
  <si>
    <t>070608</t>
  </si>
  <si>
    <t>Estrutura metálica para cobertura em aço,espaçamento entre arcos até 6m. vão de 30,00m, inclusive montagem</t>
  </si>
  <si>
    <t>070609</t>
  </si>
  <si>
    <t>Mão de obra para montagem de estrutura de madeira para telha cerâmica ou telha de concreto (no caso de reaproveitamento da madeira do telhado demolido</t>
  </si>
  <si>
    <t>070610</t>
  </si>
  <si>
    <t>Fornecimento, fabricação, transporte e montagem de estrutura metálica para telhado sobre laje para telhas metálicas, inclusive tratamento anti-corrosivo com aplicação de zarcão em duas demãos e pintura esmalte em duas demãos.</t>
  </si>
  <si>
    <t>070611</t>
  </si>
  <si>
    <t>Fornecimento, fabricação, transporte e montagem de estrutura metálica para telhado sobre laje para telhas cerâmicas, inclusive tratamento anti-corrosivo com aplicação de zarcão em duas demãos e pintura esmalte em duas demãos.</t>
  </si>
  <si>
    <t>070700</t>
  </si>
  <si>
    <t>Fornecimento, transporte e colocação de forro:</t>
  </si>
  <si>
    <t>070701</t>
  </si>
  <si>
    <t>Com tábua de pinho de 10x1cm, fixada em sarrafos de 10x2,5cm</t>
  </si>
  <si>
    <t>sarrafo aparelhado (seção transversal: 1x4" / tipo de madeira: pinho)</t>
  </si>
  <si>
    <t>Forro de madeira, lâmina seca em estufa (expessura: 10,00mm / tipo de madeira: Cedrinho / largura: 100,00mm)</t>
  </si>
  <si>
    <t>Prego 12x12 com cabeça (comprimento: 27,6mm / diâmetro da cabeça: 1,8mm)</t>
  </si>
  <si>
    <t>070702</t>
  </si>
  <si>
    <t>Com tabua de angelim de 10x 1 cm, fixada em  sarrafos de peroba 5,0x 6,0 cm</t>
  </si>
  <si>
    <t>Forro de madeira, lâmina seca em estufa (espessura: 10,00mm / tipo de madeira: Angelim / largura: 100,00mm)</t>
  </si>
  <si>
    <t>sarrafo aparelhado (seção transversal: 1x4" / tipo de madeira: angelim, peroba ou similar, todas com características anti cupim)</t>
  </si>
  <si>
    <t>070703</t>
  </si>
  <si>
    <t>De gesso acartonado removível, modulação 0,65x1,25m, apoiados em perfis metálicos tipo "T" em aluminio suspensos por pendurais rígidos, e=12,5mm</t>
  </si>
  <si>
    <t>Forro de gesso acartonado - colocado, removível com perfil "T", de aço galvanizado (comprimento: 1250mm / expessura: 12,5mm / largura:620mm)</t>
  </si>
  <si>
    <t>Pavimentação externa (piso em concreto FCK 13,5 Mpa, controle tipo "C", incluindo preparo de caixa e=7cm e revestimento em piso cimentado)- área externa ao prédio, onde o cimentado esta se "descolando do mesmo"</t>
  </si>
  <si>
    <t>Cimento CP II - E - 32  (resistência: 32,00 Mpa)</t>
  </si>
  <si>
    <t>Ripa</t>
  </si>
  <si>
    <t xml:space="preserve">Betoneira, elétrica, potência 2 HP (1,5KW), capacidade 400I- vida útil 10000 horas               </t>
  </si>
  <si>
    <t>150504</t>
  </si>
  <si>
    <t>Paralepípedo assentado sobre coxim de areia</t>
  </si>
  <si>
    <t>Areia lavada tipo grossa</t>
  </si>
  <si>
    <t>150505</t>
  </si>
  <si>
    <t>Paralelepípedo assentado  sobre  lastro  de  concreto não estrutural e rejuntamento com argamassa de cimento e areia sem peneirar traço 1:3, sem preparo de caixa</t>
  </si>
  <si>
    <t>Paralelepípedo assentado sobre coxim de areia</t>
  </si>
  <si>
    <t>150506</t>
  </si>
  <si>
    <t>Fita antiderrapante  adesiva para degrau de escada (rolo 20 metros)</t>
  </si>
  <si>
    <t>150507</t>
  </si>
  <si>
    <t>Meio fio em concreto FCK &gt;=18 MPA tipo A (12x16,7x 35cm)</t>
  </si>
  <si>
    <t>150508</t>
  </si>
  <si>
    <t>Pavimentação intertravada em peças pré-moldadas de concreto sobre colchão de areia de e=6,0cm (e=6,0 cm, Fck das pçs. De concreto = 35 Mpa)</t>
  </si>
  <si>
    <t>150509</t>
  </si>
  <si>
    <t>Grama batatais em placas de 40x40cm</t>
  </si>
  <si>
    <t>Fosfato de rochas</t>
  </si>
  <si>
    <t>Calcário dolomítico</t>
  </si>
  <si>
    <t>Adubo orgânico curtido-esterco</t>
  </si>
  <si>
    <t>Adubo mineral 10-10-10 NPK</t>
  </si>
  <si>
    <t>160102</t>
  </si>
  <si>
    <t>Comum fantasia , colocado em caixilho com ou sem baguetes, duas demãos de massa e=4mm</t>
  </si>
  <si>
    <t>Vidro cristal comum fantasia (espessura: 4,00mm / cor: incolor / tipo de acabamento: cortado)</t>
  </si>
  <si>
    <t>160103</t>
  </si>
  <si>
    <t>Canelado</t>
  </si>
  <si>
    <t>Vidro cristal comum fantasia (espessura: 4,00mm / cor: incolor  /tipo de acabamento: cortado)</t>
  </si>
  <si>
    <t>160104</t>
  </si>
  <si>
    <t>Espelho cristal para sanitário, e=4mm</t>
  </si>
  <si>
    <t>Espelho cristal comum (espessur: 4 mm), lapidado</t>
  </si>
  <si>
    <t>160105</t>
  </si>
  <si>
    <t>Caiação em parede externa com 03 demãos</t>
  </si>
  <si>
    <t>Cal  em pó para pintura</t>
  </si>
  <si>
    <t>Óleo de linhaça</t>
  </si>
  <si>
    <t>Pigmento para tinta (pó)</t>
  </si>
  <si>
    <t>Látex PVA em parede interna com emassamento à base de PVA (2 demãos), com fundo preparador / selador</t>
  </si>
  <si>
    <r>
      <t xml:space="preserve">Esmalte em esquadrias de ferro com duas demãos sem aplicação de zarcão </t>
    </r>
    <r>
      <rPr>
        <b/>
        <i/>
        <sz val="12"/>
        <rFont val="Arial"/>
        <family val="2"/>
      </rPr>
      <t>(utilizar somente em casos de pintura direta sobre a tinta antiga, nas reformas)</t>
    </r>
  </si>
  <si>
    <t>Óleo em esquadrias de madeira com duas demãos, sem massa corrida, com fundo nivelador p/ madeira</t>
  </si>
  <si>
    <t>Fundo nevelador para madeira (cor: branco fosco)</t>
  </si>
  <si>
    <t>Emassamento de parede interna com massa corrida à base de PVA com duas demãos, para pintura látex</t>
  </si>
  <si>
    <t>Massa corrida base PVA</t>
  </si>
  <si>
    <t xml:space="preserve">Emassamento de parede interna com massa corrida com duas demãos, p/ pintura óleo </t>
  </si>
  <si>
    <t>Pintura de quadros de sala de aula, incluindo emassamento e fundo preparador p/ pintura</t>
  </si>
  <si>
    <t>Tinta específica para pintura de quadros</t>
  </si>
  <si>
    <t>Novacor - (tinta acrílica em piso de concreto 2 demãos aplicado com rolo de lã), acabamento liso / rugoso</t>
  </si>
  <si>
    <t>Pintura de preparação de alvenaria usando líquido selador  para latéx</t>
  </si>
  <si>
    <t>Demarcação de quadra (tinta acrílica em piso para faixas de demarcação, com faixas de 5cm de largura, aplicada com trincha)</t>
  </si>
  <si>
    <t>Tinta a base de emulsão acrílica para piso-acabamento liso / rugoso</t>
  </si>
  <si>
    <t>Pintura com tinta cerâmica em parede, com 2 demãos, sem massa corrida</t>
  </si>
  <si>
    <t>Tinta latex acrílica cor cerâmica (tipo de acabamento: fosco)</t>
  </si>
  <si>
    <t>Pintura texturizada com desempenadeira de aço, lixamento do emboço e fundo selador</t>
  </si>
  <si>
    <t>Verniz em réguas de afixar cartazes e proteção de carteiras, 2 demãos, fosco</t>
  </si>
  <si>
    <t>Limpeza total e tratamento de superfície de concreto aparente ou tijolinho laminado, incluindo remoção de tinta antiga, raspagem, estucagem e polimento,antes da pintura com resina ou verniz acrílico em duas demãos( inclusive pintura )</t>
  </si>
  <si>
    <t>180101</t>
  </si>
  <si>
    <t>Banco interno em concreto e alvenaria, acabamento em verniz, e = 8 cm, l = 40 cm</t>
  </si>
  <si>
    <t>180102</t>
  </si>
  <si>
    <t>Banco de jardim em concreto tipo 1, 130 x 40 cm, h = 45 cm</t>
  </si>
  <si>
    <t>PÇ</t>
  </si>
  <si>
    <t>180103</t>
  </si>
  <si>
    <t>Conjunto de mesa e bancos de concreto para jogos (02 bancos em arco com d interno = 130 cm e h = 43 cm e mesa com d = 80 cm, e = 8 cm , h = 75 cm)</t>
  </si>
  <si>
    <t>180104</t>
  </si>
  <si>
    <t>Conjunto de mesa e bancos de ardósia (consultar caderno de detalhes do deop)</t>
  </si>
  <si>
    <t>180105</t>
  </si>
  <si>
    <t>Bancada de laboratório completa, com tampo de granito cinza andorinha l=60cm e c=265cm, testeira de 5cm, rodabanca  de granito cinza andorinha h= 10 cm, base em alvenaria h=10cm armário em compensado 20mm com portas revestida em laminado melamínico branco nas duas faces h=75cm, puxadores de metal cromado, prateleiras do mesmo material das portas, cuba de aço inox aisi 304 60x60x40cm completa com torneira  e acessórios (consultar caderno de detalhes do deop)</t>
  </si>
  <si>
    <t>180106</t>
  </si>
  <si>
    <t>Prateleira em concreto, para despensa apoiada em console de metalon, seção 20 x 30 mm</t>
  </si>
  <si>
    <t>108107</t>
  </si>
  <si>
    <t>Prateleira de ardósia e=2 cm apoiada em alvenaria</t>
  </si>
  <si>
    <t>180108</t>
  </si>
  <si>
    <t>Prateleira de ardósia e=2 cm, apoiada em  console de metalon 20x30 cm</t>
  </si>
  <si>
    <t>180109</t>
  </si>
  <si>
    <t>Prateleira de granito cinza andorinha, e = 2 cm, apoiada sobre alvenaria</t>
  </si>
  <si>
    <t>180110</t>
  </si>
  <si>
    <t>Prateleira de granito cinza andorinha, e = 2 cm, apoiada em console de metalon 20 x 30 mm</t>
  </si>
  <si>
    <t>Recomposição em concreto de:</t>
  </si>
  <si>
    <t>Bancada de pia</t>
  </si>
  <si>
    <t>180202</t>
  </si>
  <si>
    <t>Bancada de tanque</t>
  </si>
  <si>
    <t>180203</t>
  </si>
  <si>
    <t>Peitoril de ardósia e=2cm</t>
  </si>
  <si>
    <t>180204</t>
  </si>
  <si>
    <t>Soleira de ardósia e=2cm</t>
  </si>
  <si>
    <t>180205</t>
  </si>
  <si>
    <t>Soleira de granito cinza andorinha e=2cm</t>
  </si>
  <si>
    <t>180206</t>
  </si>
  <si>
    <t>Peitoril de granito cinza andorinha e=2cm</t>
  </si>
  <si>
    <t>Outros (fornecimento e execução):</t>
  </si>
  <si>
    <t>180301</t>
  </si>
  <si>
    <t>Bancada p/ lavatório em ardósia com furo nº 1, filete e colagem de cuba,  e= 3cm e L = 55cm</t>
  </si>
  <si>
    <t>180302</t>
  </si>
  <si>
    <t>Bancada de ardósia p/ pia de cozinha apoiada em alvenaria</t>
  </si>
  <si>
    <t>180303</t>
  </si>
  <si>
    <t>Bancada de granito (e = 3cm , larg. 60 cm)</t>
  </si>
  <si>
    <t>Tampo de granito para lavatório (espessura: 30,00mm / largura: 0,60m / cor: cinza andorinha)</t>
  </si>
  <si>
    <t>cimento cp ii - e - 32 (resistência: 32,00 mpa)</t>
  </si>
  <si>
    <t>Tijolo cerâmico</t>
  </si>
  <si>
    <t>Cimento Portland</t>
  </si>
  <si>
    <t>180304</t>
  </si>
  <si>
    <t>Divisória sanitária de granito cinza andorinha (incluindo todas as ferragens em latão cromado), e = 3cm</t>
  </si>
  <si>
    <t>180305</t>
  </si>
  <si>
    <t>Divisória  para  banheiro  em  ardósia  polida (incluindo todas as ferragens em latão cromado), e = 3cm c/ perfis chapa 18</t>
  </si>
  <si>
    <t>180306</t>
  </si>
  <si>
    <t>Cuba de aço inoxidável, retangular, dupla, 73 x 40 cm, c/ sifão, válvula completa</t>
  </si>
  <si>
    <t>Quadro de cartazes (1,20x1,20)m, forrado com feltro preso a chapa de MDF, emoldurados com réguas de madeira (peroba rosa) sem porta de vidro e=4cm</t>
  </si>
  <si>
    <t>190102</t>
  </si>
  <si>
    <t>Quadro de cartazes (1,25x1,25)m, construído com chapisco, emboço, azulejos, emoldurados com réguas de madeira (peroba rosa) L=4cm envernizados</t>
  </si>
  <si>
    <t>190103</t>
  </si>
  <si>
    <t>Quadro para pincel atômico (branco), em chapa resinada (310 x 125 cm), completo (estrutura em OSB MDF e chapa em Louza quadriculada)</t>
  </si>
  <si>
    <t>190104</t>
  </si>
  <si>
    <t>Quadro para giz de laminado melamínico colocado 557 x 125 cm com porta giz e moldura, com 2 quadros para cartaz de 125x125cm (estrutura em OSB ou MDF e chapa em lousa quadriculada)</t>
  </si>
  <si>
    <t>190105</t>
  </si>
  <si>
    <t>Quadro para giz de laminado melamínico colocado 557 x 125 cm com porta giz e moldura, sem quadros para cartazes (estrutura em OSB ou MDF e chapa em lousa quadriculada)</t>
  </si>
  <si>
    <t>190106</t>
  </si>
  <si>
    <t>Quadro de aviso completo, com porta de vidro 3 x 50 x 80 x 8 cm</t>
  </si>
  <si>
    <t>190107</t>
  </si>
  <si>
    <t>Quadro de chave de madeira 70 ganchos - porta com vidro, 40 x 60 cm</t>
  </si>
  <si>
    <t>190108</t>
  </si>
  <si>
    <t>Tela  mosquiteiro</t>
  </si>
  <si>
    <t>Quadro negro, em argamassa</t>
  </si>
  <si>
    <t>Alambrado em tela de aço, sem a cinta de fundação</t>
  </si>
  <si>
    <t>Mourão concreto armado reto com furos (formato da seçãotransversal: triângular grande / altura: 2,20m / lados do triâng: 140x140x140mm)</t>
  </si>
  <si>
    <t>Tela de aço soldada(tipo da malha: retângular / dimensões da trama: 150x150mm / diâmetro do fio; 3,00mm)</t>
  </si>
  <si>
    <t>Arame galvanizado (bitola: 14BWG)</t>
  </si>
  <si>
    <t>Cerca de arame farpado, com 5 fios, e mourões</t>
  </si>
  <si>
    <t>Alambrado em tela soldada galvanizada, fixada em mourões de concreto armado reto, altura livre 2,0m, com a cinta de fundação</t>
  </si>
  <si>
    <t>Tela de aço soldada (tipo da malha: retângular / dimensões da trama: 150x150mm / diâmetro do fio; 3,00mm)</t>
  </si>
  <si>
    <t>Cerca com mourão pré-fabricado de concreto armado, com 12 furos e arame, altura livre 1,70m</t>
  </si>
  <si>
    <t>Arame farpado (dimensões da trama: 100 x 100mm / bitola: 16BWG)</t>
  </si>
  <si>
    <t>190400</t>
  </si>
  <si>
    <t>Sinalização para acessibilidade / NBR: 9050 (em pintura): símbolo internacional de acesso (escadas, vagas de estacionamento de veículos, áreas acessíveis de embarque e desembarque, sanitários, saídas de emergência, áreas reservadas p/ pessoas em cadeiras de rodas), símbolo internacional de pessoas com deficiência visual e deficiência auditiva, símbolo internacional de sanitários acessíveis, símbolos de circulação (rampas/escadas), símbolos de comunicação (sinalização dos equipamentos ou serviços de comunicação):</t>
  </si>
  <si>
    <t>190401</t>
  </si>
  <si>
    <t>Placa em chapa de aço escovado 25x12 cm</t>
  </si>
  <si>
    <t>190402</t>
  </si>
  <si>
    <t>Placa de inauguração em alumínio fundido 60x40cm</t>
  </si>
  <si>
    <t>190405</t>
  </si>
  <si>
    <t>Placa de alumínio fundido com numeração de portas  5x5cm</t>
  </si>
  <si>
    <t>190406</t>
  </si>
  <si>
    <t>Placa em alumínio 15x15cm, com pictograma em película adesiva</t>
  </si>
  <si>
    <t>190407</t>
  </si>
  <si>
    <t>Placa de alumínio anodizado 25x25cm para identificação</t>
  </si>
  <si>
    <t>190408</t>
  </si>
  <si>
    <t>Placa 120x90cm, com moldura de tubo D=50mm</t>
  </si>
  <si>
    <t>190500</t>
  </si>
  <si>
    <t>Casa de gás em alvenaria para (inclui os cilindros de gás, conforme desenho ilustrativo apresentado pela DPRF / SEE - MG):</t>
  </si>
  <si>
    <t>190501</t>
  </si>
  <si>
    <t>2 botijões de gás 13 Kg</t>
  </si>
  <si>
    <t>VB</t>
  </si>
  <si>
    <t>190502</t>
  </si>
  <si>
    <t>2 botijões de gás 45 Kg</t>
  </si>
  <si>
    <t>190503</t>
  </si>
  <si>
    <t>4 botijões de gás 13 Kg</t>
  </si>
  <si>
    <t>190504</t>
  </si>
  <si>
    <t>4 botijões de gás 45 Kg</t>
  </si>
  <si>
    <t>190505</t>
  </si>
  <si>
    <t>Teste de estanquiedade com laudo e ART por profissional habilitado.</t>
  </si>
  <si>
    <t>200101</t>
  </si>
  <si>
    <t>200102</t>
  </si>
  <si>
    <t>200103</t>
  </si>
  <si>
    <t>Contra-piso e=5cm (lastro de concreto regularizado para piso, incluindo preparo de caixa, e=5cm)</t>
  </si>
  <si>
    <t>200104</t>
  </si>
  <si>
    <t>Piso cimentado com argamassa de cimento e areia sem peneirar, traço 1:4, e=1,5cm</t>
  </si>
  <si>
    <t>200105</t>
  </si>
  <si>
    <t>200106</t>
  </si>
  <si>
    <t>Alambrado para quadra esportiva com tela de arame galvanizado ou PVC, fixada em quadros de tubos de aço galvanizado, h=1m</t>
  </si>
  <si>
    <t>Tubo de aço galvanizado com costura água / gás / fluídos não corrosivos ao aço e zinco (diâmetro da seção: 2")</t>
  </si>
  <si>
    <t>Tela de arame galvanizado para alambrado zincado pesado (dimensões da trama: 2x2" / tipo da malha: quadrângular / n° do fio: 14)</t>
  </si>
  <si>
    <t>Arame galvanizado (bitola: 10BWG)</t>
  </si>
  <si>
    <t>200107</t>
  </si>
  <si>
    <t>Alambrado para quadra esportiva com tela de arame galvanizado ou PVC , fixada em quadros de tubos de aço galvanizado, h=2m</t>
  </si>
  <si>
    <t>200108</t>
  </si>
  <si>
    <t>Alambrado para quadra esportiva com tela de arame galvanizado ou PVC , fixada em quadros de tubos de aço galvanizado, h=4m</t>
  </si>
  <si>
    <t>Tubo de aço galvanizado com costura água / gás / fuídos não corrosivos ao aço e zinco (diâmetro da seção: 2")</t>
  </si>
  <si>
    <t>200109</t>
  </si>
  <si>
    <t xml:space="preserve">Equipamentos (volley, futebol de salão, basquete) todos juntos </t>
  </si>
  <si>
    <t>traves de gol em tubo galvanizado para quadra</t>
  </si>
  <si>
    <t>rede de vôlei com pedestal para juiz</t>
  </si>
  <si>
    <t>rede de peteca com mastros em tubo aço galvanizado d = 76 mm</t>
  </si>
  <si>
    <t>tabela de basquete em poste metálico e suporte de piso</t>
  </si>
  <si>
    <t>200110</t>
  </si>
  <si>
    <t>Colchão de brita (lastro de brita 3 e 4 apiloado manualmente com maço de 30kg)</t>
  </si>
  <si>
    <t>Pedra britada 4</t>
  </si>
  <si>
    <t>200111</t>
  </si>
  <si>
    <t>Novacor - (tinta acrílica em piso de concreto 2 demãos aplicado com rolo de lã) acabamento liso</t>
  </si>
  <si>
    <t>200112</t>
  </si>
  <si>
    <t>200113</t>
  </si>
  <si>
    <t>Armadura de tela de aço CA 60B (tela de aço CA 60 soldada com trama de 100x100mm D=4,20mm do fio e arrame recozido) OBS: 2,20KG/M2</t>
  </si>
  <si>
    <t>Tela de aço CA-60 soldada tipo  Q138 (diâmetro do fio: 4,20mm / dimensões da trama: 100x100mm / tipo da malha: quadrangular)</t>
  </si>
  <si>
    <t>Arame recozido (diâmetro do fio: 1,25mm / bitola: 18 BWG)</t>
  </si>
  <si>
    <t>200114</t>
  </si>
  <si>
    <t>Concreto fck=20mpa, e=8cm lançado em piso de quadra, executado em etapa única, para polimento mecânico, inclusive com juntas ou cortes em placas não maiores que 4,0 m2 e polimento mecânico superficial</t>
  </si>
  <si>
    <t>Vibrador de imersão, elétrico, potência 1 HP (0,75KW) - vida útil 20.000 h</t>
  </si>
  <si>
    <t>Tubo de PVC soldável, com conexões D 60mm (fornecimento e M.O.)</t>
  </si>
  <si>
    <t>081016</t>
  </si>
  <si>
    <t>Tubo de PVC soldável, com conexões D 75mm (fornecimento e M.O.)</t>
  </si>
  <si>
    <t>081017</t>
  </si>
  <si>
    <t>Lastro de areia lavada para envelopamento de tubulação enterrada em vala de terra</t>
  </si>
  <si>
    <t>081100</t>
  </si>
  <si>
    <t>Fornecimento, transporte e instalação de reservatório d´água:</t>
  </si>
  <si>
    <t>081101</t>
  </si>
  <si>
    <t>De fibrocimento cilíndrico ou retangular, capacidade 500 litros</t>
  </si>
  <si>
    <t>Reservatório d'água de fibrocimento com tampa (capacidade: 500 l/ forma: Cilíndrica)</t>
  </si>
  <si>
    <t>Flange com sextavado de ferro maleável galvanizado para líquidos, gases e vapores (diâmetro da seção: 2")</t>
  </si>
  <si>
    <t>Flange com sextavado de ferro maleável galvanizado para líquidos, gases e vapores (diâmetro da seção: 1")</t>
  </si>
  <si>
    <t>Flange com sextavado de ferro maleável galvanizado para líquidos, gases e vapores (diâmetro da seção: 3/4")</t>
  </si>
  <si>
    <t>Viga (largura: 60,00mm/altura: 160,00mm/ tipo de madeira: peroba)</t>
  </si>
  <si>
    <t>081102</t>
  </si>
  <si>
    <t>De fibrocimento cilíndrico ou retangular, capacidade 1000 litros</t>
  </si>
  <si>
    <t>Reservatório d'água de fibrocimento com tampa (capacidade: 1000 l/ forma: Cilíndrica)</t>
  </si>
  <si>
    <t>081103</t>
  </si>
  <si>
    <t xml:space="preserve">De fibra de vidro cilíndrico, capacidade 500 litros </t>
  </si>
  <si>
    <t>Reservatório d'água de fibrocimento com tampa (capacidade: 1000 l / forma: Cilíndrica)</t>
  </si>
  <si>
    <t>081104</t>
  </si>
  <si>
    <t xml:space="preserve">De fibra de vidro cilíndrico, capacidade 1000 litros </t>
  </si>
  <si>
    <t>081200</t>
  </si>
  <si>
    <t>Limpeza, com desinfecção em:</t>
  </si>
  <si>
    <t>081201</t>
  </si>
  <si>
    <t>Caixa d'água</t>
  </si>
  <si>
    <t>081300</t>
  </si>
  <si>
    <t>Fornecimento, transporte e instalação de bebedouro:</t>
  </si>
  <si>
    <t>081301</t>
  </si>
  <si>
    <r>
      <t>Elétrico com capacidade</t>
    </r>
    <r>
      <rPr>
        <b/>
        <sz val="11"/>
        <rFont val="Arial"/>
        <family val="2"/>
      </rPr>
      <t xml:space="preserve"> para 40 ou 80 litros</t>
    </r>
  </si>
  <si>
    <t>Bebedouro elétrico (volume: 40,00l)</t>
  </si>
  <si>
    <t>081302</t>
  </si>
  <si>
    <t>Bebedouro elétrico geminado MG-F 80 inox</t>
  </si>
  <si>
    <t>081303</t>
  </si>
  <si>
    <t>Bebedouro tipo cocho, C=380cm em alvenaria, revestido em azulejo, com filtro e sem refrigeração, 5 torneiras metálicas de parede, com ligação hidro-sanitária  (conforme projeto DPRF/SEE-MG)</t>
  </si>
  <si>
    <t>Prego 18x27 com cabeça (diâmetro da cabeça: 3,4mm / comprimento: 62,1mm)</t>
  </si>
  <si>
    <t>Arame recozido (diâmetro do fio: 1,25 mm / bitola:18 BWG)</t>
  </si>
  <si>
    <t>Bloco cerâmico vazado de vedação-bloco inteiro 9x19x19 (comprimento : 190mm / largura:90mm / altura:190mm)</t>
  </si>
  <si>
    <t>Válvula de escoamento metálica para pia de cozinha (americana) (diâmetro de entrada: 3 1/2"/tipo de acabamento: cromado)</t>
  </si>
  <si>
    <t>Torneira de pressão para uso geral de parede</t>
  </si>
  <si>
    <t xml:space="preserve">Tubo soldável de PVC marron para água fria (diâmetro da seção: 20mm)          </t>
  </si>
  <si>
    <t>Registro de gaveta (tipo de acabamento:bruto / diâmetro da seção: 3/4")</t>
  </si>
  <si>
    <t>Caixa de passagem em alvenaria para receber tub. de esgoto D: 50mm</t>
  </si>
  <si>
    <t>Filtro industrial</t>
  </si>
  <si>
    <t>081400</t>
  </si>
  <si>
    <t>Fornecimento, transporte e instalação de filtro FF-LC3 cartucho 1000 I/H:</t>
  </si>
  <si>
    <t>081401</t>
  </si>
  <si>
    <t xml:space="preserve">Com ligação hidro-sanitária </t>
  </si>
  <si>
    <t>081500</t>
  </si>
  <si>
    <t>081501</t>
  </si>
  <si>
    <t>Mictório de aço inoxidável coletivo (completo)</t>
  </si>
  <si>
    <t>Sifão metálico para mictório (diâmetro da seção: 1 1/2" / tipo de acabamento: cromado)</t>
  </si>
  <si>
    <t>Mictório de aço inoxidável coletivo (largura: 0,29m / altura: 0,35m)</t>
  </si>
  <si>
    <t xml:space="preserve">Válvula de escoamento metálica para tanque/ mictório (diâmetro de entrada: 1 1/2 ") </t>
  </si>
  <si>
    <t>081502</t>
  </si>
  <si>
    <t>Mictório de louça individual (completo)</t>
  </si>
  <si>
    <t>Mictório de louça com sifão</t>
  </si>
  <si>
    <t>Jogo de metais para mictório 1 engate flexível, 1 par de parafuso, bucha e arruelas (tipo de acabamento: CROMADO)</t>
  </si>
  <si>
    <t>081503</t>
  </si>
  <si>
    <t>Porta -papel de louça branca ou em cores</t>
  </si>
  <si>
    <t xml:space="preserve">Porta-papel de louça </t>
  </si>
  <si>
    <t>081504</t>
  </si>
  <si>
    <t>Saboneteira de louça branca ou em cores, 15x15cm sem alça</t>
  </si>
  <si>
    <t>Saboneteira de louça sem alça</t>
  </si>
  <si>
    <t>081505</t>
  </si>
  <si>
    <t>Porta-toalha de louça branca ou em cores</t>
  </si>
  <si>
    <t>Porta toalha de louça</t>
  </si>
  <si>
    <t>081506</t>
  </si>
  <si>
    <t>Ralo Seco PVC quadrado 100 X 53 X 40mm com grelha branca</t>
  </si>
  <si>
    <t>081507</t>
  </si>
  <si>
    <t>Lavatório de louça de embutir (cuba), com torneira de pressão e acessórios.</t>
  </si>
  <si>
    <t>Lavatório de louça de embutir (cuba) - padrão popular</t>
  </si>
  <si>
    <t>Sifão metálico para lavatório(tipo de acabamento: Cromado/diâmetro de entrada:1"/diâmetro de saída:1 1/2")</t>
  </si>
  <si>
    <t xml:space="preserve">Válvula de escoamento metálica para lavatório / bidê (diâmetro de entrada: 1") </t>
  </si>
  <si>
    <t>Fita de vedação para tubos e conexões roscáveis(largura:18 mm)</t>
  </si>
  <si>
    <t>081508</t>
  </si>
  <si>
    <t>081509</t>
  </si>
  <si>
    <t>Válvula americana pia inox   1 1/2"x  3/4"</t>
  </si>
  <si>
    <t>Válvula de escoamento metálica para pia de cozinha (americana) (diâmetro de entrada: 3 1/2"/tipo de acabamento: Cromado)</t>
  </si>
  <si>
    <t>081510</t>
  </si>
  <si>
    <t>Lavatório de louça de embutir (somente cuba)</t>
  </si>
  <si>
    <t>08200</t>
  </si>
  <si>
    <t>Fornecimento, transporte e instalação de Kit de Água quente para cozinha:</t>
  </si>
  <si>
    <t>CJ</t>
  </si>
  <si>
    <t>Boiler em inox, revestimento externo em Alumínio, Classe A , capacidade de 400 litros</t>
  </si>
  <si>
    <t>Duas Placas de capitação, com caixa de alumínio e proteção superior em vidro, dimensões 200x100cm, Classe A, geração de 166Kw/hora/mês,  incluindo suporte das placas</t>
  </si>
  <si>
    <t>Tubulação de CPVC com isolante térmico, do boyler até os misturadores, incluindo conexões, registros - exceto tubulação de água fria</t>
  </si>
  <si>
    <t>Dois Misturadores para pia de cozinha, padrão médio, qualidade 1ª linha</t>
  </si>
  <si>
    <t>Fita de Vedação</t>
  </si>
  <si>
    <t>Suporte em alvenaria ou metalico para apoio do boyler</t>
  </si>
  <si>
    <t>090000</t>
  </si>
  <si>
    <t>090100</t>
  </si>
  <si>
    <t>090101</t>
  </si>
  <si>
    <t>Fossa absorvente</t>
  </si>
  <si>
    <t>090200</t>
  </si>
  <si>
    <t>090201</t>
  </si>
  <si>
    <r>
      <t>Fossa séptica "</t>
    </r>
    <r>
      <rPr>
        <b/>
        <i/>
        <sz val="12"/>
        <rFont val="Arial"/>
        <family val="2"/>
      </rPr>
      <t xml:space="preserve">pré-moldada" </t>
    </r>
    <r>
      <rPr>
        <b/>
        <sz val="12"/>
        <rFont val="Arial"/>
        <family val="2"/>
      </rPr>
      <t xml:space="preserve">diâmetro 3,12m, altura 2,50m, para 100 contribuintes </t>
    </r>
  </si>
  <si>
    <t xml:space="preserve">Fossa séptica de concreto armado  (altura: 2,50m / diâmetro da seção: 3,12m/ número de contribuintes: 100) </t>
  </si>
  <si>
    <t>090202</t>
  </si>
  <si>
    <r>
      <t>Fossa séptica "</t>
    </r>
    <r>
      <rPr>
        <b/>
        <i/>
        <sz val="12"/>
        <rFont val="Arial"/>
        <family val="2"/>
      </rPr>
      <t>pré-moldada" capacidade para 3.000L por dia, de concreto, inlcuisive retirada de material de bota-fora</t>
    </r>
    <r>
      <rPr>
        <b/>
        <sz val="12"/>
        <rFont val="Arial"/>
        <family val="2"/>
      </rPr>
      <t xml:space="preserve"> para 40 contribuintes </t>
    </r>
  </si>
  <si>
    <t xml:space="preserve">Fossa séptica de concreto armado  (número de contribuintes: 40) </t>
  </si>
  <si>
    <t>090203</t>
  </si>
  <si>
    <t>090204</t>
  </si>
  <si>
    <t>Caixa de inspeção em alvenaria - tijolo comum maciço revestido internamente com argamassa de cimento e areia sem peneira, traço 1:3, lastro de concreto e=10cm, tampa em grelha de aço, dimensões 40x40x60cm,inclusive escavação, reaterro e bota-fora.</t>
  </si>
  <si>
    <t>Barra aço CA-60 (bitola: 5,00mm/massa linear: 0,154 kg/m)</t>
  </si>
  <si>
    <t>grelha de aço 40x40x60</t>
  </si>
  <si>
    <t>090205</t>
  </si>
  <si>
    <t xml:space="preserve">Caixa de gordura em alvenaria - tijolo comum maciço revestido internamente com argamassa de cimento e areia com aditivo impermeabilizante, traço 1:3, lastro de concreto e=10cm, tampa de concreto e= 5cm., dimensões 50x50x50cm,inclusive escavação, reaterro e bota-fora </t>
  </si>
  <si>
    <t>090206</t>
  </si>
  <si>
    <t>Canaletas   de   águas   pluviais,   em concreto  moldado in-loco, largura 30cm, não inclui escavação na terra, sem tampa</t>
  </si>
  <si>
    <t>Concreto dosado em central convencional brita 1 e 2 (resistência: 15,0 Mpa)</t>
  </si>
  <si>
    <t>Sarrafo aparelhado (seção transversal: 1x2"/tipo de madeira: cedro</t>
  </si>
  <si>
    <t>Prego 16x24 com cabeça (comprimento: 55,2 mm/diâmetro da cabeça: 2,7mm)</t>
  </si>
  <si>
    <t>090207</t>
  </si>
  <si>
    <t>Tampa de concreto pré-moldada perfurada para canaleta, largura 24,5cm</t>
  </si>
  <si>
    <t xml:space="preserve">Placa de concreto pré-moldada perfurada (espessura: 50 mm / largura: 245mm /comprimento: 595 mm)                      </t>
  </si>
  <si>
    <t>090208</t>
  </si>
  <si>
    <t>Canaletas   de   águas   pluviais,  em concreto  moldado in-loco, largura 30cm com tampa de concreto pré-moldada perfurada para canaleta, não inclui a escavação na terra</t>
  </si>
  <si>
    <t>Sarrafo aparelhado (seção transversal: 1x2"/tipo de madeira: cedro)</t>
  </si>
  <si>
    <t>Prego 16x24 com cabeça (comprimento: 55,2 mm / diâmetro da cabeça: 2,7mm)</t>
  </si>
  <si>
    <t xml:space="preserve">Placa de concreto pré-moldada perfurada (espessura: 50 mm / largura: 245mm / comprimento: 595 mm)                      </t>
  </si>
  <si>
    <t>090300</t>
  </si>
  <si>
    <t>Fornecimento e instalação de caixa sifonada:</t>
  </si>
  <si>
    <t>090301</t>
  </si>
  <si>
    <t>Em PVC, com grelha quadrada/redonda,150x185x75mm</t>
  </si>
  <si>
    <t>Caixa sifonada de PVC para esgoto sanitário (altura: 185 mm / diâmetro da caixa: 150 mm / diâmetro de entrada: 40mm / diâmetro  de saída: 75mm /formato da grelha: redonda/número de entradas:5/tipo de grelha: alumínio)</t>
  </si>
  <si>
    <t>090400</t>
  </si>
  <si>
    <t>090401</t>
  </si>
  <si>
    <t>090402</t>
  </si>
  <si>
    <t>090403</t>
  </si>
  <si>
    <t>Diâmetro de 75 mm</t>
  </si>
  <si>
    <t>Tubo de PVC branco p/ esgoto série normal (diâmetro da seção: 75mm)</t>
  </si>
  <si>
    <t>Anel de borracha para tubo PVC para esgoto série normal (diâmetro da seção: 75,00mm)</t>
  </si>
  <si>
    <t>090404</t>
  </si>
  <si>
    <t>090500</t>
  </si>
  <si>
    <t>090501</t>
  </si>
  <si>
    <t>Pia de cozinha de aço inoxidável, cuba dupla, de  2,00 x 0,54m (inclui válvula americana, sifão metálico, fita de vedação para tubos e conexões)</t>
  </si>
  <si>
    <t>Pia de aço inoxidável cuba dupla (comprimento: 2,00 m/ largura: 0,54 m)</t>
  </si>
  <si>
    <t xml:space="preserve">Sifão metálico para pia americana (tipo de acabamento: Cromado / diâmetro de entrada 1 1/2"/diâmetro de saída: 2") </t>
  </si>
  <si>
    <t>Fita de vedação para tubos e conexões roscáveis (largura: 18mm)</t>
  </si>
  <si>
    <t>090502</t>
  </si>
  <si>
    <t>Pia de cozinha de aço inoxidável, cuba simples, 1,50 x 0,54m (inclui válvula americana, sifão metálico, fita de vedação para tubos e conexões)</t>
  </si>
  <si>
    <t>Pia de aço inoxidável cuba simples (comprimento: 1,60 m / largura: 0,54 m)</t>
  </si>
  <si>
    <t>090503</t>
  </si>
  <si>
    <t>Tanque de louça com coluna (inclui sifão metálico, conjunto de fixação, válvula de escoamento metálica e fita de vedação para tubos e conexões)</t>
  </si>
  <si>
    <t>Coluna de louça para tanque</t>
  </si>
  <si>
    <t>Sifão metálico para tanque (tipo de acabamento: Cromado / diâmetro de entrada: 1 1/4" / diâmetro de saida: 1 1/2")</t>
  </si>
  <si>
    <t>Tanque de louça para coluna (volume: 22 l)</t>
  </si>
  <si>
    <t>Conjunto de fixação para tanque</t>
  </si>
  <si>
    <t>Válvula de escoamento metálica para tanque / mictório (diâmetro de entrada: 1 1/4")</t>
  </si>
  <si>
    <t>090504</t>
  </si>
  <si>
    <t>Ralo seco de PVC c/ grelha simples 100x40mm</t>
  </si>
  <si>
    <t>090505</t>
  </si>
  <si>
    <t>Tanque de aço inox AISI 304 60x60x40 ,assentado em bancada inclusive válvula e sifão cromados</t>
  </si>
  <si>
    <t>090506</t>
  </si>
  <si>
    <t>Tanque de aço inoxidável (completo) 0,80x0,70x0,40m , assentado em bancada inclusive válvula e sifão cromados</t>
  </si>
  <si>
    <t>090507</t>
  </si>
  <si>
    <t>Cuba de aço inoxidável, retangular, dupla, 400x340x125cm, com sifão metálico cromado, válvula metálica cromada D 3 1/2" completa</t>
  </si>
  <si>
    <t>Cuba de aço inoxidável, retangular, dupla, (comprimento: 730mm / largura: 400mm / altura: 125mm)</t>
  </si>
  <si>
    <t>Sifão metálico para pia americana (tipo de acabamento: cromado / diâmetro de entrada: 1 1/2"/diâmetro de saída: 2")</t>
  </si>
  <si>
    <t>090508</t>
  </si>
  <si>
    <t>Cuba de aço inoxidável, retangular, dupla, 73 x 40 x12,5cm com sifão metálico cromado, válvula metálica cromada D 3 1/2" completa</t>
  </si>
  <si>
    <t>Cuba de aço inoxidável, retangular, dupla (comprimento: 730mm / largura: 400mm / altura: 125mm)</t>
  </si>
  <si>
    <t>090600</t>
  </si>
  <si>
    <t>Fornecimento,transporte e substituição de tubulação em PVC esgoto, sem conexões:</t>
  </si>
  <si>
    <t>090601</t>
  </si>
  <si>
    <r>
      <t xml:space="preserve">Tubo PVC esgoto série normal </t>
    </r>
    <r>
      <rPr>
        <b/>
        <sz val="12"/>
        <rFont val="Calibri"/>
        <family val="2"/>
      </rPr>
      <t>Ø</t>
    </r>
    <r>
      <rPr>
        <b/>
        <sz val="12"/>
        <rFont val="Arial"/>
        <family val="2"/>
      </rPr>
      <t xml:space="preserve"> 40 mm.</t>
    </r>
  </si>
  <si>
    <t>Tubo PB soldável de PVC branco para esgoto série normal (diâmentro da seção 40mm)</t>
  </si>
  <si>
    <t>090602</t>
  </si>
  <si>
    <r>
      <t xml:space="preserve">Tubo PVC esgoto série normal </t>
    </r>
    <r>
      <rPr>
        <b/>
        <sz val="12"/>
        <rFont val="Calibri"/>
        <family val="2"/>
      </rPr>
      <t>Ø</t>
    </r>
    <r>
      <rPr>
        <b/>
        <sz val="12"/>
        <rFont val="Arial"/>
        <family val="2"/>
      </rPr>
      <t xml:space="preserve"> 50 mm.</t>
    </r>
  </si>
  <si>
    <t>Tubo PB soldável de PVC branco para esgoto série normal (diâmentro da seção 50mm)</t>
  </si>
  <si>
    <t>Anel de borracha para tubo PVC esgoto série normal (diâmetro da seção 50mm)</t>
  </si>
  <si>
    <t>090603</t>
  </si>
  <si>
    <r>
      <t xml:space="preserve">Tubo PVC esgoto série normal </t>
    </r>
    <r>
      <rPr>
        <b/>
        <sz val="12"/>
        <rFont val="Calibri"/>
        <family val="2"/>
      </rPr>
      <t>Ø</t>
    </r>
    <r>
      <rPr>
        <b/>
        <sz val="12"/>
        <rFont val="Arial"/>
        <family val="2"/>
      </rPr>
      <t xml:space="preserve"> 75 mm.</t>
    </r>
  </si>
  <si>
    <t>Tubo PB soldável de PVC branco para esgoto série normal (diâmentro da seção 75mm)</t>
  </si>
  <si>
    <t>Anel de borracha para tubo PVC esgoto série normal (diâmetro da seção 75mm)</t>
  </si>
  <si>
    <t>090604</t>
  </si>
  <si>
    <r>
      <t xml:space="preserve">Tubo PVC esgoto série normal </t>
    </r>
    <r>
      <rPr>
        <b/>
        <sz val="12"/>
        <rFont val="Calibri"/>
        <family val="2"/>
      </rPr>
      <t>Ø</t>
    </r>
    <r>
      <rPr>
        <b/>
        <sz val="12"/>
        <rFont val="Arial"/>
        <family val="2"/>
      </rPr>
      <t xml:space="preserve"> 100 mm.</t>
    </r>
  </si>
  <si>
    <t>Tubo PB soldável de PVC branco para esgoto série normal (diâmentro da seção 100mm)</t>
  </si>
  <si>
    <t>Anel de borracha para tubo PVC esgoto série normal (diâmetro da seção 100mm)</t>
  </si>
  <si>
    <t>090605</t>
  </si>
  <si>
    <r>
      <t xml:space="preserve">Tubo PVC esgoto série normal </t>
    </r>
    <r>
      <rPr>
        <b/>
        <sz val="12"/>
        <rFont val="Calibri"/>
        <family val="2"/>
      </rPr>
      <t>Ø</t>
    </r>
    <r>
      <rPr>
        <b/>
        <sz val="12"/>
        <rFont val="Arial"/>
        <family val="2"/>
      </rPr>
      <t xml:space="preserve"> 150 mm.</t>
    </r>
  </si>
  <si>
    <t>Tubo PB soldável de PVC branco para esgoto série normal (diâmentro da seção 150mm)</t>
  </si>
  <si>
    <t>Anel de borracha para tubo PVC esgoto série normal (diâmetro da seção150mm)</t>
  </si>
  <si>
    <t xml:space="preserve">Incandescente de 60W  </t>
  </si>
  <si>
    <t>100102</t>
  </si>
  <si>
    <t>Incandescente de 100W</t>
  </si>
  <si>
    <t>Fluorescente de 20W compacta</t>
  </si>
  <si>
    <t>100105</t>
  </si>
  <si>
    <t>Vapor de mercúrio 125W</t>
  </si>
  <si>
    <t>Lâmpada vapor de mercúrio (tensão: 220,00V/tipo de rosca: E-40/potência: 125W)</t>
  </si>
  <si>
    <t>100106</t>
  </si>
  <si>
    <t>Vapor de mercúrio 250W</t>
  </si>
  <si>
    <t>ITEM</t>
  </si>
  <si>
    <t>DESCRIÇÃO</t>
  </si>
  <si>
    <t>VALOR</t>
  </si>
  <si>
    <t>% INC.</t>
  </si>
  <si>
    <t>%</t>
  </si>
  <si>
    <t>1º MÊS</t>
  </si>
  <si>
    <t>2º MÊS</t>
  </si>
  <si>
    <t>3º MÊS</t>
  </si>
  <si>
    <t>4º MÊS</t>
  </si>
  <si>
    <t>CRONOGRAMA FÍSICO-FINANCEIRO</t>
  </si>
  <si>
    <t>TOTAL MENSAL</t>
  </si>
  <si>
    <t>TOTAL ACUMULADO</t>
  </si>
  <si>
    <t>TOTAL GERAL</t>
  </si>
  <si>
    <t>Orientações de Preenchimento:</t>
  </si>
  <si>
    <t>No item VALOR, digitar o subtotal correspondente aos seu serviços</t>
  </si>
  <si>
    <t>Indicar no item DESCRIÇÃO o serviço autorizado a ser executado</t>
  </si>
  <si>
    <t>No item %, digitar a porcentagem a ser executada a cada mês</t>
  </si>
  <si>
    <t>O item TOTAL ACUMULADO representa o valor total do contrato.</t>
  </si>
  <si>
    <t>INSTALAÇÃO DA OBRA</t>
  </si>
  <si>
    <t>COBERTURA E FORRO</t>
  </si>
  <si>
    <t>INSTALAÇÃO ELÉTRICA</t>
  </si>
  <si>
    <t>TRABALHOS EM TERRA</t>
  </si>
  <si>
    <t>FUNDAÇÕES</t>
  </si>
  <si>
    <t>SUPERESTRUTURA</t>
  </si>
  <si>
    <t>ALVENARIA</t>
  </si>
  <si>
    <t>INSTALAÇÕES HIDRÁULICAS</t>
  </si>
  <si>
    <t>INSTALAÇÕES SANITÁRIAS</t>
  </si>
  <si>
    <t>ESQUADRIAS DE MADEIRA</t>
  </si>
  <si>
    <t>ESQUADRIAS METÁLICAS</t>
  </si>
  <si>
    <t>FERRAGENS</t>
  </si>
  <si>
    <t>REVESTIMENTO</t>
  </si>
  <si>
    <t>PISOS E RODAPÉS</t>
  </si>
  <si>
    <t>VIDROS</t>
  </si>
  <si>
    <t>PINTURA</t>
  </si>
  <si>
    <t>BANCADAS E PRATELEIRAS</t>
  </si>
  <si>
    <t>DIVERSOS</t>
  </si>
  <si>
    <t>MANUTENÇÃO / DIVERSOS</t>
  </si>
  <si>
    <t>QUADRA</t>
  </si>
  <si>
    <t>POÇO ARTESIANO / CISTERNA</t>
  </si>
  <si>
    <t>LIMPEZA</t>
  </si>
  <si>
    <t>5º MÊS</t>
  </si>
  <si>
    <t>6º MÊS</t>
  </si>
  <si>
    <t>TOTAL</t>
  </si>
  <si>
    <t>OUTROS</t>
  </si>
  <si>
    <t>7º MÊS</t>
  </si>
  <si>
    <t>8º MÊS</t>
  </si>
  <si>
    <t>9º MÊS</t>
  </si>
  <si>
    <t>10º MÊS</t>
  </si>
  <si>
    <t>Escola Municipal:  Frei Leopoldo</t>
  </si>
  <si>
    <t>MUNICÍPIO: Patos de Minas                      SRE: Patos de Minas</t>
  </si>
  <si>
    <t>DEMOLIÇÕES E REMOÇÕES</t>
  </si>
  <si>
    <t>Valor Reforma</t>
  </si>
  <si>
    <t>Valor Ampliação</t>
  </si>
  <si>
    <t>VALOR TOTAL</t>
  </si>
  <si>
    <t>OBRA:  Reforma e Ampliação de Prédio Escolar</t>
  </si>
  <si>
    <t>BDI</t>
  </si>
  <si>
    <t>ESCOLA MUNICIPAL FREI LEOPOLDO                                                                                  SRE: PATOS DE MINAS</t>
  </si>
  <si>
    <t xml:space="preserve">MUNICÍPIO: PATOS DE MINAS - MG                                                                                      SERVIÇO: AMPLIAÇÃO </t>
  </si>
  <si>
    <t>UNID</t>
  </si>
  <si>
    <t>QUANT</t>
  </si>
  <si>
    <t>Locação de obra: execução de gabarito</t>
  </si>
  <si>
    <t>M²</t>
  </si>
  <si>
    <t>Pontalete 3a Construção (seção: 3"x3" / tipo de madeira:cedro)</t>
  </si>
  <si>
    <t>Prego 18x27 com cabeça (diâmetro da cabeça: 3,4mm / comprimento: 62,1 mm)</t>
  </si>
  <si>
    <t>Arame galvanizado (bitola: 16BWG)</t>
  </si>
  <si>
    <t>Tábua 3a Construção (seção transversal: 1x9" / tipo de madeira: cedrinho)</t>
  </si>
  <si>
    <t>Fornecimento e colocação de placa de obra em chapa galvanizada (3,00 X 2,00m)   -  Governo do Estado  -  (Ampliação e / ou Reforma acima de R$ 30.000,00)</t>
  </si>
  <si>
    <t>Unid</t>
  </si>
  <si>
    <t>Limpeza do terreno, capina e queima, manual</t>
  </si>
  <si>
    <t>Barracão de obra em madeira, piso cimentado e cobertura em telhas de fibrocimento ondulada</t>
  </si>
  <si>
    <t>Cimento Portaland CP II E-32 (resistência: 32,00 Mpa)</t>
  </si>
  <si>
    <t>Pedra britada 1</t>
  </si>
  <si>
    <t>Cumeeira para telha  de fibrocimento-articulada para telha tipo vogatex e fibrotex</t>
  </si>
  <si>
    <t>Prego 15x15 com cabeça (comprimento: 34,5 mm / diâmetro da cabrça: 2,4mm)</t>
  </si>
  <si>
    <t>Chapa compensada resinada (espessura: 12,00mm)</t>
  </si>
  <si>
    <t>Viga (largura: 60,00mm / altura: 120,00mm / tipo de madeira: peroba)</t>
  </si>
  <si>
    <t>Tábua 1x6" (espessura: 25mm / largura: 150mm)</t>
  </si>
  <si>
    <t>Pontalete 3a  construção (seção transversal 3x3"/tipo de madeira: cedro)</t>
  </si>
  <si>
    <t xml:space="preserve">Telha de fibrocimento ondulada-tipo vogatex e fibrotex (espessura: 4mm / largura útil: 450mm / largura nominal: 506 mm / vão livre: 1,15m) </t>
  </si>
  <si>
    <t>Prego 18x27 com cabeça (comprimento: 62,1 mm / diâmetro da cabeça: 3,4mm)</t>
  </si>
  <si>
    <t>Betoneira, elétrica, potência 2HP (1,5 Kw), capacidade 400I -vida útil 10.000h</t>
  </si>
  <si>
    <t>Tapume em chapa compensado de 12mm e pontaletes h= 2,20m</t>
  </si>
  <si>
    <t>M</t>
  </si>
  <si>
    <t>SUB-TOTAL =</t>
  </si>
  <si>
    <t>Demolição de forro de tábuas de pinho inclusive afastamento e empilhamento</t>
  </si>
  <si>
    <t xml:space="preserve"> - </t>
  </si>
  <si>
    <t>Demolição de alvenaria de tijolo cerâmico, sem aproveitamento do material .</t>
  </si>
  <si>
    <t>Demolição de concreto armado com utilização de martelo rompedor, inclusive afastamento em carrinho de mão</t>
  </si>
  <si>
    <t>Martelo rompedor pneumático, ponteiro p/ martelo</t>
  </si>
  <si>
    <t>COMPRESSOR de ar portátil rebocável,diesel,potência:63 HP(47 KW),capacidade 3,3m³/min(116 pcm)-vida útil 20.000 h</t>
  </si>
  <si>
    <t>Demolição de cobertura  de telha cerâmica sem reaproveitamento, inclusive afastamento em carrinho de mão</t>
  </si>
  <si>
    <t>Raspagem e limpeza manual de terreno</t>
  </si>
  <si>
    <t>Aterro Compactado manual, com soquete</t>
  </si>
  <si>
    <t>Escavação  manual de vala em solo de 1ª categoria, profundidade em até 2,00m</t>
  </si>
  <si>
    <t>Apiloamento do fundo de vala com maço  de  30kg</t>
  </si>
  <si>
    <t>Reaterro Compactado mecanizado empregando compactador de placa vibratória, em camadas de 20 a 40 cm. (TEM QUE SER ATERRO MECÂNICO)</t>
  </si>
  <si>
    <t>Comactador de placa vibratória, diesel, potência 4,7 HP(3,5kw)</t>
  </si>
  <si>
    <t>Perfuração de estaca broca c/ trado manual, D= 30 cm</t>
  </si>
  <si>
    <t>Escavação mecanizada em campo aberto, profundidade até 2,00m, solo de 1ª categoria</t>
  </si>
  <si>
    <t xml:space="preserve"> </t>
  </si>
  <si>
    <t>KG</t>
  </si>
  <si>
    <t>Barra de aço CA-50</t>
  </si>
  <si>
    <t>Espaçador circular de plástico para pilares, fundo e laterais de vigas, lajes, pisos e estacas (comprimento:30mm)</t>
  </si>
  <si>
    <t>Arame recozido (diâmetro do fio: 1,25mm / bitola: 18BWG)</t>
  </si>
  <si>
    <t xml:space="preserve">Fôrma de madeira para fundação, com tábuas e sarrafos, 3 aproveitamentos e desforma </t>
  </si>
  <si>
    <t>Tábua 1x12" (espessura: 25mm / largura: 300mm)</t>
  </si>
  <si>
    <t>Prego 17x27 com cabeça dupla (comprimento: 62,1mm / diâmetro da cabeça: 3,0mm)</t>
  </si>
  <si>
    <t>Desmoldante de formas para concreto</t>
  </si>
  <si>
    <t>Prego 17x21 com cabeça (comprimento: 48,3 mm /diâmetro da cabeça: 3,0mm)</t>
  </si>
  <si>
    <t>Sarrafo 1x3" (altura: 75mm /espessura: 25 mm)</t>
  </si>
  <si>
    <t>Concreto estrutural virado em obra,controle "B", consistência para vibração, brita 1 e 2, FCK=20 MPA e lançamento</t>
  </si>
  <si>
    <t>M³</t>
  </si>
  <si>
    <t>Pedra britada 2</t>
  </si>
  <si>
    <t>Cimento CP II - E-32</t>
  </si>
  <si>
    <t xml:space="preserve">Areia lavada tipo média </t>
  </si>
  <si>
    <t>Betoneira, elétrica, potência 2HP (1,5 KW), capacidade 400 I - vida útil 10.000h</t>
  </si>
  <si>
    <t>Lastro de concreto (contra-piso) não estrutural impermeabilizado, E=6 cm</t>
  </si>
  <si>
    <t>Aditivo hidrófugo</t>
  </si>
  <si>
    <t>Cimento CP I I- E -32</t>
  </si>
  <si>
    <t>Betoneira, elétrica, potência 2HP (1,5 KW), capacidade 400 I -vida útil 10.000h</t>
  </si>
  <si>
    <t>Muros e Contenções</t>
  </si>
  <si>
    <t>Alvenaria estrutural com bloco de concreto, 19x19x39 cm, espessura da parede 19 cm, juntas de 10mm com argamassa mista de cimento, cal hidratada e areia sem peneirar traço 1:0,25:3 - tipo 3 (em todo perímetro da nova construção h=20) embasamento</t>
  </si>
  <si>
    <t>Cimento CP II- E-32</t>
  </si>
  <si>
    <t>Cal hidratada CH III</t>
  </si>
  <si>
    <t>Bloco de concreto estrutural-bloco inteiro 19x19x39 (comprimento: 390mm / largura: 190 mm / altura: 190mm)</t>
  </si>
  <si>
    <t>Armadura de aço p/ vigas,  CA-50, corte e dobra na obra</t>
  </si>
  <si>
    <t>Espaçador circular de plástico para pilares , fundo e laterais de vigas, lajes,pisos e estacas (cobrimento: 30mm)</t>
  </si>
  <si>
    <t>Arame recozido (diâmetro do fio:1,25 mm / bitola:18 BWG)</t>
  </si>
  <si>
    <t>Fornecimernto, transporte e execução de forma de chapa resinada e=12m,  3 aproveitamentos,inclusive desforma, contraventamento / escoramento com pontalete 7,5x7,5cm</t>
  </si>
  <si>
    <t>Tábua 1x8" (espessura: 25mm / largura: 200mm)</t>
  </si>
  <si>
    <t>Prego 17x21 com cabeça (diâmetro da cabeça: 3,0 mm / comprimento: 48,3 mm)</t>
  </si>
  <si>
    <t>Sarrafo 1x3"(altura: 75mm / espessura: 25mm)</t>
  </si>
  <si>
    <t>Prego 17x27 com cabeça (diâmetro da cabeça: 3,0 mm / comprimento: 62,1 mm)</t>
  </si>
  <si>
    <t>Desmoldante de fôrmas para concreto</t>
  </si>
  <si>
    <t>Prego 15x15 com cabeça (diâmetro da cabeça: 2,4 mm / comprimento: 34,5mm)</t>
  </si>
  <si>
    <t>Concreto estrutural, virado em obra,brita 1, fck 20 mpa e lançamento</t>
  </si>
  <si>
    <t>Betoneira, elétrica, potência 2HP (1,5 KW), capacidade 400 I-vida útil 10.000h</t>
  </si>
  <si>
    <t>Fornec., transp. e exec. de Lj. pré-fabricada, aparente, p/ piso, intereixo 38 cm (capeamento 4cm), vão livre L=4,00m, sobrecarga mínima de 350,00Kg/m², inclusive escoramento</t>
  </si>
  <si>
    <t>Pontalete 3a.construção (transversal : 3x3" / tipo de madeira: cedro)</t>
  </si>
  <si>
    <t>Prego 18x27 com cabeça (diâmetro da cabeça: 3,4 mm / comprimento: 62,1 mm)</t>
  </si>
  <si>
    <t>Barra de aço CA -501/4" (bitola:6,30 mm / massa linear: 0,245Kg /m)</t>
  </si>
  <si>
    <t>Tábua 1x12" (espessura:25 mm / largura: 300mm)</t>
  </si>
  <si>
    <t>Sarrafo 1x4" (altura: 100mm / espessura: 25mm)</t>
  </si>
  <si>
    <t>Betoneira, elétrica, potência 2HP (1,5 KW),capacidade 400 I-vida útil 10.000h</t>
  </si>
  <si>
    <t>Barra de aço CA-50 1/4" (bitola: 6,30mm / massa linear: 0,245 kg/m)</t>
  </si>
  <si>
    <t>Tábua 1x12" (espessura: 25 mm / largura: 300mm)</t>
  </si>
  <si>
    <t>Pontalete 3a.construção (transversal: 3x3"/ tipo de madeira: cedro)</t>
  </si>
  <si>
    <t>Cimbramento (escoramento) de madeira</t>
  </si>
  <si>
    <t>Área da laje x pé direito</t>
  </si>
  <si>
    <t>Vergas retas em concreto armado Fck 15 Mpa  (177,20 metros lineares)</t>
  </si>
  <si>
    <t>Concreto Fck =15 Mpa, preparado e lançado</t>
  </si>
  <si>
    <t>Formas em compensado resinado de 12mm</t>
  </si>
  <si>
    <t>Execução de:</t>
  </si>
  <si>
    <t>Alvenaria de vedação com tijolo cerâmico furado 14x19x19cm, espessura da parede 14cm, juntas de 12mm com argamassa mista de cimento cal hidratada e areia sem peneirar traço 1:2:8-  tipo 1 ou argamassa industrializada</t>
  </si>
  <si>
    <t>Cimento CP II-E-32 (resistência:32,00 Mpa)</t>
  </si>
  <si>
    <t>Cal hidratada CH3</t>
  </si>
  <si>
    <t>Areia lavada tipo média</t>
  </si>
  <si>
    <t>Bloco cerâmico vazado de vedação-bloco inteiro 9x19x19 (comprimento: 190mm / largura: 90mm / altura: 190mm)</t>
  </si>
  <si>
    <t>Alvenaria de vedação com tijolo cerâmico laminado 5,5x11x23,5cm, espessura da parede 11cm, juntas de 10mm com argamassa mista de cimento, cal hidratada e areia sem peneirar traço 1:1:6 - tipo 5</t>
  </si>
  <si>
    <t>Cimento CP II-E-32 (resistência: 32,00 Mpa)</t>
  </si>
  <si>
    <t>Tijolo cerâmico laminado de vedação 5,5x11x23,5  (largura: 55mm / altura: 110mm / comprimento: 235mm)</t>
  </si>
  <si>
    <t xml:space="preserve">Fornecimento, transporte e colocação de telhas, tipo: </t>
  </si>
  <si>
    <t>Cerâmica Francesa, inclinação 35% (m²=área de projeção do telhado x 1,12)</t>
  </si>
  <si>
    <t>UN</t>
  </si>
  <si>
    <t>Telha cerâmica francesa (16 telhas p/ m²)</t>
  </si>
  <si>
    <t>Fornecimento, transporte e colocação de cumeeira:</t>
  </si>
  <si>
    <t>Para telha cerâmica (3 unidades / m)</t>
  </si>
  <si>
    <t>Fornecimento, transporte e execução de engradamento:</t>
  </si>
  <si>
    <t xml:space="preserve">Estrutura de madeira (parajú,peroba ou similar) p/ telha cerâmica ou de concreto, vão de 7 a 10m </t>
  </si>
  <si>
    <t>Ferragem para telhados tipo chapa de emenda de ferro (comprimento: 500,00mm / espessura: 1/4" / largura:  4" / peso 0,57kg)</t>
  </si>
  <si>
    <t xml:space="preserve">Madeira (tipo de madeira peroba) </t>
  </si>
  <si>
    <t>Prego 18x27  com cabeça (diâmetro da cabeça: 3,4mm / comprimento: 62,1mm)</t>
  </si>
  <si>
    <t>Fornecimento e instalação de:</t>
  </si>
  <si>
    <t>Lavatório de louça, sem coluna, com torneira de pressão e acessórios</t>
  </si>
  <si>
    <t>Engate flexível de PVC para entrada de água (comprimento:300,00mm / diâmetro da seção 1/2")</t>
  </si>
  <si>
    <t>Sifão metálico para lavatório (tipo de acabamento: CROMADO / diâmetro de entrada: 1" / diâmetro de saída: 1 1/2")</t>
  </si>
  <si>
    <t>Lavatório de louça para coluna - padrão popular</t>
  </si>
  <si>
    <t>Torneira de pressão para lavatório de mesa - padrão médio.</t>
  </si>
  <si>
    <t>Válvula de escoamento metálica para lavatório / bide (diâmetro de entrada 1")</t>
  </si>
  <si>
    <t>Parafuso cromado (comprimento: 2 1/2"/diâmetro nominal: 1/4")</t>
  </si>
  <si>
    <t>Bucha de nylon para fixação de parafusos/pregos em alvenaria (diâmetro nominal da bucha: 8,00 mm</t>
  </si>
  <si>
    <t>fita de vedação para tubos e conexões roscáveis (largura 18mm)</t>
  </si>
  <si>
    <t>Outros (Fornecimento e instalação):</t>
  </si>
  <si>
    <t>Assento plástico para bacia -padrão popular</t>
  </si>
  <si>
    <t xml:space="preserve">Luminária externa para lâmpada a vapor de mercúrio, sódio e metálico - pública com reator (tipo de rosca E-40 / número de lâmpadas: 1/ Potência: lâmpada vapor mercúrio 250/400w / potência lâmpada vapor sódio 250 / 400w / potência lâmpada vapor metálico 250 / 400w) </t>
  </si>
  <si>
    <t>101309</t>
  </si>
  <si>
    <t>Reator para lâmpada vapor de mercúrio (400w)</t>
  </si>
  <si>
    <t>Reator para lâmpadas de descarga - vapor de mercúrio 400w - AFP (portência: 400W / tensão: 220V / número de lâmpadas: 1)</t>
  </si>
  <si>
    <t>101310</t>
  </si>
  <si>
    <t>Poste galv. para edificação particular (115mm, 6m) c/suporte p/ 3 projetores - montado e instalado no local</t>
  </si>
  <si>
    <t>Armação secundária com 3 isoladores</t>
  </si>
  <si>
    <t>Conj. de cabeçote de plástico para entrada de telefone em poste</t>
  </si>
  <si>
    <t>Alça com isolador de porcelana (padrão:TELESP)</t>
  </si>
  <si>
    <t>Fita perfurada de aço para poste de chapa n.14 (comprimento: 3,00m / largura: 38,00mm)</t>
  </si>
  <si>
    <t>Poste de aço para entrada de energia (espessura: 5,00mm / comprimento: 6,00m / diâmetro da seção: 4"/ referência de mercado: eletropaulo / bandeirantes / elektro / cpfl/ Tipo de acabamento: galvanizado a fogo)</t>
  </si>
  <si>
    <t>Fio isolado em PVC (encordoamento: classe 1 / tensão: 750,00V / seção transversal: 10,00mm²)</t>
  </si>
  <si>
    <t>Eletroduto de aço com costura galvanizada (tipo de galvanização: a fogo / diâmetro da seção: 1")</t>
  </si>
  <si>
    <t>Eletroduto de aço com costura galvanizada (tipo de galvanização: a fogo / diâmetro da seção: 3/4")</t>
  </si>
  <si>
    <t>Curva 90° de aço para eletroduto (diâmetro da seção: 1" / tipo: roscável / tipo de galvanização: a fogo / médio)</t>
  </si>
  <si>
    <t>Curva 90° de aço para eletroduto (diâmetro da seção: 3/4" / tipo: roscável / tipo de galvanização: a fogo / médio)</t>
  </si>
  <si>
    <t>1013112</t>
  </si>
  <si>
    <r>
      <t>Quadro de distribuição de luz em</t>
    </r>
    <r>
      <rPr>
        <b/>
        <i/>
        <sz val="12"/>
        <rFont val="Arial"/>
        <family val="2"/>
      </rPr>
      <t xml:space="preserve"> PVC de embutir, até 8 divisões</t>
    </r>
    <r>
      <rPr>
        <b/>
        <sz val="12"/>
        <rFont val="Arial"/>
        <family val="2"/>
      </rPr>
      <t xml:space="preserve"> modulares, dimensões externas 160/240/89mm  </t>
    </r>
  </si>
  <si>
    <t>Eletricista</t>
  </si>
  <si>
    <t>Quadro de distribuição de luz em PVC de embutir 6 disjuntores padrão europeu / 8 disjuntores padrão americano (largura: 160mm / comprimento: 240mm / profundidade: 89mm)</t>
  </si>
  <si>
    <t>101313</t>
  </si>
  <si>
    <r>
      <t xml:space="preserve">Quadro de distribuição de luz em </t>
    </r>
    <r>
      <rPr>
        <b/>
        <i/>
        <sz val="12"/>
        <rFont val="Arial"/>
        <family val="2"/>
      </rPr>
      <t>PVC de embutir, até 16 divisões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modulares, dimensões externas 260 / 310 / 85mm       </t>
    </r>
  </si>
  <si>
    <t>Quadro de distribuição de luz em PVC de embutir 12 disjuntores padrão europeu / 16 disjuntores padrão americano (largura: 260mm / comprimento: 310mm / profundidade: 85mm)</t>
  </si>
  <si>
    <t>101315</t>
  </si>
  <si>
    <r>
      <t xml:space="preserve">Quadro de distribuição de luz em </t>
    </r>
    <r>
      <rPr>
        <b/>
        <i/>
        <sz val="12"/>
        <rFont val="Arial"/>
        <family val="2"/>
      </rPr>
      <t>chapa de aço de sobrepor, até 32 divisões</t>
    </r>
    <r>
      <rPr>
        <b/>
        <u val="single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modulares</t>
    </r>
    <r>
      <rPr>
        <b/>
        <sz val="12"/>
        <rFont val="Arial"/>
        <family val="2"/>
      </rPr>
      <t>, dimensões                                                                                                                                                           externas 447/405/95 mm</t>
    </r>
  </si>
  <si>
    <t>Quadro de distribuição de luz em chapa de aço de sobrepor para 32 disjuntores-padrão europeu (largura: 405mm / comprimento: 447mm / profundidade: 95mm)</t>
  </si>
  <si>
    <t>101316</t>
  </si>
  <si>
    <r>
      <t>Quadro de distribuição de luz em</t>
    </r>
    <r>
      <rPr>
        <b/>
        <u val="single"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chapa de aço de embutir, até 28 divisões modulares,</t>
    </r>
    <r>
      <rPr>
        <b/>
        <sz val="12"/>
        <rFont val="Arial"/>
        <family val="2"/>
      </rPr>
      <t xml:space="preserve"> dimensões externas 522/360/100mm       </t>
    </r>
  </si>
  <si>
    <t>Quadro de distribuição de luz em chapa de aço de embutir, para 28 disjuntores padrão europeu / 8 disjuntores padrão americano (largura: 522mm / comprimento: 360mm / profundidade: 100mm)</t>
  </si>
  <si>
    <t>101317</t>
  </si>
  <si>
    <r>
      <t xml:space="preserve">Quadro de distribuição de luz em </t>
    </r>
    <r>
      <rPr>
        <b/>
        <i/>
        <sz val="12"/>
        <rFont val="Arial"/>
        <family val="2"/>
      </rPr>
      <t>chapa de aço de embutir, até 39 divisões modulares,</t>
    </r>
    <r>
      <rPr>
        <b/>
        <sz val="12"/>
        <rFont val="Arial"/>
        <family val="2"/>
      </rPr>
      <t xml:space="preserve"> dimensões externas 573 / 36 0/ 100mm       </t>
    </r>
  </si>
  <si>
    <t>Quadro de distribuição de luz em chapa de aço de embutir, para 28 disjuntores padrão europeu / 8 disjuntores padrão americano (largura: 573mm / comprimento: 360mm / profundidade: 100mm)</t>
  </si>
  <si>
    <t>101318</t>
  </si>
  <si>
    <t>Tomada c/ fio inst. (já inclui fiação e chumbamento)</t>
  </si>
  <si>
    <t>Luva PVC rígido roscável para eletroduto (diâmetro da seção: 3/4")</t>
  </si>
  <si>
    <t>Fio isolado em PVC (encordoamento: classe 1 / seção transversal: 2,50mm²/tensão: 750,00V</t>
  </si>
  <si>
    <t>Eletroduto de PVC rígido roscável (diâmetro da seção: 3/4")</t>
  </si>
  <si>
    <t>Curva 90° de PVC rígido roscável para eletroduto (diâmetro da seção: 3/4")</t>
  </si>
  <si>
    <t>Tomada de embutir  2P+T (corrente elétrica: 10,00A / tensão: 250,00V)</t>
  </si>
  <si>
    <t>Caixa estampada em chapa de aço esmaltada de embutir 4x2" (formato da seção transversal: retangular / chapa: 18)</t>
  </si>
  <si>
    <t>101319</t>
  </si>
  <si>
    <t>Ponto de  interruptor com eletrodutos de PVC rígido roscável, diâmetro de 3/4"</t>
  </si>
  <si>
    <t>Luva de PVC rígido roscável para eletroduto (diâmetro da seção: 3/4")</t>
  </si>
  <si>
    <t>Interrupitor de embutir 1 tecla simples com placa (corrente elétrica: 10 A / tensão: 250 V)</t>
  </si>
  <si>
    <t>Fio isolado em PVC (encordoamento: classe 1/ seção transversal: 1,50mm² / tensão: 750,00 V)</t>
  </si>
  <si>
    <t>101400</t>
  </si>
  <si>
    <t>Padrão cemig aéreo trifásico:</t>
  </si>
  <si>
    <t>101401</t>
  </si>
  <si>
    <t>Padrão cemig aéreo tipo d1, demanda até 15Kva, trifásico (serve como base, aproximadamente uma escola Tipo Escola Rural - escolas pequenas até 4 salas de aula)</t>
  </si>
  <si>
    <t>101402</t>
  </si>
  <si>
    <t>Padrão cemig aéreo tipo d4, 27,1 &lt;= demanda &lt;= 38 kva, trifásico (serve como base, aproximadamente escolas entre 5 e 9 salas de aula + administração+área de alimentação)</t>
  </si>
  <si>
    <t>101403</t>
  </si>
  <si>
    <t>Padrão cemig aéreo tipo d8, 66,1 &lt;= demanda &lt;= 75 kva, trifásico (serve como base, aproximadamente escolas a partir de 10 salas de aula+ administração+área de alimentação)</t>
  </si>
  <si>
    <t>101500</t>
  </si>
  <si>
    <t>Abertura e fechamento de rasgos:</t>
  </si>
  <si>
    <t>101501</t>
  </si>
  <si>
    <t>Rasgos alvenaria para passagem de eletroduto d = 15 mm</t>
  </si>
  <si>
    <t>101502</t>
  </si>
  <si>
    <t>Rasgos alvenaria para passagem de eletroduto d = 32 mm a 50 mm</t>
  </si>
  <si>
    <t>101503</t>
  </si>
  <si>
    <t>Rasgos alvenaria para passagem de eletroduto d = 65 mm a 100 mm</t>
  </si>
  <si>
    <t>101504</t>
  </si>
  <si>
    <t>Rasgo concreto para tubulação d = 15 a 25 mm (1/2" a 1")</t>
  </si>
  <si>
    <t>101505</t>
  </si>
  <si>
    <t>Rasgo concreto para tubulação d = 32 a 50 mm (1 1/4" a 2")</t>
  </si>
  <si>
    <t>101506</t>
  </si>
  <si>
    <t>Rasgo concreto para tubulação d = 65 a 100 mm (1 1/2" a 4")</t>
  </si>
  <si>
    <t>101507</t>
  </si>
  <si>
    <t>Enchimento de rasgos alvenaria ou concreto traço 1:4, d = 15 mm a 25 mm</t>
  </si>
  <si>
    <t>101508</t>
  </si>
  <si>
    <t>Enchimento de rasgos alvenaria ou concreto traço 1:4, d = 32 mm a 50 mm</t>
  </si>
  <si>
    <t>101509</t>
  </si>
  <si>
    <t>Enchimento de rasgos alvenaria ou concreto traço 1:4, d = 65 mm a 100mm</t>
  </si>
  <si>
    <t>101510</t>
  </si>
  <si>
    <t>Caixa em chapa de aço p/ entrada de energia, 50x 60x 27 cm, potência de 25 à 30 KW (completa, exceto os medidores )</t>
  </si>
  <si>
    <t>Caixa em chapa de aço de entrada de energia para 4 medidores externos tipo L (largura: 600mm / altura: 500mm / profundidade: 270mm /padrão: ELETROPAULO)</t>
  </si>
  <si>
    <t>Chave geral tipo faca reforçada com porta fusível cartucho- tripolar (corrente elétrica: 200,00 A/tensão:250V)</t>
  </si>
  <si>
    <t>Cabo de cobre nu (seção transversal: 25,00 mm²)</t>
  </si>
  <si>
    <t>Haste de aterramento Copperweld (bitola: 3/4"/comprimento: 3,048m)</t>
  </si>
  <si>
    <t>Eletroduto de PVC rígido roscável (diâmetro da seção: 1/2")</t>
  </si>
  <si>
    <t>Cabo isolado em PVC 450/750V-70°C-baixa tensão (encordoamento: classe 2 / seção transversal: 35,00 mm²)</t>
  </si>
  <si>
    <t>Bucha em zamak para eletroduto (diâmetro da seção: 2")</t>
  </si>
  <si>
    <t>Arruela em zamak (diâmetro da seção: 2")</t>
  </si>
  <si>
    <t xml:space="preserve">Conector de aço para haste terra (bitola: 3/4" / tipo de acabamento: cromado) </t>
  </si>
  <si>
    <t>110101</t>
  </si>
  <si>
    <t>Prancheta - 0,60 x 2,10m  inclusive M.O. de retirar a antiga e colocação da nova</t>
  </si>
  <si>
    <t>Dobradiça de ferro para porta - leve pino solto (largura: 2 1/2" / altura:3")</t>
  </si>
  <si>
    <t>Porta lisa de madeira encabeçada espessura: 35mm / largura: 0,60m / altura: 2,10m / tipo de madeira: IMBUIA)</t>
  </si>
  <si>
    <t>110102</t>
  </si>
  <si>
    <t>Prancheta - 0,70 x 2,10m  inclusive M.O. de retirar a antiga e colocação da nova</t>
  </si>
  <si>
    <t>Dobradiça de ferro para porta - leve pino solto (largura: 2 1/2"/ altura: 3")</t>
  </si>
  <si>
    <t>Porta lisa de madeira encabeçada espessura: 35mm / largura: 0,70m / altura: 2,10m / tipo de madeira: IMBUIA)</t>
  </si>
  <si>
    <t>110103</t>
  </si>
  <si>
    <t xml:space="preserve">Prancheta - 0,80 x 2,10m  inclusive M.O. de retirar a antiga e colocação da nova </t>
  </si>
  <si>
    <t>Porta lisa de madeira encabeçada espessura:35mm/largura:0,80m/altura:2,10m/tipo de madeira: IMBUIA)</t>
  </si>
  <si>
    <t>110104</t>
  </si>
  <si>
    <t>Prancheta - 0,90 x 2,10m  inclusive M.O. de retirar a antiga e colocação da nova</t>
  </si>
  <si>
    <t>Dobradiça de ferro para porta - leve pino solto (largura: 2 1/2"/altura: 3")</t>
  </si>
  <si>
    <t>Porta lisa de madeira encabeçada espessura: 35mm / largura: 0,90m / altura: 2,10m / tipo de madeira: IMBUIA)</t>
  </si>
  <si>
    <t>110105</t>
  </si>
  <si>
    <t xml:space="preserve"> Externa / Almofadada - 0,80 x 2,10m (em angelim) inclusive M.O.  de retirar a antiga e colocação da nova (somente 3 são usadas outras da ampliação)</t>
  </si>
  <si>
    <t>Porta almofadada de madeira 2 faces -trabalhada (tipo de madeira: angelim / espessura: 35mm / largura: 0,80m / altura: 2,10m)</t>
  </si>
  <si>
    <t>110106</t>
  </si>
  <si>
    <t>Externa / Almofadada - 0,90 x 2,10m (em angelim) inclusive M.O. de retirar a antiga e colocação da nova</t>
  </si>
  <si>
    <t>Porta almofadada de madeira 2 faces -trabalhada (tipo de madeira: angelim / espessura: 35mm / largura: 0,90m / altura: 2,10m)</t>
  </si>
  <si>
    <t>110108</t>
  </si>
  <si>
    <t>Sanitária - 0,60 x 1,50m, inclusive dobradiças e  M.O. de retirar a antiga e colocação da nova</t>
  </si>
  <si>
    <t>Dobradiça de ferro para porta - leve pino solto com bola (largura: 3 1/2"/altura:3")</t>
  </si>
  <si>
    <t>Porta de sanitário lisa para receber pintura (espessura: 35,00mm / largura: 0,60 /altura: 1,50m)</t>
  </si>
  <si>
    <t>110200</t>
  </si>
  <si>
    <t>110201</t>
  </si>
  <si>
    <t>Marco de porta (em angelim) inclusive M.O. de retirar o antigo e colocação do novo</t>
  </si>
  <si>
    <t>Batente de madeira p/ porta de 1 folha -vão de até 090x2,10m (espessura: 35,00mm / largura: 140,00mm / tipode madeira: PEROBA / perímetro: 5,40m)</t>
  </si>
  <si>
    <t>Prego 16x24 com cabeça (comprimento: 55,2 m/diâmetro da cabeça:2,7mm)</t>
  </si>
  <si>
    <t>110202</t>
  </si>
  <si>
    <t>Alisar de porta (em angelim) 0,05m de largura inclusive M.O. de retirar o antigo  e colocação do novo (somente nas portas novas)</t>
  </si>
  <si>
    <t>Prego 16x24 com cabeça (comprimento: 55,2 m/diâmetro da cabeça: 2,7mm)</t>
  </si>
  <si>
    <t>110203</t>
  </si>
  <si>
    <t>Janela de madeira tipo de abrir com batente e caixilhos para vidro (sem folha veneziana) inclusive M.O. de retirar a antiga e colocação da nova</t>
  </si>
  <si>
    <t>Janela de madeira de abrir com batente e caixilhos para vidro</t>
  </si>
  <si>
    <t>Prego 18x27 com cabeça (diâmetro da cabeça: 3,4mm / comprimento: 62,1mm) )</t>
  </si>
  <si>
    <t>110204</t>
  </si>
  <si>
    <t>Janela de madeira de lei, de  abrir, caixilhos para vidro, com folhas venezianas e ferragens, 1,40 / 1,20 m inclusive M.O. de retirar a antiga e colocação da nova</t>
  </si>
  <si>
    <t>Janela de madeira de correr com batente com 2 caixilhos para vidro e 2 folhas venezianas (altura: 1,20m / largura: 1,40m / tipo de madeira: IMBUIA)</t>
  </si>
  <si>
    <t>Dobradiça de latão tipo palmela p/ janela (largura: 3 1/2"/altura: 3 1/2")</t>
  </si>
  <si>
    <t>Parafuso madeira cabeça chata fenda simples - zincado branco (comprimento: 90 mm/diâmetro nominal: 6,10mm)</t>
  </si>
  <si>
    <t>Taco de madeira p/ instalação de portas e janelas (espessura: 15,00mm/largura: 50,00mm / altura: 60,00mm / tipo de madeira: peroba)</t>
  </si>
  <si>
    <t>Prego 16x24 com cabeça (comprimento: 55,2 m / diâmetro da cabeça:2,7mm)</t>
  </si>
  <si>
    <t>110205</t>
  </si>
  <si>
    <t>Janela de madeira, tipo de correr com duas folhas fixas, duas venezianas, duas de vidro, batente, guarnição e ferragem, dimensões 1,60 x 1,20m inclusive M.O. de retirar a antiga e colocação da nova</t>
  </si>
  <si>
    <t>Guarnição de madeira p/ janela  vão de até 1,60x1,120m (tipo de madeira: PEROBA / espessura: 10,00 / largura: 50,00mm)</t>
  </si>
  <si>
    <t>Janela de madeira de correr com batente com 2 caixilhos para vidro e 2 folhas venezianas (altura: 1,20m / largura: 1,60m / tipo de madeira: IMBUIA)</t>
  </si>
  <si>
    <t>Dobradiça de latão tipo palmela p/ janela (largura: 3 1/2"/altura:3 1/2")</t>
  </si>
  <si>
    <t>Parafuso madeira cabeça chata fenda simples - zincado branco (comprimento: 90 mm / diâmetro nominal: 6,10mm)</t>
  </si>
  <si>
    <t>110300</t>
  </si>
  <si>
    <t>110301</t>
  </si>
  <si>
    <t>Caixa de inspeção em alvenaria - tijolo comum maciço revestido internamente com argamassa de cimento e areia sem peneira, traço 1:3, lastro de concreto e=10cm,tampa em concreto e=5cm,dimensões 40x40x60cm, inclusive escavação, reaterro e bota-fora</t>
  </si>
  <si>
    <t>Arame recozido (diâmetro do fio: 1,25mm/bitola: 18 BWG)</t>
  </si>
  <si>
    <t>Tijolo maciço cerâmico 5,7x9x19 (comprimento: 190,00mm / largura: 90,00mm / altura: 57,00mm)</t>
  </si>
  <si>
    <t>Tábua 3a. Construção (seção transversal: 1x12"/tipo de madeira: cedrinho)</t>
  </si>
  <si>
    <t>Chapa compensada resinada (espessura: 12mm)</t>
  </si>
  <si>
    <t>Barra aço CA-60 (bitola: 5,00mm / massa linear: 0,154 kg/m)</t>
  </si>
  <si>
    <t xml:space="preserve">Cimento CP II -E-32 (resistência: 32,00 Mpa) </t>
  </si>
  <si>
    <t>Fornecimento,transporte e substituição de tubulação em PVC esgoto, inclusive execução de rasgo em alvenaria e enchimento de rasgo com argamassa para passagem da tubulação:</t>
  </si>
  <si>
    <t>Diâmetro de 40 mm</t>
  </si>
  <si>
    <t>Cal  hidratada CH III</t>
  </si>
  <si>
    <t>Tubo PBV  de PVC branco para esgoto série normal (diâmetro da seção: 100,00mm)</t>
  </si>
  <si>
    <t>Anel de borracha para tubo PVC para esgoto série normal (diâmetro da seção: 100,00mm)</t>
  </si>
  <si>
    <t>Pasta lubrificante para tubo de  PVC</t>
  </si>
  <si>
    <t xml:space="preserve">Diâmetro de 50 mm </t>
  </si>
  <si>
    <t>Tubo de PVC branco p/ esgoto série normal (diâmetro da seção: 50mm)</t>
  </si>
  <si>
    <t>Anel de borracha para tubo PVC para esgoto série normal (diâmetro da seção: 50,00mm)</t>
  </si>
  <si>
    <t>Diâmetro de 100 mm</t>
  </si>
  <si>
    <t>Tubo PBV soldável de PVC branco para esgoto série normal (diâmetro da seção: 40,00mm)</t>
  </si>
  <si>
    <t xml:space="preserve">Adesivo  para tubo de PVC </t>
  </si>
  <si>
    <t>Solução limpadora para PVC rígido</t>
  </si>
  <si>
    <t>Fornecimento, transporte e instalação de lâmpada:</t>
  </si>
  <si>
    <t>Fluorescente de 20W  OU 40 W  TLDRS</t>
  </si>
  <si>
    <t>Tomada universal 2 P+T</t>
  </si>
  <si>
    <t>Tomada de embutir 2 pólos +terra (corrente elétrica: 20A / tensão: 250V)</t>
  </si>
  <si>
    <t>Tomada para telefone 4 pólos,padrão telebras</t>
  </si>
  <si>
    <t>Tomada dembutir 4 pólos com placa (padrão: telebras)</t>
  </si>
  <si>
    <t>Luminária fluorescente completa com 2 lâmpadas de 40W, tipo calha de sobrepor</t>
  </si>
  <si>
    <t>Luminária interna  para lâmpada fluorescente tubular tipo calha de sobrepor em chapa de aço (número de lâmpadas: 2/potência da lâmpada: 32w/tipo de luminária: comercial)</t>
  </si>
  <si>
    <t>Reator de partida rápida para lâmpada 20W- BFP (número de lâmpadas: 1/potência: 20W/tensão: 110V)</t>
  </si>
  <si>
    <t>Soquete simples em termoplástico para lâmpada fluorescente</t>
  </si>
  <si>
    <t>Lâmpada fluorescente tubular (potência: 40w)</t>
  </si>
  <si>
    <t>Fornecimento e colocação de mangueira PVC flexível corrugado:</t>
  </si>
  <si>
    <t>Diâmetro 25mm (3/4")</t>
  </si>
  <si>
    <t>Mangueira  de PVC flexível corrugado (diâmetro da seção: 3/4")</t>
  </si>
  <si>
    <t>Diâmetro 32mm (1")</t>
  </si>
  <si>
    <t>Mangueira  de PVC flexível corrugado (diâmetro da seção: 1")</t>
  </si>
  <si>
    <t xml:space="preserve">Diâmetro 50 mm (1 1/2") </t>
  </si>
  <si>
    <t>Mangueira  de PVC flexível corrugado (diâmetro da seção: 1 1/2")</t>
  </si>
  <si>
    <t>Outros:</t>
  </si>
  <si>
    <t>Caixa de passagem 4"x 4" sem placa</t>
  </si>
  <si>
    <t>Caixa de ligação de PVC para eletroduto flexível corrugado de embutir (comprimento: 4' / largura : 4' / profundidade: 46mm)</t>
  </si>
  <si>
    <t>Placa (espelho) para caixa 4x4"</t>
  </si>
  <si>
    <t>Placa (espelho) para caixa 4x4-2 postos + 2 postos</t>
  </si>
  <si>
    <t>Caixa octogonal p/ teto (laje pré- fabricada)</t>
  </si>
  <si>
    <t>Luminária tipo tartaruga para lâmpada incandecente de 60w. Ou fluorescente compacta, sem a lâmpada</t>
  </si>
  <si>
    <t>Ajudante de eletricista</t>
  </si>
  <si>
    <t>Eletriscista</t>
  </si>
  <si>
    <t>Barramento para quadro de luz padrão europeu tipo terra</t>
  </si>
  <si>
    <t>Barramento para quadro de luz padrão europeu tipo principal</t>
  </si>
  <si>
    <t>Barramento para quadro de luz padrão europeu tipo neutro</t>
  </si>
  <si>
    <t>Quadro de distribuição de luz em chapa de aço de sobrepor para 16 disjuntores-padrão europeu (largura: 312mm / comprimento: 405mm / profundidade: 95mm)</t>
  </si>
  <si>
    <t>Remoção e substituição de folha de porta, M.O. total de acabamento, com encabeçamento, tipo:</t>
  </si>
  <si>
    <t>Externa / Almofadada - 1,29 x 2,10m (em angelim), duas folhas, feita sob medida, inclusive M.O. de retirar a antiga e colocação da nova (ampliação-auditorio)</t>
  </si>
  <si>
    <t>Dobradiça de ferro para porta - leve pino solto com bola (largura: 2 1/2"/altura: 3")</t>
  </si>
  <si>
    <t>Porta almofadada de madeira 2 faces, 2 folhas -trabalhada (tipo de madeira: angelim / cedro arana,  espessura: 35mm / largura: 1,29 m / altura: 2,10m)</t>
  </si>
  <si>
    <t>Outros (Fornecimento, transporte e assentamento):</t>
  </si>
  <si>
    <t>Porta interna de madeira, colocação e acabamento, de uma folha com batente, guarnição e ferragem, 0,80x2,10m (porta completa)</t>
  </si>
  <si>
    <t>Porta lisa de madeira encabeçada (espessura: 35mm / largura: 0,80m / altura: 2,10m / tipo de madeira: IMBUIA)</t>
  </si>
  <si>
    <t>Parafuso madeira cabeça chata fenda simples-zincado branco (comprimento: 90mm / diâmetro nominal: 6,10mm)</t>
  </si>
  <si>
    <t>Fechadura completa p/ porta interna em latão (encaixe: 40mm /extremidades testa e contra testas: retas / tipo de fechadura: gorge / tipo de guarnição: espelho / tipo de maçaneta: alavanca)</t>
  </si>
  <si>
    <t>Dobradiça de ferro para porta - leve pino solto (largura: 2 1/2"/altura:3")</t>
  </si>
  <si>
    <t>Taco de madeira p/ instalação de portas e janelas (espessura: 15,00mm / largura: 50,00mm / altura: 60,00mm / tipo de madeira: peroba)</t>
  </si>
  <si>
    <t>Batente de madeira p/ porta de 1 folha -vão de até 090x2,10m (espessura: 35,00mm  / largura: 140,00mm /tipode madeira: PEROBA / perímetro: 5,40m)</t>
  </si>
  <si>
    <t>Guarnição de madeira p/ porta 1 folha - vão de até 0,90x2,10m (tipo de madeira: peroba / largura: 50,00mm / espessura: 10,00mm)</t>
  </si>
  <si>
    <t>Prego 16x24 com cabeça (comprimento: 55,2 m / diâmetro da cabeça: 2,7mm)</t>
  </si>
  <si>
    <t>Areia lavada média</t>
  </si>
  <si>
    <t xml:space="preserve">Porta interna de madeira, colocação e acabamento, de uma folha com batente, guarnição e ferragem, 0,60x2,10m (porta completa) </t>
  </si>
  <si>
    <t>Porta lisa de madeira encabeçada (espessura: 35mm / largura:0,60m / altura:2,10m / tipo de madeira: IMBUIA)</t>
  </si>
  <si>
    <t>Parafuso madeira cabeça chata fenda simples- zincado branco (comprimento: 90mm / diâmetro nominal: 6,10mm)</t>
  </si>
  <si>
    <t>Fechadura completa p/ porta interna em latão (encaixe: 40mm / extremidades testa e contra testas: retas / tipo de fechadura: gorge / tipo de guarnição: espelho / tipo de maçaneta: alavanca)</t>
  </si>
  <si>
    <t>,</t>
  </si>
  <si>
    <t>Batente de madeira p/ porta de 1 folha - vão de até 090x2,10m (espessura: 35,00mm / largura: 140,00mm / tipode madeira: PEROBA / perímetro: 5,40m)</t>
  </si>
  <si>
    <t>Remoção e substituição de:</t>
  </si>
  <si>
    <t>Janela de ferro, colocação e acabamento de correr</t>
  </si>
  <si>
    <t>Caixilho de ferro de correr,sob encomenda</t>
  </si>
  <si>
    <t>Janela de ferro, colocação e acabamento basculante</t>
  </si>
  <si>
    <t>Caixilho de ferro de basculante, sob encomenda</t>
  </si>
  <si>
    <t>Fornecimento, transporte e colocação de:</t>
  </si>
  <si>
    <t>Grade de proteção de ferro (colocação e acabamento)</t>
  </si>
  <si>
    <t>Grade de ferro de proteção requadro em ferro chato e reforços centrais em ferro redondo(tipo de acabamento:fundo oxidante a base de zarcão / largura do perfil do requadro: 1/4"/ espessura do perfil do requadro: 1"/ diâmetro do reforço central</t>
  </si>
  <si>
    <t>Reboco com argamassa 1:2:8 cimento, cal e areia</t>
  </si>
  <si>
    <t>Areia lavada tipo média peneirada</t>
  </si>
  <si>
    <t xml:space="preserve">Cimento Portland CP II-E-32        </t>
  </si>
  <si>
    <t>Cal hidratada CH II</t>
  </si>
  <si>
    <t>Chapisco com argamassa 1:3 cimento e areia, a peneira</t>
  </si>
  <si>
    <t>Azulejo extra assentado externamente com argamassa pré-fabricada AC II ou AC III de cimento colante (com M. O. empreitada, sem rejuntamento)</t>
  </si>
  <si>
    <t>Azulejo cerâmico esmaltado liso (comprimento: 150 mm / largura: 150 mm)</t>
  </si>
  <si>
    <t>Argamassa pré-fabricada de cimento colante para assentamento de peças cerâmicas</t>
  </si>
  <si>
    <t>Rejuntamento de azulejos externos e internos, argamassa pré-fabricada, junta até 3 mm</t>
  </si>
  <si>
    <t>Argamassa pré-fabricada para rejuntamento cerâmico de juntas finas</t>
  </si>
  <si>
    <t>Fornecimento e assentamento de pisos, em:</t>
  </si>
  <si>
    <t>Piso cimentado com argamassa de cimento e areia sem peneirar, traço 1:3, com impermeabilizante, e=1,5cm (laje interna )</t>
  </si>
  <si>
    <t>Aditivo impermeabilizante e plastificante em pó para argamassas</t>
  </si>
  <si>
    <t>Fornecimento e assentamento de rodapé, em:</t>
  </si>
  <si>
    <t>Argamassa  H=7cm ( traço 1:3)</t>
  </si>
  <si>
    <t>Cimento CP II - E - 32 (resistência: 32,00 Mpa)</t>
  </si>
  <si>
    <t xml:space="preserve">Execução de contra-piso, em: </t>
  </si>
  <si>
    <t>Concreto e=5cm (lastro de concreto regularizado para piso incluindo preparo de caixa, e=5cm sem impermeabilizante)</t>
  </si>
  <si>
    <t xml:space="preserve">Betoneira,elétrica, potência 2 HP (1,5KW), capacidade 400I- vida útil 10000 horas               </t>
  </si>
  <si>
    <t>Regularização sarrafeada de base para revestimento de piso com argamassa de cimento e areia sem peneirar traço 1:5,  e=3cm</t>
  </si>
  <si>
    <t>Outros (fornecimento e assentamento):</t>
  </si>
  <si>
    <t>Passeio de concreto e= 8 cm, fck 15 Mpa, c/ preparo p/ terreno, incluindo preparo de caixa, sem revestimento com argamassa de cimento e areia</t>
  </si>
  <si>
    <t>Fornecimento, transporte e instalação de vidro, tipo:</t>
  </si>
  <si>
    <t>Cristal comum liso, colocado em caixilho com ou sem baguetes, duas demãos de massa  e=4mm</t>
  </si>
  <si>
    <t>Vidro cristal comum liso (espessura: 4,00mm / cor: incolor / tipo de acabamento: cortado)</t>
  </si>
  <si>
    <t>Massa para vidro comum</t>
  </si>
  <si>
    <t>Espelho 90 x 60cm, e=4mm, c/ moldura em aluminio</t>
  </si>
  <si>
    <t>Espelho cristal comum (espessura: 4 mm), lapidado</t>
  </si>
  <si>
    <t>Pintura:</t>
  </si>
  <si>
    <t>Latex PVA em parede interna e emassamento com massa corrida a base de PVA (2 demãos), sem selador / fundo preparador</t>
  </si>
  <si>
    <t>Latex PVA em parede interna,sem emassamento (duas demãos) inclusive selador</t>
  </si>
  <si>
    <t>Selador base PVA para pintura latex</t>
  </si>
  <si>
    <t>Tinta latex PVA (tipo de acabamento: fosco)</t>
  </si>
  <si>
    <t>Lixa para superfície madeira / massa grana 100</t>
  </si>
  <si>
    <t>Barrado à óleo, com emassamento e líquido preparador (Tinta à óleo interna com duas demãos)</t>
  </si>
  <si>
    <t>Massa corrida base óleo</t>
  </si>
  <si>
    <t>Tinta óleo brilhante</t>
  </si>
  <si>
    <t>Liquido preparador de superfície lata 18 L</t>
  </si>
  <si>
    <t>Aguarrás mineral</t>
  </si>
  <si>
    <t>Barrado à óleo, sem emassamento (Tinta à óleo externa com duas demãos), inclusive selador h = 1,5 m em todo perimetro externo</t>
  </si>
  <si>
    <t>Esmalte / óleo em esquadrias de ferro com duas demãos inclusive zarcão e aplicação de lixa</t>
  </si>
  <si>
    <t>Esmalte sintético para madeiras e metais (tipo de acabamento: acetinado)</t>
  </si>
  <si>
    <t>Zarcão</t>
  </si>
  <si>
    <t>Verniz em esquadrias de madeira com três demãos</t>
  </si>
  <si>
    <t xml:space="preserve">Selador para madeira </t>
  </si>
  <si>
    <t>Solvente para produtos a base de nitroxcelulose</t>
  </si>
  <si>
    <t>Verniz sintético</t>
  </si>
  <si>
    <t>Tinta latex acrílica em parede externa, sem emassamento (duas demãos), Coral ou similar, acabamento fosco</t>
  </si>
  <si>
    <t>Líquido preparador de superfície lata 18 L</t>
  </si>
  <si>
    <t>Tinta latex acrílica (tipo de acabamento: fosco)</t>
  </si>
  <si>
    <t xml:space="preserve">Outros: </t>
  </si>
  <si>
    <t>Verniz acrílico, 2 demãos; sobre alvenaria ou concreto</t>
  </si>
  <si>
    <t>Pintura de preparação de alvenaria usando tinta de   fundo para óleo</t>
  </si>
  <si>
    <t>Aplicação de fundo anticorrosivo (zarcão) em esquadrias metálicas</t>
  </si>
  <si>
    <t>Placa de inauguração em alumínio fundido 85x50cm</t>
  </si>
  <si>
    <t>Placa de alumínio fundido com denominação dos cômdos 20x5cm</t>
  </si>
  <si>
    <t>TOTAL GERAL=</t>
  </si>
  <si>
    <t>SOLICITADO</t>
  </si>
  <si>
    <t>OBSERVAÇÕES:</t>
  </si>
  <si>
    <t xml:space="preserve">ESCOLA MUNICIPAL FREI LEOPOLDO                                                                                 </t>
  </si>
  <si>
    <t xml:space="preserve"> SRE: PATOS DE MINAS</t>
  </si>
  <si>
    <t xml:space="preserve">MUNICÍPIO: PATOS DE MINAS - MG                                                                                     </t>
  </si>
  <si>
    <t xml:space="preserve">  SERVIÇO: AMPLIAÇÃO </t>
  </si>
  <si>
    <t>P. TOTAL</t>
  </si>
  <si>
    <t xml:space="preserve">SUB-TOTAL </t>
  </si>
  <si>
    <t>Execução  de:</t>
  </si>
  <si>
    <t xml:space="preserve">TOTAL </t>
  </si>
  <si>
    <r>
      <t>VALOR ANALISADO</t>
    </r>
    <r>
      <rPr>
        <sz val="10"/>
        <color indexed="10"/>
        <rFont val="Arial"/>
        <family val="2"/>
      </rPr>
      <t xml:space="preserve"> </t>
    </r>
  </si>
  <si>
    <t>P. UNIT.</t>
  </si>
  <si>
    <t>010000</t>
  </si>
  <si>
    <t>010001</t>
  </si>
  <si>
    <t>010002</t>
  </si>
  <si>
    <t>010003</t>
  </si>
  <si>
    <r>
      <t>M</t>
    </r>
    <r>
      <rPr>
        <vertAlign val="superscript"/>
        <sz val="12"/>
        <rFont val="Arial"/>
        <family val="2"/>
      </rPr>
      <t>2</t>
    </r>
  </si>
  <si>
    <t>010005</t>
  </si>
  <si>
    <t>010007</t>
  </si>
  <si>
    <t>020000</t>
  </si>
  <si>
    <t>020003</t>
  </si>
  <si>
    <r>
      <t>M</t>
    </r>
    <r>
      <rPr>
        <vertAlign val="superscript"/>
        <sz val="12"/>
        <rFont val="Arial"/>
        <family val="2"/>
      </rPr>
      <t>3</t>
    </r>
  </si>
  <si>
    <t>020006</t>
  </si>
  <si>
    <t>020007</t>
  </si>
  <si>
    <t>030000</t>
  </si>
  <si>
    <t>030001</t>
  </si>
  <si>
    <t>030002</t>
  </si>
  <si>
    <t>030003</t>
  </si>
  <si>
    <t>030005</t>
  </si>
  <si>
    <t>030007</t>
  </si>
  <si>
    <t>030010</t>
  </si>
  <si>
    <t>030013</t>
  </si>
  <si>
    <t>040000</t>
  </si>
  <si>
    <t>040001</t>
  </si>
  <si>
    <r>
      <t>Armadura de aço para vigas, CA 50, corte e dobra na obra</t>
    </r>
    <r>
      <rPr>
        <sz val="12"/>
        <rFont val="Arial"/>
        <family val="2"/>
      </rPr>
      <t xml:space="preserve">                                                                                                                    </t>
    </r>
  </si>
  <si>
    <t>040002</t>
  </si>
  <si>
    <t>040008</t>
  </si>
  <si>
    <t>040010</t>
  </si>
  <si>
    <t>040012</t>
  </si>
  <si>
    <t>050000</t>
  </si>
  <si>
    <t>050001</t>
  </si>
  <si>
    <t>050004</t>
  </si>
  <si>
    <t>050008</t>
  </si>
  <si>
    <t>050009</t>
  </si>
  <si>
    <r>
      <t xml:space="preserve">Laje pré-fabricada aparente, para piso ou cobertura espessura: </t>
    </r>
    <r>
      <rPr>
        <sz val="12"/>
        <rFont val="Calibri"/>
        <family val="2"/>
      </rPr>
      <t>≥</t>
    </r>
    <r>
      <rPr>
        <sz val="12"/>
        <rFont val="Arial"/>
        <family val="2"/>
      </rPr>
      <t xml:space="preserve">80mm / vão livre: </t>
    </r>
    <r>
      <rPr>
        <sz val="12"/>
        <rFont val="Calibri"/>
        <family val="2"/>
      </rPr>
      <t>≤4</t>
    </r>
    <r>
      <rPr>
        <sz val="12"/>
        <rFont val="Arial"/>
        <family val="2"/>
      </rPr>
      <t xml:space="preserve">,00 /sobrecarga: </t>
    </r>
    <r>
      <rPr>
        <sz val="12"/>
        <rFont val="Calibri"/>
        <family val="2"/>
      </rPr>
      <t>≥3</t>
    </r>
    <r>
      <rPr>
        <sz val="12"/>
        <rFont val="Arial"/>
        <family val="2"/>
      </rPr>
      <t>50 Kgf/m²)</t>
    </r>
  </si>
  <si>
    <t>050010</t>
  </si>
  <si>
    <r>
      <t>Fornecimento, transporte e execução de laje pré-fabricada aparente para forro, vão livre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≤4,00m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intereixo  38  cm (capeamento 4cm ), sobrecarga mínima de 100,00 Kg</t>
    </r>
  </si>
  <si>
    <r>
      <t xml:space="preserve">Laje pré-fabricada aparente, para forro, vão livre = </t>
    </r>
    <r>
      <rPr>
        <sz val="12"/>
        <rFont val="Calibri"/>
        <family val="2"/>
      </rPr>
      <t>&lt;</t>
    </r>
    <r>
      <rPr>
        <sz val="12"/>
        <rFont val="Arial"/>
        <family val="2"/>
      </rPr>
      <t>4,00m   (sobrecarga: 100Kgf / m² / espessura: 80mm)</t>
    </r>
  </si>
  <si>
    <t>060000</t>
  </si>
  <si>
    <t>060100</t>
  </si>
  <si>
    <t>060102</t>
  </si>
  <si>
    <t>070000</t>
  </si>
  <si>
    <t>070100</t>
  </si>
  <si>
    <t>070107</t>
  </si>
  <si>
    <t>070200</t>
  </si>
  <si>
    <t>070201</t>
  </si>
  <si>
    <t>070600</t>
  </si>
  <si>
    <t>070601</t>
  </si>
  <si>
    <t>100600</t>
  </si>
  <si>
    <t>100603</t>
  </si>
  <si>
    <t>100604</t>
  </si>
  <si>
    <t>100605</t>
  </si>
  <si>
    <t>101200</t>
  </si>
  <si>
    <t>101202</t>
  </si>
  <si>
    <t>101203</t>
  </si>
  <si>
    <t>101204</t>
  </si>
  <si>
    <t>101300</t>
  </si>
  <si>
    <t>101302</t>
  </si>
  <si>
    <t>101304</t>
  </si>
  <si>
    <t>101306</t>
  </si>
  <si>
    <t>101311</t>
  </si>
  <si>
    <t>101314</t>
  </si>
  <si>
    <r>
      <t xml:space="preserve">Quadro de distribuição de luz em </t>
    </r>
    <r>
      <rPr>
        <b/>
        <i/>
        <sz val="12"/>
        <rFont val="Arial"/>
        <family val="2"/>
      </rPr>
      <t>chapa de aço de sobrepor, até 16 divisões modulares</t>
    </r>
    <r>
      <rPr>
        <b/>
        <sz val="12"/>
        <rFont val="Arial"/>
        <family val="2"/>
      </rPr>
      <t xml:space="preserve">, dimensões  externas 312 / 405 / 95 mm                                                                                                                                                     </t>
    </r>
  </si>
  <si>
    <t>110107</t>
  </si>
  <si>
    <t>110500</t>
  </si>
  <si>
    <t>110502</t>
  </si>
  <si>
    <t>120000</t>
  </si>
  <si>
    <t>120100</t>
  </si>
  <si>
    <t>120102</t>
  </si>
  <si>
    <t>120103</t>
  </si>
  <si>
    <t>120200</t>
  </si>
  <si>
    <t>120201</t>
  </si>
  <si>
    <t>140102</t>
  </si>
  <si>
    <t>140106</t>
  </si>
  <si>
    <t>150106</t>
  </si>
  <si>
    <t>150202</t>
  </si>
  <si>
    <t>150300</t>
  </si>
  <si>
    <t>150301</t>
  </si>
  <si>
    <t>150302</t>
  </si>
  <si>
    <t>150500</t>
  </si>
  <si>
    <t>150510</t>
  </si>
  <si>
    <t>190403</t>
  </si>
  <si>
    <t>190404</t>
  </si>
  <si>
    <t>VALOR SOLICITADO</t>
  </si>
  <si>
    <t>PREÇO UNITÁRIO</t>
  </si>
  <si>
    <t>010004</t>
  </si>
  <si>
    <t>Raspagem mecanizada do terreno até 40 cm de profundidade, com transporte até 50m</t>
  </si>
  <si>
    <t>010006</t>
  </si>
  <si>
    <t>Tapume em  tela de polietileno ( h= 120cm)</t>
  </si>
  <si>
    <t>010008</t>
  </si>
  <si>
    <t>Ligação provisória de luz e força para obra - instalação mínima</t>
  </si>
  <si>
    <t>U</t>
  </si>
  <si>
    <t>Poste de aço para entrada de energia (espessura: 5,00mm / comprimento:6,00m / diâmetro da seção: 4" / referência de mercado: CEMIG / BANDEIRANTES / ELEKTRO / CPFL / tipo de acabamento: GALVANIZADO À FOGO)</t>
  </si>
  <si>
    <t>Fio isolado em PVC (encordoamento:classe 1 / tensão: 750,00V /seção transversal:6,00mm²)</t>
  </si>
  <si>
    <t>Caixa em chapa de aço de entrada de energia para 2 medidores externa tipo K (largura:600mm / altura:500mm / profundidade: 270mm / padrão: CEMIG)</t>
  </si>
  <si>
    <t>010009</t>
  </si>
  <si>
    <t>Ligação provisória de água a rede pública para obra - instalação mínima</t>
  </si>
  <si>
    <t>020001</t>
  </si>
  <si>
    <t>020002</t>
  </si>
  <si>
    <t>Demolição de forro de tábuas de pinho sem afastamento</t>
  </si>
  <si>
    <t>020004</t>
  </si>
  <si>
    <t>Demolição de revestimento em azulejo/Bancadas/Peças Sanitárias/Esquadrias</t>
  </si>
  <si>
    <t>020005</t>
  </si>
  <si>
    <t>Demolição de concreto simples, manual, inclusive afastamento</t>
  </si>
  <si>
    <t>020008</t>
  </si>
  <si>
    <t>Demolição de cobertura  de telha cerâmica com reaproveitamento, inclusive afastamento em carrinho de mão e empilhamento</t>
  </si>
  <si>
    <t>020009</t>
  </si>
  <si>
    <t xml:space="preserve">Demolição de cobertura de telha ondulada  de  fibrocimento </t>
  </si>
  <si>
    <t>020010</t>
  </si>
  <si>
    <t xml:space="preserve">Demolição de cobertura de telha ondulada  de  fibrocimento, com reaproveitamento, transporte e empilhamento </t>
  </si>
  <si>
    <t>020011</t>
  </si>
  <si>
    <t>Demolição de  estrutura de madeira para telhado de telha cerâmica com reaproveitamento, inclusive transporte e empilhamento</t>
  </si>
  <si>
    <t>020012</t>
  </si>
  <si>
    <t>Demolição de reboco / revestimento com argamassa</t>
  </si>
  <si>
    <t>020013</t>
  </si>
  <si>
    <t>Demolição de piso cerâmico</t>
  </si>
  <si>
    <t>020014</t>
  </si>
  <si>
    <t>Demolição de piso cerâmico inclusive retirada da camada de regularização sobre lastro de concreto</t>
  </si>
  <si>
    <t>020015</t>
  </si>
  <si>
    <t>Demolição de piso cimentado sobre lastro de concreto</t>
  </si>
  <si>
    <t>020016</t>
  </si>
  <si>
    <t>Demolição de forro de gesso em placas</t>
  </si>
  <si>
    <t>020017</t>
  </si>
  <si>
    <t>Remoção de calha galvanizada ou PVC, inclusive afastamento</t>
  </si>
  <si>
    <t>020018</t>
  </si>
  <si>
    <t>Demolição de  estrutura de madeira para telha metálica, PVC ou fibrocimento, com reaproveitamento de material, inclusive transporte e empilhamento</t>
  </si>
  <si>
    <t>030004</t>
  </si>
  <si>
    <t>Escavação  manual em campo aberto em solo de 1ª categoria, profundidade em até 2,00m (escavação de barranco ou nivelamento manual de terreno)</t>
  </si>
  <si>
    <t>030006</t>
  </si>
  <si>
    <t>Reaterro manual de vala apiloado</t>
  </si>
  <si>
    <t>030008</t>
  </si>
  <si>
    <t xml:space="preserve">Escavação manual de tubulão à céu aberto </t>
  </si>
  <si>
    <t>030009</t>
  </si>
  <si>
    <t>Regularização e compactação de terreno c/ placa vibratória, em camadas de 20 a 40cm de espessura</t>
  </si>
  <si>
    <t>030011</t>
  </si>
  <si>
    <t>Raspagem mecanizada do terreno até 40cm de profundidade, utilizando trator</t>
  </si>
  <si>
    <t>030012</t>
  </si>
  <si>
    <t>Espalhamento e regularização de terra em camadas no aterro utilizando trator , distância até 50,00m.</t>
  </si>
  <si>
    <t>040003</t>
  </si>
  <si>
    <t>Concreto ciclópico FCK=15 MPA com 30% de pedra de mão , fornecimento e aplicação</t>
  </si>
  <si>
    <t>040004</t>
  </si>
  <si>
    <t>Concreto armado (incluindo fornecimento, transporte, lançamento, forma e desforma)</t>
  </si>
  <si>
    <t>040005</t>
  </si>
  <si>
    <t>Fornecimento, transporte e lançamento de Concreto armado, exclusive forma( blocos de coroamento, cintas e pilares)</t>
  </si>
  <si>
    <t>Betoneira,elétrica,potência 2HP(1,5 KW),capacidade 400 I-vida útil 10.000h</t>
  </si>
  <si>
    <t>Espaçador circular de plástico para pilares,fundo e laterais de vigas,lajes,pisos e estas(comprimento:30mm)</t>
  </si>
  <si>
    <t>Arame recozido(diâmetro do fio:1,25mm/bitola:18BWG)</t>
  </si>
  <si>
    <t>040006</t>
  </si>
  <si>
    <t>Concreto estrutural virado em obra,controle "B", consistência para vibração, brita 1 e 2,FCK=15 MPA e lançamento</t>
  </si>
  <si>
    <t>040007</t>
  </si>
  <si>
    <t>Concreto estrutural virado em obra,controle "B", consistência para vibração, brita 1 e 2, FCK=18 MPA e lançamento</t>
  </si>
  <si>
    <t>Cimento CP II - E -32</t>
  </si>
  <si>
    <t>Betoneira, elétrica, potência 2 hp (1,5 KW), capacidade 400 L vida útil 10.000 W</t>
  </si>
  <si>
    <t>040009</t>
  </si>
  <si>
    <t>Fundação para muro de arrimo com bloco de concreto articulado e atirantado</t>
  </si>
  <si>
    <t xml:space="preserve">Barra de aço CA-50 </t>
  </si>
  <si>
    <t>Arame recozido (diâmetro do fio: 1,25 mm / bitola: 18 BWG)</t>
  </si>
  <si>
    <t>040011</t>
  </si>
  <si>
    <t>Muro de arrimo com bloco de concreto articulado e atirantado, incluindo perfuração e injeção de concreto até 2,50 m</t>
  </si>
  <si>
    <t>Bloco de concreto para muro de arrimo - 52x9x48 (largura: 90mm / comprimento: 520mm / altura: 480mm)</t>
  </si>
  <si>
    <t>Barra de aço CA-25 1/4" (bitola: 6,30 mm / massa linear: 0,245 kg/m)</t>
  </si>
  <si>
    <t>Barra de aço CA - 50 3/8" (bitola: 10,00mm / massa linear: 0,617 kg/m)</t>
  </si>
  <si>
    <t>040013</t>
  </si>
  <si>
    <t>Muro de arrimo de  gabião, h=2m, malha hexagonal 8x10cm, dupla torção</t>
  </si>
  <si>
    <t>Gabião (altura: 1,00m / comprimento: 2,70mm / diâmetro do fio: 2,70 mm / dimensões da trama: 8x100mm / largura: 1,00m / revestimento: galfan / tipo: caixa / tipo de malha: hexagonal)</t>
  </si>
  <si>
    <t>Pedra de mão (rachão)</t>
  </si>
  <si>
    <t>Retroescavadeira sobre pneus, pot nom. no volante do motor: 76 HP, diesel, fator de carga médioa, com caçamba dianteira da inclinação simples e aplicação geral, com capacidade nominal de 0,96 m³, braço padrão, profundidade de escavação de 4362 mm-vida útil</t>
  </si>
  <si>
    <t>040014</t>
  </si>
  <si>
    <t>Muro de arrimo de  gabião,h=4m, malha hexagonal 8x10cm, dupla torção</t>
  </si>
  <si>
    <t>Gabião (altura: 1,00m / comprimento: 2,00mm / diâmetro do fio: 2,70 mm / dimensões da trama: 8x100mm / largura: 1,00m / revestimento: galfan / tipo: caixa/tipo de malha: hexagonal)</t>
  </si>
  <si>
    <t>040015</t>
  </si>
  <si>
    <t>Muro de Gabião tipo caixa, para execução de obra</t>
  </si>
  <si>
    <t>Retroescavadeira sobre pneus, pot nom. no volante do motor: 76 HP, diesel, fator de carga média, com caçamba dianteira da inclinação simples e aplicação geral, com capacidade nominal de 0,96 m³, braço padrão, profundidade de escavação de 4362 mm-vida útil</t>
  </si>
  <si>
    <t>040016</t>
  </si>
  <si>
    <t>Muro de contenção em blocos de concreto cheios, armado, aço D=8.0mm (sem a base do muro), blocos 19x19x39 cm vazados,concreto virado em obra,controle B,brita 1e 2, 20 Mpa.</t>
  </si>
  <si>
    <t>Bloco de concreto estrutural-bloco inteiro 19x19x39cm  (comprimento: 390mm / largura: 190 mm / altura: 190mm)</t>
  </si>
  <si>
    <t>Betoneira, elétrica, potência 2HP (1,5 KW), capacidade 400I-vida útil 10.000h</t>
  </si>
  <si>
    <t>Aço</t>
  </si>
  <si>
    <t>040017</t>
  </si>
  <si>
    <t>Manta geotextil (bidim) para drenagem do arrimo</t>
  </si>
  <si>
    <t>040018</t>
  </si>
  <si>
    <t>Tubo de pvc branco para drenagem, sem conexõe ponta bolsa e virola,  Ø 150mm</t>
  </si>
  <si>
    <t>Anel de borracha para tubo PVC para esgoto série normal (diâmetro da seção: 150,00 mm)</t>
  </si>
  <si>
    <t>Pasta lubrificante para tubo de PVC</t>
  </si>
  <si>
    <t>Tubo PBV de PVC branco para esgoto série normal (diâmetro da seção: 150,00 mm)</t>
  </si>
  <si>
    <t>040019</t>
  </si>
  <si>
    <t>Barbacã Ø 75mm, c=40cm.</t>
  </si>
  <si>
    <t>050002</t>
  </si>
  <si>
    <t>Fornecimento, transporte, execução de Fôrma de chapa compensada plastificada, e=12mm, 3 aproveitamentos, inclusive desforma</t>
  </si>
  <si>
    <t>Tábua 1x8" (espessura:25 mm / largura: 200mm)</t>
  </si>
  <si>
    <t>Chapa compensada plastificada (espessura: 12 mm)</t>
  </si>
  <si>
    <t>Tábua 1x6" (espessura: 25 mm / largura: 150mm)</t>
  </si>
  <si>
    <t xml:space="preserve">Prego 17x21 com cabeça (comprimento: 48,3mm / diâmetro da cabeça: 3,0mm) </t>
  </si>
  <si>
    <t>Pontalete 3x3" (altura: 75,00mm / largura: 75,00mm)</t>
  </si>
  <si>
    <t>Sarrafo 1x3" (altura: 75mm / espessura: 25mm)</t>
  </si>
  <si>
    <t xml:space="preserve">Prego 17x27 com cabeça dupla (comprimento: 62,1 mm / diâmetro da cabeça: 3,0mm) </t>
  </si>
  <si>
    <t>Prego 15x15 com cabeça (comprimento: 34,5 mm / diâmetro da cabeça: 2,4 mm)</t>
  </si>
  <si>
    <t>050003</t>
  </si>
  <si>
    <t>Fornecimento, transporte, execução de Fôrma  de madeira maciça, 3 aproveitamentos, inclusive desforma</t>
  </si>
  <si>
    <t xml:space="preserve">Prego 17x27 com cabeça (comprimento: 62,1mm / diâmetro da cabeça: 3,0mm) </t>
  </si>
  <si>
    <t>050005</t>
  </si>
  <si>
    <t>050006</t>
  </si>
  <si>
    <t>Concreto estrutural,virado em obra,brita 1, fck 15 mpa e lançamento</t>
  </si>
  <si>
    <t>050007</t>
  </si>
  <si>
    <t>Concreto estrutural, virado em obra, brita 1, fck 18 mpa e lançamento</t>
  </si>
  <si>
    <t>Pedra</t>
  </si>
  <si>
    <t>050011</t>
  </si>
  <si>
    <t>Tapume de chapa de  madeira  compensada, inclusive montagem - madeira compensada resinada e=6mm</t>
  </si>
  <si>
    <t>Ferragem para portão de tapume</t>
  </si>
  <si>
    <t>Chapa compensada plastificada (espessura: 6,00 mm)</t>
  </si>
  <si>
    <t>Prego 18x27 com cabeça (diâmetro da cabeça: 3,4 mm /comprimento: 62,1 mm)</t>
  </si>
  <si>
    <t>050012</t>
  </si>
  <si>
    <t>050013</t>
  </si>
  <si>
    <r>
      <t>Aço CA-50 D</t>
    </r>
    <r>
      <rPr>
        <sz val="12"/>
        <rFont val="Calibri"/>
        <family val="2"/>
      </rPr>
      <t>≤ 12,5mm</t>
    </r>
  </si>
  <si>
    <t>060101</t>
  </si>
  <si>
    <t>Alvenaria de vedação com tijolo cerâmico furado 9x19x19cm, espessura da parede 9cm, juntas de 12mm com argamassa mista de cimento, cal hidratada e areia sem peneirar traço 1:2:8 - tipo 1</t>
  </si>
  <si>
    <t>Cimento CP II-E-32(resistência:32,00 Mpa)</t>
  </si>
  <si>
    <t>060103</t>
  </si>
  <si>
    <t>Alvenaria de vedação com tijolo cerâmico furado 9x19x19cm, espessura da parede 19cm, juntas de 12mm com argamassa mista de cimento cal hidratada e areia sem peneirar traço 1:2:8-  tipo 1</t>
  </si>
  <si>
    <t>060104</t>
  </si>
  <si>
    <t>060105</t>
  </si>
  <si>
    <t>Alvenaria de vedação com tijolo cerâmico laminado 5,5x11x23,5cm, espessura da parede 23,5cm, juntas de 10mm com argamassa mista de cimento, cal hidratada e areia sem peneirar traço 1:1:6 - tipo 5</t>
  </si>
  <si>
    <t>060106</t>
  </si>
  <si>
    <t>Alvenaria de vedação com bloco de concreto, 9x19x39 cm, espessura da parede 9 cm, juntas de 10mm com argamassa mista de cimento, cal hidratada e areia sem peneirar traço 1:0,5:8 - tipo 2</t>
  </si>
  <si>
    <t>Bloco de concreto (largura: 90mm / comprimento: 390mm / altura: 190mm)</t>
  </si>
  <si>
    <t>Areia lavada  tipo média</t>
  </si>
  <si>
    <t>060107</t>
  </si>
  <si>
    <t>070704</t>
  </si>
  <si>
    <t>Forro de PVC em painéis lineares encaixados entre si e fixados em estrutura de madeira, dimensões 100x6000 mm</t>
  </si>
  <si>
    <t>Lâmina de PVC para forro (comprimento 6000,00mm / largura: 100,00mm /espessura: 8,00mm)</t>
  </si>
  <si>
    <t>Arremate para forro de PVC - perfil "U"</t>
  </si>
  <si>
    <t>Prego 10x10 com cabeça (o diâmetro da cabeça: 1,5mm / Comprimento: 23,00mm)</t>
  </si>
  <si>
    <t>Pino liso de aço (comprimento: 25,00mm / diâmetro nominal: 1/4")</t>
  </si>
  <si>
    <t>Sarrafo aparelhado (seção transversal: 1x2" / tipo de madeira: cedro)</t>
  </si>
  <si>
    <t>Arame galvanizado (bitola: 18 DWG)</t>
  </si>
  <si>
    <t>070705</t>
  </si>
  <si>
    <t>Forro de gesso acartonado  fixo monolítico,  suspensos por pendurais de arame galvanizado nº 18 painel, e=12,5 mm</t>
  </si>
  <si>
    <t>Forro de gesso acartonado - colocado, fixo, com acabamento monolitico suspenso por pendurais de arame, galvanizado nº 18 (espessura: 12,50mm)</t>
  </si>
  <si>
    <t>070800</t>
  </si>
  <si>
    <t xml:space="preserve">Remoção e colocação do mesmo forro usado: </t>
  </si>
  <si>
    <t>070801</t>
  </si>
  <si>
    <t>Tábua de pinho, em forro (sem barroteamento)</t>
  </si>
  <si>
    <t>Forro de madeira, lâmina seca em estufa (espessura: 10,00mm / tipo de madeira: Cedrinho / largura: 100,00mm)</t>
  </si>
  <si>
    <t>070802</t>
  </si>
  <si>
    <t>Tabua de angelim de 10x 1 cm, fixada em  sarrafos de peroba 5,0x 6,0 cm</t>
  </si>
  <si>
    <t>070900</t>
  </si>
  <si>
    <t>Fixação de:</t>
  </si>
  <si>
    <t>070901</t>
  </si>
  <si>
    <t xml:space="preserve">Forro de friso, tipo pinho </t>
  </si>
  <si>
    <t>Forro de madeira, lâmina seca em estufa (espessura: 10,00mm / tipo de madeira: Pinho / largura: 100,00mm)</t>
  </si>
  <si>
    <t>070902</t>
  </si>
  <si>
    <t>Empena de madeira (régua)</t>
  </si>
  <si>
    <t>080000</t>
  </si>
  <si>
    <t>080100</t>
  </si>
  <si>
    <t>Fonecimento e instalação de:</t>
  </si>
  <si>
    <t>080101</t>
  </si>
  <si>
    <t>Torneira de pressão para uso geral, amarela, p/ jardim</t>
  </si>
  <si>
    <t>080102</t>
  </si>
  <si>
    <t>Torneira de pressão metálica, cromada, para uso geral</t>
  </si>
  <si>
    <t>torneira de pressão para uso geral de parede</t>
  </si>
  <si>
    <t>080103</t>
  </si>
  <si>
    <t>Torneira de pressão metálica para pia, longa, de parede</t>
  </si>
  <si>
    <t>torneira de pressão para pia longa de parede - padrão popular</t>
  </si>
  <si>
    <t>080104</t>
  </si>
  <si>
    <t>Torneira de pressão metálica para lavatório de embutir</t>
  </si>
  <si>
    <t>Torneira de pressão para lavatório de mesa - padrão médio</t>
  </si>
  <si>
    <t>Fita de vedação para tubos e conexões roscáveis (largura 18mm)</t>
  </si>
  <si>
    <t>080105</t>
  </si>
  <si>
    <t>Torneira elétrica automática, 5400 W</t>
  </si>
  <si>
    <t>Torneira elétrica automática, 5400,00 W/ tensão:220,00V</t>
  </si>
  <si>
    <t>080200</t>
  </si>
  <si>
    <t>Remoção e substituição de sifão:</t>
  </si>
  <si>
    <t>080201</t>
  </si>
  <si>
    <t>1 1/2" x 1 1/2" metálico cromado para mictório ( copo regulável )</t>
  </si>
  <si>
    <t>080202</t>
  </si>
  <si>
    <t>1 " x 1 1/2" em PVC</t>
  </si>
  <si>
    <t>Sifão de PVC para lavatório (diâmetro de entrada: 1" / diâmetro de saída: 1 1/2")</t>
  </si>
  <si>
    <t>080203</t>
  </si>
  <si>
    <t>1" x 1 1/2" para lavatório, cromado</t>
  </si>
  <si>
    <t>080204</t>
  </si>
  <si>
    <t>1 1/2" x  2" para pia de cozinha americana, cromado</t>
  </si>
  <si>
    <t>Sifão metálico para pia americana (tipo de acabamento: CROMADO / diâmetro de entrada: 1 1/2" / diâmetro de saída: 2")</t>
  </si>
  <si>
    <t>080300</t>
  </si>
  <si>
    <t>080301</t>
  </si>
  <si>
    <t>Válvula de descarga metálica com registro interno e canopla,D: 32mm (1 1/4") ou 40mm (1 1/2)</t>
  </si>
  <si>
    <t>Válvula de descarga metálica com registro interno (diâmetro da seção: 1 1/2")</t>
  </si>
  <si>
    <t>Tubo de aço galvanizado com costura água/gás/fluídos não corrosivos ao aço e zinco (diâmetro da seção: 1 1/2")</t>
  </si>
  <si>
    <t>080302</t>
  </si>
  <si>
    <t xml:space="preserve">Reparo de válvula de descarga </t>
  </si>
  <si>
    <t>080303</t>
  </si>
  <si>
    <t>Caixa de descarga de sobrepor (suspensa) de plástico</t>
  </si>
  <si>
    <t>Tubo de PVC para descarga - tipo VDE (diâmetro da seção: 1 1/2")</t>
  </si>
  <si>
    <t>Caixa de descarga plástica suspensa (volume: 9,00l)</t>
  </si>
  <si>
    <t>080304</t>
  </si>
  <si>
    <t>Grelha metálica c/ porta grelha para ralo, inox c/ fecho 10x10</t>
  </si>
  <si>
    <t>080305</t>
  </si>
  <si>
    <t>Bóia de caixa d'água Ø 32mm,  com torneira</t>
  </si>
  <si>
    <t>Torneira de bóia em latão e bóia plástica para caixa d'água (bitola: 1"/diâmetro da seção; 1 1/4)</t>
  </si>
  <si>
    <t>080306</t>
  </si>
  <si>
    <t xml:space="preserve">Lavatório de louça para coluna (somente lavatório, sem a coluna)-padrão popular (somente louça, parafusos de fixação, fita de vedação) </t>
  </si>
  <si>
    <t>080307</t>
  </si>
  <si>
    <t>Lavatório de louça, com coluna, torneira de pressão e acessórios</t>
  </si>
  <si>
    <t>Coluna de louça para lavatório - padrão popular</t>
  </si>
  <si>
    <t>Bucha de nylon para fixação de parafusos/pregos em alvenaria (diâmetro nominal da bucha: 8,00 mm)</t>
  </si>
  <si>
    <t>080308</t>
  </si>
  <si>
    <t>080309</t>
  </si>
  <si>
    <t xml:space="preserve">Chuveiro Elétrico automático,220v-5400w </t>
  </si>
  <si>
    <r>
      <t xml:space="preserve">Chuveiro elétrico (potência 5400W/tensão: 220V) </t>
    </r>
    <r>
      <rPr>
        <b/>
        <sz val="12"/>
        <rFont val="Arial"/>
        <family val="2"/>
      </rPr>
      <t>(para o vestiário)</t>
    </r>
  </si>
  <si>
    <t>Tubo de ligação de latão com canopla para chuveiro para água fria e quente (comprimento: 230,00 mm/diâmetro da seção: 1/2" / tipo de acabamento: Cromado)</t>
  </si>
  <si>
    <t>080310</t>
  </si>
  <si>
    <t>Chuveiro comum - sem braço articulado</t>
  </si>
  <si>
    <t>Chuveiro - Ducha (bitola: 1/2" /tipo de acabamento: Cromado)</t>
  </si>
  <si>
    <t>Fita de vedação para tubos e conexões roscáveis (largura: 18 mm)</t>
  </si>
  <si>
    <t>080311</t>
  </si>
  <si>
    <t>Vaso sanitário com caixa acoplada branca  (exceto assento)</t>
  </si>
  <si>
    <t>Bacia de louça sem caixa acoplada - padrão popular</t>
  </si>
  <si>
    <t>Caixa acoplada de louça para bacia - padrão popular</t>
  </si>
  <si>
    <t>Joelho 90° PBV de PVC branco para esgoto série normal Ø 100mm.</t>
  </si>
  <si>
    <t>Fita de vedação para tubos e conexões roscáveis</t>
  </si>
  <si>
    <t>Bolsa de ligação de borracha para vaso sanitário (diâmetro da seção: 1 1/2")</t>
  </si>
  <si>
    <t>Parafuso cromado (comprimento: 2 1/2" diâmetro nominal: 1/4")</t>
  </si>
  <si>
    <t>080312</t>
  </si>
  <si>
    <t>Vaso sanitário convencional branca, Azaléa Celite / similar (exceto assento)</t>
  </si>
  <si>
    <t>Bacia de louça sifonada convencional - padrão popular</t>
  </si>
  <si>
    <t>080313</t>
  </si>
  <si>
    <t xml:space="preserve">Bacia (vaso) de louça sifonada, com tampa e acessório </t>
  </si>
  <si>
    <t>Anel de vedação para saída de  vaso sanitário (diâmetro da seção: 100,00 mm)</t>
  </si>
  <si>
    <t>Tubo de ligação de latão com canopla para bacia sanitária (diâmetro da seção: 1 1/2" comprimento 250,00 mm, tipo de acabamento: Cromado)</t>
  </si>
  <si>
    <t>Joelho 90° PVB de PVC branco para esgoto série normal (diâmtero da seção: 100,00 mm)</t>
  </si>
  <si>
    <t>Assento plástico para bacia - padrão popular</t>
  </si>
  <si>
    <t>Bucha de nylon para fixação de parafusos / pregos em alvenaria (diâmetro nominal da bucha: 8,00 mm)</t>
  </si>
  <si>
    <t>080314</t>
  </si>
  <si>
    <t>Grelha metálica c/ porta grelha para caixa sifonada, inox, com fecho giratório 15 x 15 cm</t>
  </si>
  <si>
    <t>080400</t>
  </si>
  <si>
    <t xml:space="preserve">Fornecimento e instalação de registro de pressão: </t>
  </si>
  <si>
    <t>080401</t>
  </si>
  <si>
    <t>Acabamento bruto com adaptador soldável para PVC, diâmetro 15mm (1/2)"</t>
  </si>
  <si>
    <t>Registro de pressão para encaixe em tubo de PVC/CPVC soldável (diâmetro da seção: 1/2 - 3/4"/tipo:  bruto)</t>
  </si>
  <si>
    <t xml:space="preserve">Adaptador soldável de PVC marron para água fria (diâmetro  da seção: 20mm)                         </t>
  </si>
  <si>
    <t>Adesivo para tubo de PVC</t>
  </si>
  <si>
    <t>080402</t>
  </si>
  <si>
    <t>Acabamento bruto com adaptador soldável para PVC, diâmetro 20mm (3/4)" (para chuveiro)</t>
  </si>
  <si>
    <t xml:space="preserve">Adaptador soldável de PVC marron para água fria (diâmetro  da seção: 25mm)                         </t>
  </si>
  <si>
    <t>080403</t>
  </si>
  <si>
    <t>Com canopla diâmetro 15mm (1/2") - (acabamento cromado)</t>
  </si>
  <si>
    <t>Registro de pressão com canopla - padrão popular (diâmetro da seção: 1/2")</t>
  </si>
  <si>
    <t>080404</t>
  </si>
  <si>
    <t>Com canopla diâmetro 20mm (3/4") (acabamento cromado)</t>
  </si>
  <si>
    <t>Registro de pressão com canopla - padrão popular (diâmetro da seção: 3/4")</t>
  </si>
  <si>
    <t>080500</t>
  </si>
  <si>
    <t>Fornecimento e instalação de registro de gaveta:</t>
  </si>
  <si>
    <t>080501</t>
  </si>
  <si>
    <t>Acabamento bruto diâmetro 15mm (1/2")</t>
  </si>
  <si>
    <t>Registro de gaveta (diâmetro da seção: 1/2"/ tipo de acabamento:bruto)</t>
  </si>
  <si>
    <t>Fita de vedação para tubos e conexões roscáveis (largura:18 mm)</t>
  </si>
  <si>
    <t>080502</t>
  </si>
  <si>
    <t>Acabamento bruto diâmetro 20mm (3/4") (cozinha e área de serviço)</t>
  </si>
  <si>
    <t>Registro de gaveta (tipo de acabamento:bruto/ diâmetro da seção: 3/4")</t>
  </si>
  <si>
    <t>080503</t>
  </si>
  <si>
    <t>Acabamento bruto diâmetro 25mm (1")</t>
  </si>
  <si>
    <t>Registro de gaveta (tipo de acabamento:bruto/ diâmetro da seção:  1")</t>
  </si>
  <si>
    <t>080504</t>
  </si>
  <si>
    <t>Acabamento bruto diâmetro 40mm (1 1/2") (sanitário alunos)</t>
  </si>
  <si>
    <t>Registro de gaveta (tipo de acabamento:bruto/ diâmetro da seção: 1 1/2")</t>
  </si>
  <si>
    <t>080505</t>
  </si>
  <si>
    <t>Acabamento bruto diâmetro 50mm (2") (Registro Geral - próx. a caixa d'água)</t>
  </si>
  <si>
    <t>Registro de gaveta (tipo de acabamento:bruto/ diâmetro da seção: 2")</t>
  </si>
  <si>
    <t>080506</t>
  </si>
  <si>
    <t>Registro de  gaveta com canopla - padrão popular (diâmetro da seção: 1/2")</t>
  </si>
  <si>
    <t>080507</t>
  </si>
  <si>
    <t>Com canopla diâmetro 20mm (3/4") - (acabamento cromado)</t>
  </si>
  <si>
    <t>Registro de gaveta com canopla - padrão popular (diâmetro da seção: 3/4")</t>
  </si>
  <si>
    <t>080508</t>
  </si>
  <si>
    <t>Com canopla diâmetro 25mm (1") - (acabamento cromado)</t>
  </si>
  <si>
    <t>080509</t>
  </si>
  <si>
    <t>Com canopla diâmetro 32mm (1 1/4") - (acabamento cromado)</t>
  </si>
  <si>
    <t>Registro de gaveta com canopla - padrão popular (diâmetro da seção: 1")</t>
  </si>
  <si>
    <t>080510</t>
  </si>
  <si>
    <t>Com canopla diâmetro 40mm (1 1/2") - (acab cromado) (wc professores,etc)</t>
  </si>
  <si>
    <t>Registro de gaveta com canopla - padrão popular (diâmetro da seção: 1 1/2")</t>
  </si>
  <si>
    <t>080600</t>
  </si>
  <si>
    <t>Serviços de fixação de:</t>
  </si>
  <si>
    <t>080601</t>
  </si>
  <si>
    <t>Lavatório (inclui apenas serviço de fixação)</t>
  </si>
  <si>
    <t>080602</t>
  </si>
  <si>
    <t>Vaso sanitário (inclui apenas serviço de fixação)</t>
  </si>
  <si>
    <t>080700</t>
  </si>
  <si>
    <t>Remoção e substituição de ligação flexível de lavatório:</t>
  </si>
  <si>
    <t>080701</t>
  </si>
  <si>
    <t>Cromada</t>
  </si>
  <si>
    <t>Engate flexível metálico para entrada de água (comprimento: 300mm / diâmetro da seção: 1/2")</t>
  </si>
  <si>
    <t>080702</t>
  </si>
  <si>
    <t>De PVC</t>
  </si>
  <si>
    <t>Engate flexível de pvc para entrada de água (comprimento: 300,00mm / diâmetro da seção: 1/2")</t>
  </si>
  <si>
    <t>080800</t>
  </si>
  <si>
    <t>Fornecimento, transporte e instalação de:</t>
  </si>
  <si>
    <t>080801</t>
  </si>
  <si>
    <t>Conjunto elevatório motor-bomba (bomba centrífuga) de 3/4 HP</t>
  </si>
  <si>
    <t>Conjunto  motor-bomba (centrífuga) para recalque de água - trifásico (potência: 3/4 HP / vasão: 10,8 m³/h /altura monométrica: 20m</t>
  </si>
  <si>
    <t>080900</t>
  </si>
  <si>
    <t>Recuperação de :</t>
  </si>
  <si>
    <t>080901</t>
  </si>
  <si>
    <t xml:space="preserve">Bomba d'água </t>
  </si>
  <si>
    <t>081000</t>
  </si>
  <si>
    <t>Fornecimento, transporte e instalação de tubo em PVC (branco):</t>
  </si>
  <si>
    <t>081001</t>
  </si>
  <si>
    <t>Roscável de 1/2" (inclui serviços de: execução de rasgo em alvenaria e enchimento de rasgo em alvenaria com argamassa para passagem da tubulação)</t>
  </si>
  <si>
    <t>Tubo de  PVC branco roscável (diâmetro da seção: 1/2")</t>
  </si>
  <si>
    <t>081002</t>
  </si>
  <si>
    <t>Roscável de 3/4" (inclui serviços de: execução de rasgo em alvenaria e enchimento de rasgo em alvenaria com argamassa para passagem da tubulação)</t>
  </si>
  <si>
    <t>Tubo de  PVC branco roscável (diâmetro da seção: 3/4")</t>
  </si>
  <si>
    <t>081003</t>
  </si>
  <si>
    <t>Roscável de 1" (inclui serviços de: execução de rasgo em alvenaria e enchimento de rasgo em alvenaria com argamassa para passagem da tubulação)</t>
  </si>
  <si>
    <t>Tubo de  PVC branco roscável (diâmetro da seção: 1")</t>
  </si>
  <si>
    <t>081004</t>
  </si>
  <si>
    <t>Tubo PVC soldável  20mm (com conexões), incluindo serviços de rasgo e enchimento de rasgo em alvenaria com argamassa para passagem de tubulação</t>
  </si>
  <si>
    <t>Tubo soldável de PVC marrom para água fria (diâmetro da seção: 20mm)</t>
  </si>
  <si>
    <t>081005</t>
  </si>
  <si>
    <t>Tubo PVC soldável  25mm (com conexões), incluindo serviços de rasgo e enchimento de rasgo em alvenaria com argamassa para passagem de tubulação</t>
  </si>
  <si>
    <t>Tubo soldável de PVC marrom para água fria (diâmetro da seção: 25mm)</t>
  </si>
  <si>
    <t>081006</t>
  </si>
  <si>
    <t>Tubo PVC soldável  32mm (com conexões), incluindo serviços de rasgo e enchimento de rasgo em alvenaria com argamassa para passagem de tubulação</t>
  </si>
  <si>
    <t>Tubo soldável de PVC marrom para água fria (diâmetro da seção: 32mm)</t>
  </si>
  <si>
    <t>081007</t>
  </si>
  <si>
    <t>Tubo PVC soldável  40mm (com conexões), incluindo serviços de rasgo e enchimento de rasgo em alvenaria com argamassa para passagem de tubulação</t>
  </si>
  <si>
    <t>Tubo soldável de PVC marrom para água fria (diâmetro da seção: 40mm)</t>
  </si>
  <si>
    <t>081008</t>
  </si>
  <si>
    <t>TuboPVC soldável  50mm (com conexões), incluindo serviços de rasgo e enchimento de rasgo em alvenaria com argamassa para passagem de tubulação</t>
  </si>
  <si>
    <t xml:space="preserve">Tubo soldável de PVC marron para água fria (diâmetro da seção: 50mm)          </t>
  </si>
  <si>
    <t>081009</t>
  </si>
  <si>
    <t>Tubo PVC soldável  60mm (com conexões), incluindo serviços de rasgo e enchimento de rasgo em alvenaria com argamassa para passagem de tubulação</t>
  </si>
  <si>
    <t xml:space="preserve">Tubo soldável de PVC marron para água fria (diâmetro da seção: 60mm)          </t>
  </si>
  <si>
    <t>081010</t>
  </si>
  <si>
    <t>Tubo de PVC soldável, com conexões D 20mm (fornecimento e M.O.)</t>
  </si>
  <si>
    <t>081011</t>
  </si>
  <si>
    <t>Tubo de PVC soldável, com conexões D 25mm (fornecimento e M.O.)</t>
  </si>
  <si>
    <t>081012</t>
  </si>
  <si>
    <t>Tubo de PVC soldável, com conexões D 32mm (fornecimento e M.O.)</t>
  </si>
  <si>
    <t>081013</t>
  </si>
  <si>
    <t>Tubo de PVC soldável, com conexões D 40mm (fornecimento e M.O.)</t>
  </si>
  <si>
    <t>081014</t>
  </si>
  <si>
    <t>Tubo de PVC soldável, com conexões D 50mm (fornecimento e M.O.)</t>
  </si>
  <si>
    <t>081015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</si>
</sst>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\ ;&quot; (&quot;#,##0.00\);&quot; -&quot;#\ ;@\ "/>
    <numFmt numFmtId="173" formatCode="0.00_);\(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i/>
      <u val="single"/>
      <sz val="14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 style="thick"/>
      <right style="thin"/>
      <top style="thick"/>
      <bottom style="thin"/>
    </border>
    <border>
      <left style="thick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/>
    </border>
    <border>
      <left>
        <color indexed="63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7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171" fontId="0" fillId="0" borderId="10" xfId="51" applyFont="1" applyBorder="1" applyAlignment="1">
      <alignment vertical="center"/>
    </xf>
    <xf numFmtId="171" fontId="0" fillId="0" borderId="10" xfId="5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1" fontId="1" fillId="0" borderId="12" xfId="5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1" fontId="0" fillId="0" borderId="14" xfId="51" applyFont="1" applyBorder="1" applyAlignment="1">
      <alignment vertical="center"/>
    </xf>
    <xf numFmtId="0" fontId="0" fillId="0" borderId="14" xfId="0" applyBorder="1" applyAlignment="1">
      <alignment vertical="center"/>
    </xf>
    <xf numFmtId="171" fontId="0" fillId="0" borderId="14" xfId="5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0" fontId="0" fillId="0" borderId="14" xfId="49" applyNumberFormat="1" applyFont="1" applyBorder="1" applyAlignment="1">
      <alignment horizontal="center" vertical="center"/>
    </xf>
    <xf numFmtId="10" fontId="0" fillId="0" borderId="10" xfId="49" applyNumberFormat="1" applyFont="1" applyBorder="1" applyAlignment="1">
      <alignment horizontal="center" vertical="center"/>
    </xf>
    <xf numFmtId="10" fontId="1" fillId="0" borderId="12" xfId="49" applyNumberFormat="1" applyFont="1" applyBorder="1" applyAlignment="1">
      <alignment horizontal="center" vertical="center"/>
    </xf>
    <xf numFmtId="10" fontId="0" fillId="0" borderId="0" xfId="49" applyNumberFormat="1" applyFont="1" applyAlignment="1">
      <alignment horizontal="center" vertical="center"/>
    </xf>
    <xf numFmtId="9" fontId="0" fillId="0" borderId="14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4" xfId="49" applyFont="1" applyBorder="1" applyAlignment="1">
      <alignment vertical="center"/>
    </xf>
    <xf numFmtId="9" fontId="0" fillId="0" borderId="10" xfId="49" applyFont="1" applyBorder="1" applyAlignment="1">
      <alignment vertical="center"/>
    </xf>
    <xf numFmtId="0" fontId="0" fillId="0" borderId="16" xfId="0" applyBorder="1" applyAlignment="1">
      <alignment vertical="center"/>
    </xf>
    <xf numFmtId="171" fontId="0" fillId="0" borderId="16" xfId="51" applyFont="1" applyBorder="1" applyAlignment="1">
      <alignment vertical="center"/>
    </xf>
    <xf numFmtId="10" fontId="0" fillId="0" borderId="16" xfId="49" applyNumberFormat="1" applyFont="1" applyBorder="1" applyAlignment="1">
      <alignment horizontal="center" vertical="center"/>
    </xf>
    <xf numFmtId="9" fontId="0" fillId="0" borderId="16" xfId="0" applyNumberFormat="1" applyBorder="1" applyAlignment="1">
      <alignment vertical="center"/>
    </xf>
    <xf numFmtId="9" fontId="0" fillId="0" borderId="16" xfId="49" applyFont="1" applyBorder="1" applyAlignment="1">
      <alignment vertical="center"/>
    </xf>
    <xf numFmtId="171" fontId="0" fillId="0" borderId="16" xfId="5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0" fontId="0" fillId="0" borderId="17" xfId="49" applyNumberFormat="1" applyFont="1" applyBorder="1" applyAlignment="1">
      <alignment horizontal="center" vertical="center"/>
    </xf>
    <xf numFmtId="9" fontId="0" fillId="0" borderId="17" xfId="0" applyNumberFormat="1" applyBorder="1" applyAlignment="1">
      <alignment vertical="center"/>
    </xf>
    <xf numFmtId="9" fontId="0" fillId="0" borderId="17" xfId="49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10" fontId="4" fillId="0" borderId="0" xfId="49" applyNumberFormat="1" applyFont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10" fontId="0" fillId="24" borderId="10" xfId="49" applyNumberFormat="1" applyFont="1" applyFill="1" applyBorder="1" applyAlignment="1">
      <alignment horizontal="center" vertical="center"/>
    </xf>
    <xf numFmtId="9" fontId="0" fillId="24" borderId="10" xfId="0" applyNumberFormat="1" applyFill="1" applyBorder="1" applyAlignment="1">
      <alignment vertical="center"/>
    </xf>
    <xf numFmtId="171" fontId="0" fillId="24" borderId="14" xfId="51" applyFont="1" applyFill="1" applyBorder="1" applyAlignment="1">
      <alignment vertical="center"/>
    </xf>
    <xf numFmtId="9" fontId="0" fillId="24" borderId="10" xfId="49" applyFont="1" applyFill="1" applyBorder="1" applyAlignment="1">
      <alignment vertical="center"/>
    </xf>
    <xf numFmtId="171" fontId="0" fillId="24" borderId="14" xfId="5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0" fillId="25" borderId="14" xfId="51" applyFont="1" applyFill="1" applyBorder="1" applyAlignment="1">
      <alignment horizontal="center" vertical="center"/>
    </xf>
    <xf numFmtId="171" fontId="0" fillId="25" borderId="10" xfId="51" applyFont="1" applyFill="1" applyBorder="1" applyAlignment="1">
      <alignment horizontal="center" vertical="center"/>
    </xf>
    <xf numFmtId="171" fontId="0" fillId="24" borderId="10" xfId="5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1" fontId="0" fillId="0" borderId="17" xfId="5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0" fillId="24" borderId="10" xfId="0" applyNumberFormat="1" applyFill="1" applyBorder="1" applyAlignment="1">
      <alignment horizontal="center" vertical="center"/>
    </xf>
    <xf numFmtId="171" fontId="0" fillId="0" borderId="17" xfId="0" applyNumberFormat="1" applyBorder="1" applyAlignment="1">
      <alignment horizontal="center" vertical="center"/>
    </xf>
    <xf numFmtId="171" fontId="0" fillId="0" borderId="16" xfId="0" applyNumberFormat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4" fillId="25" borderId="2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22" fillId="24" borderId="10" xfId="0" applyFont="1" applyFill="1" applyBorder="1" applyAlignment="1">
      <alignment/>
    </xf>
    <xf numFmtId="49" fontId="4" fillId="25" borderId="22" xfId="0" applyNumberFormat="1" applyFont="1" applyFill="1" applyBorder="1" applyAlignment="1">
      <alignment vertical="center"/>
    </xf>
    <xf numFmtId="49" fontId="0" fillId="25" borderId="23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2" fillId="25" borderId="23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center" vertical="top" wrapText="1"/>
    </xf>
    <xf numFmtId="171" fontId="25" fillId="25" borderId="10" xfId="5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49" fontId="4" fillId="25" borderId="23" xfId="0" applyNumberFormat="1" applyFont="1" applyFill="1" applyBorder="1" applyAlignment="1">
      <alignment horizontal="center" vertical="center"/>
    </xf>
    <xf numFmtId="0" fontId="25" fillId="25" borderId="25" xfId="0" applyNumberFormat="1" applyFont="1" applyFill="1" applyBorder="1" applyAlignment="1">
      <alignment horizontal="center" vertical="top" wrapText="1"/>
    </xf>
    <xf numFmtId="171" fontId="0" fillId="25" borderId="25" xfId="5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ont="1" applyFill="1" applyBorder="1" applyAlignment="1">
      <alignment horizontal="center" vertical="center"/>
    </xf>
    <xf numFmtId="49" fontId="4" fillId="25" borderId="26" xfId="0" applyNumberFormat="1" applyFont="1" applyFill="1" applyBorder="1" applyAlignment="1">
      <alignment horizontal="center" vertical="top"/>
    </xf>
    <xf numFmtId="0" fontId="4" fillId="25" borderId="25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 vertical="top"/>
    </xf>
    <xf numFmtId="2" fontId="0" fillId="25" borderId="24" xfId="0" applyNumberFormat="1" applyFont="1" applyFill="1" applyBorder="1" applyAlignment="1" applyProtection="1">
      <alignment horizontal="center" vertical="top"/>
      <protection locked="0"/>
    </xf>
    <xf numFmtId="172" fontId="0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9" fontId="4" fillId="25" borderId="27" xfId="0" applyNumberFormat="1" applyFont="1" applyFill="1" applyBorder="1" applyAlignment="1">
      <alignment horizontal="center" vertical="top"/>
    </xf>
    <xf numFmtId="0" fontId="25" fillId="25" borderId="24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25" borderId="21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left" vertical="top" wrapText="1"/>
    </xf>
    <xf numFmtId="2" fontId="0" fillId="25" borderId="25" xfId="0" applyNumberFormat="1" applyFont="1" applyFill="1" applyBorder="1" applyAlignment="1">
      <alignment horizontal="center" vertical="top" wrapText="1"/>
    </xf>
    <xf numFmtId="2" fontId="0" fillId="25" borderId="24" xfId="0" applyNumberFormat="1" applyFont="1" applyFill="1" applyBorder="1" applyAlignment="1">
      <alignment horizontal="center" vertical="top" wrapText="1"/>
    </xf>
    <xf numFmtId="0" fontId="0" fillId="25" borderId="25" xfId="0" applyNumberFormat="1" applyFont="1" applyFill="1" applyBorder="1" applyAlignment="1">
      <alignment horizontal="center" vertical="top" wrapText="1"/>
    </xf>
    <xf numFmtId="2" fontId="0" fillId="25" borderId="24" xfId="0" applyNumberFormat="1" applyFont="1" applyFill="1" applyBorder="1" applyAlignment="1">
      <alignment horizontal="center" vertical="top"/>
    </xf>
    <xf numFmtId="49" fontId="1" fillId="25" borderId="30" xfId="0" applyNumberFormat="1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left" vertical="top" wrapText="1"/>
    </xf>
    <xf numFmtId="0" fontId="1" fillId="25" borderId="21" xfId="0" applyNumberFormat="1" applyFont="1" applyFill="1" applyBorder="1" applyAlignment="1">
      <alignment horizontal="left" vertical="center" wrapText="1"/>
    </xf>
    <xf numFmtId="171" fontId="0" fillId="25" borderId="25" xfId="51" applyFont="1" applyFill="1" applyBorder="1" applyAlignment="1" applyProtection="1">
      <alignment horizontal="center" vertical="top" wrapText="1"/>
      <protection locked="0"/>
    </xf>
    <xf numFmtId="2" fontId="4" fillId="25" borderId="24" xfId="0" applyNumberFormat="1" applyFont="1" applyFill="1" applyBorder="1" applyAlignment="1">
      <alignment horizontal="left" vertical="top" wrapText="1"/>
    </xf>
    <xf numFmtId="4" fontId="0" fillId="25" borderId="25" xfId="0" applyNumberFormat="1" applyFont="1" applyFill="1" applyBorder="1" applyAlignment="1">
      <alignment horizontal="center" vertical="top" wrapText="1"/>
    </xf>
    <xf numFmtId="2" fontId="25" fillId="25" borderId="24" xfId="0" applyNumberFormat="1" applyFont="1" applyFill="1" applyBorder="1" applyAlignment="1">
      <alignment horizontal="left" vertical="top" wrapText="1"/>
    </xf>
    <xf numFmtId="173" fontId="0" fillId="25" borderId="24" xfId="0" applyNumberFormat="1" applyFont="1" applyFill="1" applyBorder="1" applyAlignment="1">
      <alignment horizontal="center" vertical="top" wrapText="1"/>
    </xf>
    <xf numFmtId="49" fontId="1" fillId="25" borderId="30" xfId="0" applyNumberFormat="1" applyFont="1" applyFill="1" applyBorder="1" applyAlignment="1">
      <alignment horizontal="center" vertical="top"/>
    </xf>
    <xf numFmtId="0" fontId="0" fillId="25" borderId="31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0" fillId="25" borderId="24" xfId="0" applyNumberFormat="1" applyFont="1" applyFill="1" applyBorder="1" applyAlignment="1">
      <alignment horizontal="center" vertical="center" wrapText="1"/>
    </xf>
    <xf numFmtId="49" fontId="4" fillId="25" borderId="27" xfId="0" applyNumberFormat="1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left" vertical="center" wrapText="1"/>
    </xf>
    <xf numFmtId="0" fontId="25" fillId="25" borderId="24" xfId="0" applyFont="1" applyFill="1" applyBorder="1" applyAlignment="1">
      <alignment horizontal="center"/>
    </xf>
    <xf numFmtId="2" fontId="0" fillId="2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49" fontId="4" fillId="25" borderId="30" xfId="0" applyNumberFormat="1" applyFont="1" applyFill="1" applyBorder="1" applyAlignment="1">
      <alignment horizontal="center" vertical="top"/>
    </xf>
    <xf numFmtId="0" fontId="4" fillId="25" borderId="25" xfId="0" applyNumberFormat="1" applyFont="1" applyFill="1" applyBorder="1" applyAlignment="1">
      <alignment horizontal="center" vertical="top" wrapText="1"/>
    </xf>
    <xf numFmtId="172" fontId="0" fillId="25" borderId="0" xfId="0" applyNumberFormat="1" applyFont="1" applyFill="1" applyBorder="1" applyAlignment="1">
      <alignment horizontal="center" vertical="top"/>
    </xf>
    <xf numFmtId="0" fontId="22" fillId="25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49" fontId="4" fillId="25" borderId="26" xfId="0" applyNumberFormat="1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left" vertical="top" wrapText="1"/>
    </xf>
    <xf numFmtId="171" fontId="0" fillId="25" borderId="24" xfId="51" applyFont="1" applyFill="1" applyBorder="1" applyAlignment="1" applyProtection="1">
      <alignment horizontal="center" vertical="top" wrapText="1"/>
      <protection locked="0"/>
    </xf>
    <xf numFmtId="0" fontId="23" fillId="25" borderId="0" xfId="0" applyFont="1" applyFill="1" applyBorder="1" applyAlignment="1">
      <alignment/>
    </xf>
    <xf numFmtId="0" fontId="23" fillId="25" borderId="0" xfId="0" applyFont="1" applyFill="1" applyBorder="1" applyAlignment="1">
      <alignment/>
    </xf>
    <xf numFmtId="0" fontId="28" fillId="25" borderId="0" xfId="0" applyFont="1" applyFill="1" applyBorder="1" applyAlignment="1">
      <alignment/>
    </xf>
    <xf numFmtId="172" fontId="0" fillId="25" borderId="0" xfId="0" applyNumberFormat="1" applyFont="1" applyFill="1" applyBorder="1" applyAlignment="1">
      <alignment horizontal="center" vertical="center"/>
    </xf>
    <xf numFmtId="2" fontId="22" fillId="25" borderId="0" xfId="0" applyNumberFormat="1" applyFont="1" applyFill="1" applyBorder="1" applyAlignment="1">
      <alignment/>
    </xf>
    <xf numFmtId="49" fontId="4" fillId="25" borderId="23" xfId="0" applyNumberFormat="1" applyFont="1" applyFill="1" applyBorder="1" applyAlignment="1">
      <alignment horizontal="center" vertical="center" wrapText="1"/>
    </xf>
    <xf numFmtId="49" fontId="4" fillId="25" borderId="26" xfId="0" applyNumberFormat="1" applyFont="1" applyFill="1" applyBorder="1" applyAlignment="1">
      <alignment horizontal="center" vertical="center" wrapText="1"/>
    </xf>
    <xf numFmtId="0" fontId="25" fillId="25" borderId="24" xfId="0" applyNumberFormat="1" applyFont="1" applyFill="1" applyBorder="1" applyAlignment="1">
      <alignment horizontal="center" vertical="top" wrapText="1"/>
    </xf>
    <xf numFmtId="49" fontId="30" fillId="25" borderId="24" xfId="0" applyNumberFormat="1" applyFont="1" applyFill="1" applyBorder="1" applyAlignment="1">
      <alignment horizontal="left" vertical="top" wrapText="1"/>
    </xf>
    <xf numFmtId="0" fontId="30" fillId="25" borderId="24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/>
    </xf>
    <xf numFmtId="172" fontId="0" fillId="25" borderId="24" xfId="0" applyNumberFormat="1" applyFont="1" applyFill="1" applyBorder="1" applyAlignment="1">
      <alignment horizontal="center" vertical="top"/>
    </xf>
    <xf numFmtId="2" fontId="26" fillId="25" borderId="0" xfId="0" applyNumberFormat="1" applyFont="1" applyFill="1" applyBorder="1" applyAlignment="1">
      <alignment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0" fontId="1" fillId="25" borderId="31" xfId="0" applyFont="1" applyFill="1" applyBorder="1" applyAlignment="1">
      <alignment horizontal="left" vertical="top" wrapText="1"/>
    </xf>
    <xf numFmtId="0" fontId="4" fillId="25" borderId="31" xfId="0" applyFont="1" applyFill="1" applyBorder="1" applyAlignment="1">
      <alignment horizontal="left" vertical="top" wrapText="1"/>
    </xf>
    <xf numFmtId="0" fontId="1" fillId="25" borderId="24" xfId="0" applyFont="1" applyFill="1" applyBorder="1" applyAlignment="1">
      <alignment horizontal="center" vertical="center"/>
    </xf>
    <xf numFmtId="2" fontId="0" fillId="25" borderId="31" xfId="0" applyNumberFormat="1" applyFont="1" applyFill="1" applyBorder="1" applyAlignment="1">
      <alignment horizontal="center" vertical="top" wrapText="1"/>
    </xf>
    <xf numFmtId="0" fontId="1" fillId="25" borderId="27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2" fontId="1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1" fontId="4" fillId="25" borderId="23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25" borderId="26" xfId="0" applyNumberFormat="1" applyFont="1" applyFill="1" applyBorder="1" applyAlignment="1">
      <alignment horizontal="center" vertical="top"/>
    </xf>
    <xf numFmtId="1" fontId="4" fillId="25" borderId="27" xfId="0" applyNumberFormat="1" applyFont="1" applyFill="1" applyBorder="1" applyAlignment="1">
      <alignment horizontal="center" vertical="top"/>
    </xf>
    <xf numFmtId="0" fontId="4" fillId="25" borderId="24" xfId="0" applyFont="1" applyFill="1" applyBorder="1" applyAlignment="1">
      <alignment wrapText="1"/>
    </xf>
    <xf numFmtId="1" fontId="4" fillId="25" borderId="30" xfId="0" applyNumberFormat="1" applyFont="1" applyFill="1" applyBorder="1" applyAlignment="1">
      <alignment horizontal="center" vertical="top"/>
    </xf>
    <xf numFmtId="0" fontId="25" fillId="25" borderId="31" xfId="0" applyFont="1" applyFill="1" applyBorder="1" applyAlignment="1">
      <alignment horizontal="left" vertical="top" wrapText="1" shrinkToFit="1"/>
    </xf>
    <xf numFmtId="49" fontId="0" fillId="25" borderId="32" xfId="0" applyNumberFormat="1" applyFont="1" applyFill="1" applyBorder="1" applyAlignment="1">
      <alignment horizontal="center"/>
    </xf>
    <xf numFmtId="0" fontId="2" fillId="25" borderId="33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9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25" fillId="25" borderId="0" xfId="0" applyFont="1" applyFill="1" applyAlignment="1">
      <alignment/>
    </xf>
    <xf numFmtId="0" fontId="32" fillId="25" borderId="0" xfId="0" applyFont="1" applyFill="1" applyAlignment="1">
      <alignment horizontal="center" vertical="center"/>
    </xf>
    <xf numFmtId="171" fontId="32" fillId="25" borderId="0" xfId="5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171" fontId="0" fillId="25" borderId="0" xfId="51" applyFill="1" applyAlignment="1">
      <alignment horizontal="center"/>
    </xf>
    <xf numFmtId="49" fontId="0" fillId="25" borderId="0" xfId="0" applyNumberFormat="1" applyFont="1" applyFill="1" applyAlignment="1">
      <alignment/>
    </xf>
    <xf numFmtId="171" fontId="32" fillId="25" borderId="0" xfId="0" applyNumberFormat="1" applyFont="1" applyFill="1" applyAlignment="1">
      <alignment horizontal="center" vertical="center"/>
    </xf>
    <xf numFmtId="0" fontId="32" fillId="25" borderId="0" xfId="0" applyFont="1" applyFill="1" applyAlignment="1">
      <alignment horizontal="center"/>
    </xf>
    <xf numFmtId="0" fontId="2" fillId="25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25" borderId="21" xfId="0" applyNumberFormat="1" applyFont="1" applyFill="1" applyBorder="1" applyAlignment="1" applyProtection="1">
      <alignment vertical="center"/>
      <protection/>
    </xf>
    <xf numFmtId="49" fontId="4" fillId="25" borderId="34" xfId="0" applyNumberFormat="1" applyFont="1" applyFill="1" applyBorder="1" applyAlignment="1" applyProtection="1">
      <alignment vertical="center"/>
      <protection/>
    </xf>
    <xf numFmtId="171" fontId="0" fillId="25" borderId="35" xfId="51" applyFill="1" applyBorder="1" applyAlignment="1" applyProtection="1">
      <alignment vertical="center"/>
      <protection/>
    </xf>
    <xf numFmtId="49" fontId="4" fillId="25" borderId="35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2" fillId="24" borderId="10" xfId="0" applyFont="1" applyFill="1" applyBorder="1" applyAlignment="1" applyProtection="1">
      <alignment/>
      <protection/>
    </xf>
    <xf numFmtId="49" fontId="4" fillId="25" borderId="22" xfId="0" applyNumberFormat="1" applyFont="1" applyFill="1" applyBorder="1" applyAlignment="1" applyProtection="1">
      <alignment vertical="center"/>
      <protection/>
    </xf>
    <xf numFmtId="49" fontId="4" fillId="25" borderId="10" xfId="0" applyNumberFormat="1" applyFont="1" applyFill="1" applyBorder="1" applyAlignment="1" applyProtection="1">
      <alignment vertical="center"/>
      <protection/>
    </xf>
    <xf numFmtId="49" fontId="0" fillId="25" borderId="23" xfId="0" applyNumberFormat="1" applyFont="1" applyFill="1" applyBorder="1" applyAlignment="1" applyProtection="1">
      <alignment/>
      <protection/>
    </xf>
    <xf numFmtId="0" fontId="1" fillId="25" borderId="10" xfId="0" applyFont="1" applyFill="1" applyBorder="1" applyAlignment="1" applyProtection="1">
      <alignment horizontal="center"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9" fontId="2" fillId="25" borderId="23" xfId="0" applyNumberFormat="1" applyFont="1" applyFill="1" applyBorder="1" applyAlignment="1" applyProtection="1">
      <alignment horizontal="center" vertical="center"/>
      <protection/>
    </xf>
    <xf numFmtId="0" fontId="2" fillId="25" borderId="10" xfId="0" applyFont="1" applyFill="1" applyBorder="1" applyAlignment="1" applyProtection="1">
      <alignment horizontal="center" vertical="center"/>
      <protection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171" fontId="0" fillId="25" borderId="10" xfId="51" applyFill="1" applyBorder="1" applyAlignment="1" applyProtection="1">
      <alignment horizontal="center" vertical="center" wrapText="1"/>
      <protection/>
    </xf>
    <xf numFmtId="171" fontId="25" fillId="25" borderId="10" xfId="5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49" fontId="4" fillId="25" borderId="23" xfId="0" applyNumberFormat="1" applyFont="1" applyFill="1" applyBorder="1" applyAlignment="1" applyProtection="1">
      <alignment horizontal="center" vertical="center"/>
      <protection/>
    </xf>
    <xf numFmtId="0" fontId="25" fillId="25" borderId="25" xfId="0" applyNumberFormat="1" applyFont="1" applyFill="1" applyBorder="1" applyAlignment="1" applyProtection="1">
      <alignment horizontal="center" vertical="top" wrapText="1"/>
      <protection/>
    </xf>
    <xf numFmtId="171" fontId="0" fillId="25" borderId="25" xfId="51" applyFill="1" applyBorder="1" applyAlignment="1" applyProtection="1">
      <alignment horizontal="center" vertical="center" wrapText="1"/>
      <protection/>
    </xf>
    <xf numFmtId="4" fontId="0" fillId="25" borderId="25" xfId="0" applyNumberFormat="1" applyFont="1" applyFill="1" applyBorder="1" applyAlignment="1" applyProtection="1">
      <alignment horizontal="center" vertical="center" wrapText="1"/>
      <protection/>
    </xf>
    <xf numFmtId="172" fontId="0" fillId="25" borderId="25" xfId="0" applyNumberFormat="1" applyFont="1" applyFill="1" applyBorder="1" applyAlignment="1" applyProtection="1">
      <alignment horizontal="center" vertical="center"/>
      <protection/>
    </xf>
    <xf numFmtId="171" fontId="0" fillId="25" borderId="25" xfId="5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49" fontId="4" fillId="25" borderId="26" xfId="0" applyNumberFormat="1" applyFont="1" applyFill="1" applyBorder="1" applyAlignment="1" applyProtection="1">
      <alignment horizontal="center" vertical="top"/>
      <protection/>
    </xf>
    <xf numFmtId="0" fontId="4" fillId="25" borderId="25" xfId="0" applyFont="1" applyFill="1" applyBorder="1" applyAlignment="1" applyProtection="1">
      <alignment horizontal="left" vertical="top" wrapText="1"/>
      <protection/>
    </xf>
    <xf numFmtId="0" fontId="25" fillId="25" borderId="24" xfId="0" applyFont="1" applyFill="1" applyBorder="1" applyAlignment="1" applyProtection="1">
      <alignment horizontal="center" vertical="top"/>
      <protection/>
    </xf>
    <xf numFmtId="171" fontId="0" fillId="25" borderId="24" xfId="51" applyFill="1" applyBorder="1" applyAlignment="1" applyProtection="1">
      <alignment horizontal="center" vertical="top" wrapText="1"/>
      <protection/>
    </xf>
    <xf numFmtId="4" fontId="0" fillId="25" borderId="24" xfId="0" applyNumberFormat="1" applyFont="1" applyFill="1" applyBorder="1" applyAlignment="1" applyProtection="1">
      <alignment horizontal="center" vertical="top" wrapText="1"/>
      <protection/>
    </xf>
    <xf numFmtId="172" fontId="0" fillId="25" borderId="24" xfId="0" applyNumberFormat="1" applyFont="1" applyFill="1" applyBorder="1" applyAlignment="1" applyProtection="1">
      <alignment horizontal="center" vertical="top"/>
      <protection/>
    </xf>
    <xf numFmtId="2" fontId="0" fillId="25" borderId="24" xfId="0" applyNumberFormat="1" applyFont="1" applyFill="1" applyBorder="1" applyAlignment="1" applyProtection="1">
      <alignment horizontal="center" vertical="top"/>
      <protection/>
    </xf>
    <xf numFmtId="172" fontId="0" fillId="25" borderId="36" xfId="0" applyNumberFormat="1" applyFont="1" applyFill="1" applyBorder="1" applyAlignment="1" applyProtection="1">
      <alignment horizontal="center"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49" fontId="4" fillId="25" borderId="27" xfId="0" applyNumberFormat="1" applyFont="1" applyFill="1" applyBorder="1" applyAlignment="1" applyProtection="1">
      <alignment horizontal="center" vertical="top"/>
      <protection/>
    </xf>
    <xf numFmtId="0" fontId="25" fillId="25" borderId="24" xfId="0" applyFont="1" applyFill="1" applyBorder="1" applyAlignment="1" applyProtection="1">
      <alignment horizontal="left" vertical="top" wrapText="1"/>
      <protection/>
    </xf>
    <xf numFmtId="0" fontId="4" fillId="25" borderId="24" xfId="0" applyFont="1" applyFill="1" applyBorder="1" applyAlignment="1" applyProtection="1">
      <alignment horizontal="left" vertical="top" wrapText="1"/>
      <protection/>
    </xf>
    <xf numFmtId="0" fontId="25" fillId="25" borderId="24" xfId="0" applyFont="1" applyFill="1" applyBorder="1" applyAlignment="1" applyProtection="1">
      <alignment horizontal="center" vertical="center"/>
      <protection/>
    </xf>
    <xf numFmtId="49" fontId="1" fillId="25" borderId="30" xfId="0" applyNumberFormat="1" applyFont="1" applyFill="1" applyBorder="1" applyAlignment="1" applyProtection="1">
      <alignment horizontal="center" vertical="center"/>
      <protection/>
    </xf>
    <xf numFmtId="0" fontId="25" fillId="25" borderId="31" xfId="0" applyFont="1" applyFill="1" applyBorder="1" applyAlignment="1" applyProtection="1">
      <alignment horizontal="left" vertical="top" wrapText="1"/>
      <protection/>
    </xf>
    <xf numFmtId="172" fontId="0" fillId="25" borderId="34" xfId="0" applyNumberFormat="1" applyFont="1" applyFill="1" applyBorder="1" applyAlignment="1" applyProtection="1">
      <alignment horizontal="center" vertical="top"/>
      <protection/>
    </xf>
    <xf numFmtId="0" fontId="0" fillId="25" borderId="35" xfId="0" applyNumberFormat="1" applyFont="1" applyFill="1" applyBorder="1" applyAlignment="1" applyProtection="1">
      <alignment horizontal="center" vertical="center" wrapText="1"/>
      <protection/>
    </xf>
    <xf numFmtId="171" fontId="0" fillId="25" borderId="35" xfId="51" applyFont="1" applyFill="1" applyBorder="1" applyAlignment="1" applyProtection="1">
      <alignment horizontal="center" vertical="center" wrapText="1"/>
      <protection/>
    </xf>
    <xf numFmtId="172" fontId="0" fillId="25" borderId="35" xfId="0" applyNumberFormat="1" applyFont="1" applyFill="1" applyBorder="1" applyAlignment="1" applyProtection="1">
      <alignment horizontal="center" vertical="center"/>
      <protection/>
    </xf>
    <xf numFmtId="171" fontId="0" fillId="25" borderId="25" xfId="51" applyFill="1" applyBorder="1" applyAlignment="1" applyProtection="1">
      <alignment horizontal="center" vertical="top" wrapText="1"/>
      <protection/>
    </xf>
    <xf numFmtId="2" fontId="0" fillId="25" borderId="25" xfId="0" applyNumberFormat="1" applyFont="1" applyFill="1" applyBorder="1" applyAlignment="1" applyProtection="1">
      <alignment horizontal="center" vertical="top" wrapText="1"/>
      <protection/>
    </xf>
    <xf numFmtId="171" fontId="0" fillId="25" borderId="25" xfId="51" applyFont="1" applyFill="1" applyBorder="1" applyAlignment="1" applyProtection="1">
      <alignment horizontal="center" vertical="top" wrapText="1"/>
      <protection/>
    </xf>
    <xf numFmtId="2" fontId="4" fillId="25" borderId="25" xfId="0" applyNumberFormat="1" applyFont="1" applyFill="1" applyBorder="1" applyAlignment="1" applyProtection="1">
      <alignment horizontal="left" vertical="top" wrapText="1"/>
      <protection/>
    </xf>
    <xf numFmtId="2" fontId="0" fillId="25" borderId="24" xfId="0" applyNumberFormat="1" applyFont="1" applyFill="1" applyBorder="1" applyAlignment="1" applyProtection="1">
      <alignment horizontal="center" vertical="top" wrapText="1"/>
      <protection/>
    </xf>
    <xf numFmtId="2" fontId="4" fillId="25" borderId="24" xfId="0" applyNumberFormat="1" applyFont="1" applyFill="1" applyBorder="1" applyAlignment="1" applyProtection="1">
      <alignment horizontal="left" vertical="top" wrapText="1"/>
      <protection/>
    </xf>
    <xf numFmtId="0" fontId="25" fillId="25" borderId="24" xfId="0" applyFont="1" applyFill="1" applyBorder="1" applyAlignment="1" applyProtection="1">
      <alignment horizontal="center"/>
      <protection/>
    </xf>
    <xf numFmtId="2" fontId="25" fillId="25" borderId="24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4" fillId="25" borderId="37" xfId="0" applyFont="1" applyFill="1" applyBorder="1" applyAlignment="1" applyProtection="1">
      <alignment vertical="top" wrapText="1"/>
      <protection/>
    </xf>
    <xf numFmtId="171" fontId="0" fillId="25" borderId="31" xfId="51" applyFill="1" applyBorder="1" applyAlignment="1" applyProtection="1">
      <alignment horizontal="center" vertical="top" wrapText="1"/>
      <protection/>
    </xf>
    <xf numFmtId="2" fontId="0" fillId="25" borderId="31" xfId="0" applyNumberFormat="1" applyFont="1" applyFill="1" applyBorder="1" applyAlignment="1" applyProtection="1">
      <alignment horizontal="center" vertical="top" wrapText="1"/>
      <protection/>
    </xf>
    <xf numFmtId="173" fontId="0" fillId="25" borderId="31" xfId="0" applyNumberFormat="1" applyFont="1" applyFill="1" applyBorder="1" applyAlignment="1" applyProtection="1">
      <alignment horizontal="center" vertical="top"/>
      <protection/>
    </xf>
    <xf numFmtId="49" fontId="1" fillId="25" borderId="30" xfId="0" applyNumberFormat="1" applyFont="1" applyFill="1" applyBorder="1" applyAlignment="1" applyProtection="1">
      <alignment horizontal="center" vertical="top"/>
      <protection/>
    </xf>
    <xf numFmtId="0" fontId="0" fillId="25" borderId="31" xfId="0" applyFont="1" applyFill="1" applyBorder="1" applyAlignment="1" applyProtection="1">
      <alignment horizontal="left" vertical="top" wrapText="1"/>
      <protection/>
    </xf>
    <xf numFmtId="0" fontId="0" fillId="25" borderId="25" xfId="0" applyNumberFormat="1" applyFont="1" applyFill="1" applyBorder="1" applyAlignment="1" applyProtection="1">
      <alignment horizontal="center" vertical="top" wrapText="1"/>
      <protection/>
    </xf>
    <xf numFmtId="49" fontId="4" fillId="25" borderId="27" xfId="0" applyNumberFormat="1" applyFont="1" applyFill="1" applyBorder="1" applyAlignment="1" applyProtection="1">
      <alignment horizontal="center" vertical="top" wrapText="1"/>
      <protection/>
    </xf>
    <xf numFmtId="171" fontId="0" fillId="25" borderId="24" xfId="51" applyFill="1" applyBorder="1" applyAlignment="1" applyProtection="1">
      <alignment horizontal="center" vertical="top"/>
      <protection/>
    </xf>
    <xf numFmtId="4" fontId="0" fillId="25" borderId="31" xfId="0" applyNumberFormat="1" applyFont="1" applyFill="1" applyBorder="1" applyAlignment="1" applyProtection="1">
      <alignment horizontal="center" vertical="top" wrapText="1"/>
      <protection/>
    </xf>
    <xf numFmtId="2" fontId="0" fillId="25" borderId="31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4" fontId="0" fillId="25" borderId="25" xfId="0" applyNumberFormat="1" applyFont="1" applyFill="1" applyBorder="1" applyAlignment="1" applyProtection="1">
      <alignment horizontal="center" vertical="top" wrapText="1"/>
      <protection/>
    </xf>
    <xf numFmtId="173" fontId="0" fillId="25" borderId="24" xfId="0" applyNumberFormat="1" applyFont="1" applyFill="1" applyBorder="1" applyAlignment="1" applyProtection="1">
      <alignment horizontal="center" vertical="top" wrapText="1"/>
      <protection/>
    </xf>
    <xf numFmtId="49" fontId="4" fillId="25" borderId="38" xfId="0" applyNumberFormat="1" applyFont="1" applyFill="1" applyBorder="1" applyAlignment="1" applyProtection="1">
      <alignment horizontal="center" vertical="top"/>
      <protection/>
    </xf>
    <xf numFmtId="0" fontId="4" fillId="25" borderId="37" xfId="0" applyFont="1" applyFill="1" applyBorder="1" applyAlignment="1" applyProtection="1">
      <alignment horizontal="left" vertical="top" wrapText="1"/>
      <protection/>
    </xf>
    <xf numFmtId="172" fontId="0" fillId="25" borderId="0" xfId="0" applyNumberFormat="1" applyFont="1" applyFill="1" applyBorder="1" applyAlignment="1" applyProtection="1">
      <alignment horizontal="center" vertical="top"/>
      <protection/>
    </xf>
    <xf numFmtId="0" fontId="25" fillId="25" borderId="37" xfId="0" applyFont="1" applyFill="1" applyBorder="1" applyAlignment="1" applyProtection="1">
      <alignment horizontal="left" vertical="top" wrapText="1"/>
      <protection/>
    </xf>
    <xf numFmtId="0" fontId="4" fillId="25" borderId="39" xfId="0" applyFont="1" applyFill="1" applyBorder="1" applyAlignment="1" applyProtection="1">
      <alignment horizontal="left" vertical="top" wrapText="1"/>
      <protection/>
    </xf>
    <xf numFmtId="49" fontId="4" fillId="25" borderId="27" xfId="0" applyNumberFormat="1" applyFont="1" applyFill="1" applyBorder="1" applyAlignment="1" applyProtection="1">
      <alignment horizontal="center" vertical="center"/>
      <protection/>
    </xf>
    <xf numFmtId="0" fontId="4" fillId="25" borderId="24" xfId="0" applyFont="1" applyFill="1" applyBorder="1" applyAlignment="1" applyProtection="1">
      <alignment horizontal="left" vertical="center" wrapText="1"/>
      <protection/>
    </xf>
    <xf numFmtId="171" fontId="0" fillId="25" borderId="24" xfId="51" applyFill="1" applyBorder="1" applyAlignment="1" applyProtection="1">
      <alignment horizontal="center" vertical="center" wrapText="1"/>
      <protection/>
    </xf>
    <xf numFmtId="172" fontId="0" fillId="25" borderId="24" xfId="0" applyNumberFormat="1" applyFont="1" applyFill="1" applyBorder="1" applyAlignment="1" applyProtection="1">
      <alignment horizontal="center" vertical="center"/>
      <protection/>
    </xf>
    <xf numFmtId="4" fontId="0" fillId="25" borderId="24" xfId="0" applyNumberFormat="1" applyFont="1" applyFill="1" applyBorder="1" applyAlignment="1" applyProtection="1">
      <alignment horizontal="center" vertical="center" wrapText="1"/>
      <protection/>
    </xf>
    <xf numFmtId="2" fontId="0" fillId="25" borderId="24" xfId="0" applyNumberFormat="1" applyFont="1" applyFill="1" applyBorder="1" applyAlignment="1" applyProtection="1">
      <alignment horizontal="center" vertical="center"/>
      <protection/>
    </xf>
    <xf numFmtId="172" fontId="0" fillId="25" borderId="36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9" fontId="1" fillId="25" borderId="27" xfId="0" applyNumberFormat="1" applyFont="1" applyFill="1" applyBorder="1" applyAlignment="1" applyProtection="1">
      <alignment horizontal="center" vertical="top"/>
      <protection/>
    </xf>
    <xf numFmtId="0" fontId="1" fillId="25" borderId="24" xfId="0" applyFont="1" applyFill="1" applyBorder="1" applyAlignment="1" applyProtection="1">
      <alignment horizontal="center" vertical="top"/>
      <protection/>
    </xf>
    <xf numFmtId="0" fontId="0" fillId="25" borderId="24" xfId="0" applyNumberFormat="1" applyFont="1" applyFill="1" applyBorder="1" applyAlignment="1" applyProtection="1">
      <alignment horizontal="center" vertical="top" wrapText="1"/>
      <protection/>
    </xf>
    <xf numFmtId="0" fontId="0" fillId="25" borderId="24" xfId="0" applyFont="1" applyFill="1" applyBorder="1" applyAlignment="1" applyProtection="1">
      <alignment horizontal="center" vertical="top"/>
      <protection/>
    </xf>
    <xf numFmtId="0" fontId="25" fillId="25" borderId="24" xfId="0" applyNumberFormat="1" applyFont="1" applyFill="1" applyBorder="1" applyAlignment="1" applyProtection="1">
      <alignment horizontal="center" vertical="top" wrapText="1"/>
      <protection/>
    </xf>
    <xf numFmtId="171" fontId="0" fillId="25" borderId="31" xfId="51" applyFill="1" applyBorder="1" applyAlignment="1" applyProtection="1">
      <alignment horizontal="center" vertical="top"/>
      <protection/>
    </xf>
    <xf numFmtId="0" fontId="1" fillId="25" borderId="31" xfId="0" applyFont="1" applyFill="1" applyBorder="1" applyAlignment="1" applyProtection="1">
      <alignment horizontal="center" vertical="top"/>
      <protection/>
    </xf>
    <xf numFmtId="49" fontId="4" fillId="25" borderId="30" xfId="0" applyNumberFormat="1" applyFont="1" applyFill="1" applyBorder="1" applyAlignment="1" applyProtection="1">
      <alignment horizontal="center" vertical="top"/>
      <protection/>
    </xf>
    <xf numFmtId="2" fontId="0" fillId="25" borderId="35" xfId="0" applyNumberFormat="1" applyFont="1" applyFill="1" applyBorder="1" applyAlignment="1" applyProtection="1">
      <alignment horizontal="center" vertical="center" wrapText="1"/>
      <protection/>
    </xf>
    <xf numFmtId="0" fontId="4" fillId="25" borderId="25" xfId="0" applyNumberFormat="1" applyFont="1" applyFill="1" applyBorder="1" applyAlignment="1" applyProtection="1">
      <alignment horizontal="center" vertical="top" wrapText="1"/>
      <protection/>
    </xf>
    <xf numFmtId="0" fontId="22" fillId="25" borderId="0" xfId="0" applyFont="1" applyFill="1" applyBorder="1" applyAlignment="1" applyProtection="1">
      <alignment/>
      <protection/>
    </xf>
    <xf numFmtId="0" fontId="22" fillId="25" borderId="0" xfId="0" applyFont="1" applyFill="1" applyBorder="1" applyAlignment="1" applyProtection="1">
      <alignment/>
      <protection/>
    </xf>
    <xf numFmtId="0" fontId="26" fillId="25" borderId="0" xfId="0" applyFont="1" applyFill="1" applyBorder="1" applyAlignment="1" applyProtection="1">
      <alignment/>
      <protection/>
    </xf>
    <xf numFmtId="49" fontId="4" fillId="25" borderId="26" xfId="0" applyNumberFormat="1" applyFont="1" applyFill="1" applyBorder="1" applyAlignment="1" applyProtection="1">
      <alignment horizontal="center" vertical="center"/>
      <protection/>
    </xf>
    <xf numFmtId="0" fontId="30" fillId="25" borderId="25" xfId="0" applyFont="1" applyFill="1" applyBorder="1" applyAlignment="1" applyProtection="1">
      <alignment horizontal="left" vertical="top" wrapText="1"/>
      <protection/>
    </xf>
    <xf numFmtId="171" fontId="0" fillId="25" borderId="24" xfId="51" applyFont="1" applyFill="1" applyBorder="1" applyAlignment="1" applyProtection="1">
      <alignment horizontal="center" vertical="top" wrapText="1"/>
      <protection/>
    </xf>
    <xf numFmtId="0" fontId="23" fillId="25" borderId="0" xfId="0" applyFont="1" applyFill="1" applyBorder="1" applyAlignment="1" applyProtection="1">
      <alignment/>
      <protection/>
    </xf>
    <xf numFmtId="0" fontId="23" fillId="25" borderId="0" xfId="0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/>
      <protection/>
    </xf>
    <xf numFmtId="172" fontId="0" fillId="25" borderId="0" xfId="0" applyNumberFormat="1" applyFont="1" applyFill="1" applyBorder="1" applyAlignment="1" applyProtection="1">
      <alignment horizontal="center" vertical="center"/>
      <protection/>
    </xf>
    <xf numFmtId="2" fontId="22" fillId="25" borderId="0" xfId="0" applyNumberFormat="1" applyFont="1" applyFill="1" applyBorder="1" applyAlignment="1" applyProtection="1">
      <alignment/>
      <protection/>
    </xf>
    <xf numFmtId="49" fontId="4" fillId="25" borderId="23" xfId="0" applyNumberFormat="1" applyFont="1" applyFill="1" applyBorder="1" applyAlignment="1" applyProtection="1">
      <alignment horizontal="center" vertical="center" wrapText="1"/>
      <protection/>
    </xf>
    <xf numFmtId="49" fontId="4" fillId="25" borderId="26" xfId="0" applyNumberFormat="1" applyFont="1" applyFill="1" applyBorder="1" applyAlignment="1" applyProtection="1">
      <alignment horizontal="center" vertical="center" wrapText="1"/>
      <protection/>
    </xf>
    <xf numFmtId="49" fontId="30" fillId="25" borderId="24" xfId="0" applyNumberFormat="1" applyFont="1" applyFill="1" applyBorder="1" applyAlignment="1" applyProtection="1">
      <alignment horizontal="left" vertical="top" wrapText="1"/>
      <protection/>
    </xf>
    <xf numFmtId="0" fontId="30" fillId="25" borderId="24" xfId="0" applyFont="1" applyFill="1" applyBorder="1" applyAlignment="1" applyProtection="1">
      <alignment horizontal="left" vertical="top" wrapText="1"/>
      <protection/>
    </xf>
    <xf numFmtId="2" fontId="1" fillId="25" borderId="24" xfId="0" applyNumberFormat="1" applyFont="1" applyFill="1" applyBorder="1" applyAlignment="1" applyProtection="1">
      <alignment horizontal="center" vertical="top" wrapText="1"/>
      <protection/>
    </xf>
    <xf numFmtId="0" fontId="1" fillId="25" borderId="0" xfId="0" applyFont="1" applyFill="1" applyBorder="1" applyAlignment="1" applyProtection="1">
      <alignment/>
      <protection/>
    </xf>
    <xf numFmtId="49" fontId="4" fillId="25" borderId="24" xfId="0" applyNumberFormat="1" applyFont="1" applyFill="1" applyBorder="1" applyAlignment="1" applyProtection="1">
      <alignment horizontal="center" vertical="top" wrapText="1"/>
      <protection/>
    </xf>
    <xf numFmtId="49" fontId="1" fillId="25" borderId="24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Border="1" applyAlignment="1" applyProtection="1">
      <alignment horizontal="center" vertical="top" wrapText="1"/>
      <protection/>
    </xf>
    <xf numFmtId="49" fontId="34" fillId="0" borderId="0" xfId="0" applyNumberFormat="1" applyFont="1" applyBorder="1" applyAlignment="1" applyProtection="1">
      <alignment horizontal="center" vertical="top" wrapText="1"/>
      <protection/>
    </xf>
    <xf numFmtId="0" fontId="0" fillId="25" borderId="31" xfId="0" applyFont="1" applyFill="1" applyBorder="1" applyAlignment="1" applyProtection="1">
      <alignment horizontal="center" vertical="top"/>
      <protection/>
    </xf>
    <xf numFmtId="2" fontId="22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4" fillId="25" borderId="24" xfId="0" applyFont="1" applyFill="1" applyBorder="1" applyAlignment="1" applyProtection="1">
      <alignment vertical="top" wrapText="1"/>
      <protection/>
    </xf>
    <xf numFmtId="49" fontId="25" fillId="25" borderId="27" xfId="0" applyNumberFormat="1" applyFont="1" applyFill="1" applyBorder="1" applyAlignment="1" applyProtection="1">
      <alignment horizontal="left" vertical="top" wrapText="1"/>
      <protection/>
    </xf>
    <xf numFmtId="49" fontId="25" fillId="25" borderId="24" xfId="0" applyNumberFormat="1" applyFont="1" applyFill="1" applyBorder="1" applyAlignment="1" applyProtection="1">
      <alignment horizontal="left" vertical="top" wrapText="1"/>
      <protection/>
    </xf>
    <xf numFmtId="49" fontId="0" fillId="25" borderId="24" xfId="0" applyNumberFormat="1" applyFont="1" applyFill="1" applyBorder="1" applyAlignment="1" applyProtection="1">
      <alignment horizontal="center" vertical="top" wrapText="1"/>
      <protection/>
    </xf>
    <xf numFmtId="49" fontId="25" fillId="0" borderId="0" xfId="0" applyNumberFormat="1" applyFont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2" fontId="38" fillId="25" borderId="38" xfId="0" applyNumberFormat="1" applyFont="1" applyFill="1" applyBorder="1" applyAlignment="1" applyProtection="1">
      <alignment horizontal="center" vertical="top" wrapText="1"/>
      <protection/>
    </xf>
    <xf numFmtId="0" fontId="4" fillId="25" borderId="37" xfId="0" applyFont="1" applyFill="1" applyBorder="1" applyAlignment="1" applyProtection="1">
      <alignment vertical="top"/>
      <protection/>
    </xf>
    <xf numFmtId="0" fontId="25" fillId="25" borderId="37" xfId="0" applyFont="1" applyFill="1" applyBorder="1" applyAlignment="1" applyProtection="1">
      <alignment horizontal="center" vertical="top"/>
      <protection/>
    </xf>
    <xf numFmtId="171" fontId="0" fillId="25" borderId="37" xfId="51" applyFill="1" applyBorder="1" applyAlignment="1" applyProtection="1">
      <alignment horizontal="center" vertical="top" wrapText="1"/>
      <protection/>
    </xf>
    <xf numFmtId="2" fontId="0" fillId="25" borderId="37" xfId="0" applyNumberFormat="1" applyFont="1" applyFill="1" applyBorder="1" applyAlignment="1" applyProtection="1">
      <alignment horizontal="center" vertical="top" wrapText="1"/>
      <protection/>
    </xf>
    <xf numFmtId="0" fontId="0" fillId="25" borderId="37" xfId="0" applyFont="1" applyFill="1" applyBorder="1" applyAlignment="1" applyProtection="1">
      <alignment horizontal="center" vertical="top"/>
      <protection/>
    </xf>
    <xf numFmtId="49" fontId="38" fillId="25" borderId="38" xfId="0" applyNumberFormat="1" applyFont="1" applyFill="1" applyBorder="1" applyAlignment="1" applyProtection="1">
      <alignment horizontal="center" vertical="top" wrapText="1"/>
      <protection/>
    </xf>
    <xf numFmtId="2" fontId="38" fillId="25" borderId="27" xfId="0" applyNumberFormat="1" applyFont="1" applyFill="1" applyBorder="1" applyAlignment="1" applyProtection="1">
      <alignment horizontal="center" vertical="top" wrapText="1"/>
      <protection/>
    </xf>
    <xf numFmtId="0" fontId="25" fillId="25" borderId="24" xfId="0" applyFont="1" applyFill="1" applyBorder="1" applyAlignment="1" applyProtection="1">
      <alignment vertical="top"/>
      <protection/>
    </xf>
    <xf numFmtId="0" fontId="4" fillId="25" borderId="24" xfId="0" applyFont="1" applyFill="1" applyBorder="1" applyAlignment="1" applyProtection="1">
      <alignment vertical="top"/>
      <protection/>
    </xf>
    <xf numFmtId="0" fontId="25" fillId="25" borderId="31" xfId="0" applyFont="1" applyFill="1" applyBorder="1" applyAlignment="1" applyProtection="1">
      <alignment horizontal="center" vertical="top"/>
      <protection/>
    </xf>
    <xf numFmtId="172" fontId="0" fillId="25" borderId="31" xfId="0" applyNumberFormat="1" applyFont="1" applyFill="1" applyBorder="1" applyAlignment="1" applyProtection="1">
      <alignment horizontal="center" vertical="top"/>
      <protection/>
    </xf>
    <xf numFmtId="49" fontId="1" fillId="25" borderId="30" xfId="0" applyNumberFormat="1" applyFont="1" applyFill="1" applyBorder="1" applyAlignment="1" applyProtection="1">
      <alignment horizontal="center" vertical="top" wrapText="1"/>
      <protection/>
    </xf>
    <xf numFmtId="171" fontId="0" fillId="25" borderId="35" xfId="51" applyFont="1" applyFill="1" applyBorder="1" applyAlignment="1" applyProtection="1">
      <alignment horizontal="center" vertical="center"/>
      <protection/>
    </xf>
    <xf numFmtId="49" fontId="4" fillId="25" borderId="26" xfId="0" applyNumberFormat="1" applyFont="1" applyFill="1" applyBorder="1" applyAlignment="1" applyProtection="1">
      <alignment horizontal="center" vertical="top" wrapText="1"/>
      <protection/>
    </xf>
    <xf numFmtId="0" fontId="4" fillId="25" borderId="31" xfId="0" applyFont="1" applyFill="1" applyBorder="1" applyAlignment="1" applyProtection="1">
      <alignment horizontal="left" vertical="top" wrapText="1"/>
      <protection/>
    </xf>
    <xf numFmtId="0" fontId="4" fillId="25" borderId="24" xfId="0" applyFont="1" applyFill="1" applyBorder="1" applyAlignment="1" applyProtection="1">
      <alignment horizontal="left" wrapText="1"/>
      <protection/>
    </xf>
    <xf numFmtId="0" fontId="4" fillId="25" borderId="24" xfId="0" applyNumberFormat="1" applyFont="1" applyFill="1" applyBorder="1" applyAlignment="1" applyProtection="1">
      <alignment horizontal="left" vertical="top" wrapText="1"/>
      <protection/>
    </xf>
    <xf numFmtId="2" fontId="26" fillId="25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40" fillId="25" borderId="37" xfId="0" applyFont="1" applyFill="1" applyBorder="1" applyAlignment="1" applyProtection="1">
      <alignment vertical="top" wrapText="1"/>
      <protection/>
    </xf>
    <xf numFmtId="0" fontId="1" fillId="25" borderId="31" xfId="0" applyFont="1" applyFill="1" applyBorder="1" applyAlignment="1" applyProtection="1">
      <alignment horizontal="left" vertical="top" wrapText="1"/>
      <protection/>
    </xf>
    <xf numFmtId="2" fontId="0" fillId="25" borderId="25" xfId="0" applyNumberFormat="1" applyFont="1" applyFill="1" applyBorder="1" applyAlignment="1" applyProtection="1">
      <alignment horizontal="center" vertical="center" wrapText="1"/>
      <protection/>
    </xf>
    <xf numFmtId="2" fontId="0" fillId="25" borderId="24" xfId="0" applyNumberFormat="1" applyFont="1" applyFill="1" applyBorder="1" applyAlignment="1" applyProtection="1">
      <alignment horizontal="center" vertical="center" wrapText="1"/>
      <protection/>
    </xf>
    <xf numFmtId="0" fontId="38" fillId="25" borderId="37" xfId="0" applyFont="1" applyFill="1" applyBorder="1" applyAlignment="1" applyProtection="1">
      <alignment horizontal="left" vertical="top" wrapText="1"/>
      <protection/>
    </xf>
    <xf numFmtId="2" fontId="0" fillId="25" borderId="31" xfId="0" applyNumberFormat="1" applyFont="1" applyFill="1" applyBorder="1" applyAlignment="1" applyProtection="1">
      <alignment horizontal="center" vertical="center" wrapText="1"/>
      <protection/>
    </xf>
    <xf numFmtId="2" fontId="0" fillId="25" borderId="31" xfId="0" applyNumberFormat="1" applyFont="1" applyFill="1" applyBorder="1" applyAlignment="1" applyProtection="1">
      <alignment horizontal="center" vertical="center"/>
      <protection/>
    </xf>
    <xf numFmtId="0" fontId="4" fillId="25" borderId="24" xfId="0" applyFont="1" applyFill="1" applyBorder="1" applyAlignment="1" applyProtection="1">
      <alignment/>
      <protection/>
    </xf>
    <xf numFmtId="0" fontId="4" fillId="25" borderId="24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49" fontId="4" fillId="25" borderId="24" xfId="0" applyNumberFormat="1" applyFont="1" applyFill="1" applyBorder="1" applyAlignment="1" applyProtection="1">
      <alignment horizontal="left" vertical="top" wrapText="1"/>
      <protection/>
    </xf>
    <xf numFmtId="0" fontId="1" fillId="25" borderId="27" xfId="0" applyFont="1" applyFill="1" applyBorder="1" applyAlignment="1" applyProtection="1">
      <alignment/>
      <protection/>
    </xf>
    <xf numFmtId="171" fontId="0" fillId="25" borderId="24" xfId="51" applyFill="1" applyBorder="1" applyAlignment="1" applyProtection="1">
      <alignment/>
      <protection/>
    </xf>
    <xf numFmtId="0" fontId="1" fillId="25" borderId="24" xfId="0" applyFont="1" applyFill="1" applyBorder="1" applyAlignment="1" applyProtection="1">
      <alignment horizontal="center" vertical="center"/>
      <protection/>
    </xf>
    <xf numFmtId="0" fontId="4" fillId="25" borderId="24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/>
      <protection/>
    </xf>
    <xf numFmtId="2" fontId="1" fillId="25" borderId="0" xfId="0" applyNumberFormat="1" applyFont="1" applyFill="1" applyBorder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171" fontId="0" fillId="25" borderId="40" xfId="51" applyFill="1" applyBorder="1" applyAlignment="1" applyProtection="1">
      <alignment horizontal="center" vertical="top" wrapText="1"/>
      <protection/>
    </xf>
    <xf numFmtId="2" fontId="0" fillId="25" borderId="36" xfId="0" applyNumberFormat="1" applyFont="1" applyFill="1" applyBorder="1" applyAlignment="1" applyProtection="1">
      <alignment horizontal="center" vertical="top" wrapText="1"/>
      <protection/>
    </xf>
    <xf numFmtId="172" fontId="0" fillId="25" borderId="41" xfId="0" applyNumberFormat="1" applyFont="1" applyFill="1" applyBorder="1" applyAlignment="1" applyProtection="1">
      <alignment horizontal="center" vertical="top"/>
      <protection/>
    </xf>
    <xf numFmtId="172" fontId="0" fillId="25" borderId="42" xfId="0" applyNumberFormat="1" applyFont="1" applyFill="1" applyBorder="1" applyAlignment="1" applyProtection="1">
      <alignment horizontal="center" vertical="center"/>
      <protection/>
    </xf>
    <xf numFmtId="1" fontId="4" fillId="25" borderId="23" xfId="0" applyNumberFormat="1" applyFont="1" applyFill="1" applyBorder="1" applyAlignment="1" applyProtection="1">
      <alignment horizontal="center" vertical="center" wrapText="1"/>
      <protection/>
    </xf>
    <xf numFmtId="0" fontId="4" fillId="25" borderId="24" xfId="0" applyFont="1" applyFill="1" applyBorder="1" applyAlignment="1" applyProtection="1">
      <alignment horizontal="center" vertical="top" wrapText="1"/>
      <protection/>
    </xf>
    <xf numFmtId="1" fontId="4" fillId="25" borderId="26" xfId="0" applyNumberFormat="1" applyFont="1" applyFill="1" applyBorder="1" applyAlignment="1" applyProtection="1">
      <alignment horizontal="center" vertical="top"/>
      <protection/>
    </xf>
    <xf numFmtId="1" fontId="4" fillId="25" borderId="27" xfId="0" applyNumberFormat="1" applyFont="1" applyFill="1" applyBorder="1" applyAlignment="1" applyProtection="1">
      <alignment horizontal="center" vertical="top"/>
      <protection/>
    </xf>
    <xf numFmtId="0" fontId="41" fillId="0" borderId="0" xfId="0" applyFont="1" applyFill="1" applyBorder="1" applyAlignment="1" applyProtection="1">
      <alignment/>
      <protection/>
    </xf>
    <xf numFmtId="171" fontId="0" fillId="25" borderId="40" xfId="51" applyFill="1" applyBorder="1" applyAlignment="1" applyProtection="1">
      <alignment/>
      <protection/>
    </xf>
    <xf numFmtId="0" fontId="4" fillId="25" borderId="24" xfId="0" applyFont="1" applyFill="1" applyBorder="1" applyAlignment="1" applyProtection="1">
      <alignment horizontal="left" vertical="top" wrapText="1" shrinkToFit="1"/>
      <protection/>
    </xf>
    <xf numFmtId="0" fontId="25" fillId="25" borderId="24" xfId="0" applyFont="1" applyFill="1" applyBorder="1" applyAlignment="1" applyProtection="1">
      <alignment horizontal="left" vertical="top" wrapText="1" shrinkToFit="1"/>
      <protection/>
    </xf>
    <xf numFmtId="1" fontId="4" fillId="25" borderId="30" xfId="0" applyNumberFormat="1" applyFont="1" applyFill="1" applyBorder="1" applyAlignment="1" applyProtection="1">
      <alignment horizontal="center" vertical="top"/>
      <protection/>
    </xf>
    <xf numFmtId="0" fontId="25" fillId="25" borderId="31" xfId="0" applyFont="1" applyFill="1" applyBorder="1" applyAlignment="1" applyProtection="1">
      <alignment horizontal="left" vertical="top" wrapText="1" shrinkToFit="1"/>
      <protection/>
    </xf>
    <xf numFmtId="173" fontId="0" fillId="25" borderId="24" xfId="51" applyNumberFormat="1" applyFont="1" applyFill="1" applyBorder="1" applyAlignment="1" applyProtection="1">
      <alignment horizontal="center" vertical="top"/>
      <protection/>
    </xf>
    <xf numFmtId="2" fontId="26" fillId="0" borderId="0" xfId="0" applyNumberFormat="1" applyFont="1" applyFill="1" applyBorder="1" applyAlignment="1" applyProtection="1">
      <alignment/>
      <protection/>
    </xf>
    <xf numFmtId="0" fontId="1" fillId="25" borderId="31" xfId="0" applyFont="1" applyFill="1" applyBorder="1" applyAlignment="1" applyProtection="1">
      <alignment horizontal="left" vertical="top"/>
      <protection/>
    </xf>
    <xf numFmtId="172" fontId="0" fillId="25" borderId="35" xfId="0" applyNumberFormat="1" applyFont="1" applyFill="1" applyBorder="1" applyAlignment="1" applyProtection="1">
      <alignment horizontal="center" vertical="top"/>
      <protection/>
    </xf>
    <xf numFmtId="0" fontId="4" fillId="25" borderId="24" xfId="0" applyNumberFormat="1" applyFont="1" applyFill="1" applyBorder="1" applyAlignment="1" applyProtection="1">
      <alignment horizontal="center" vertical="top" wrapText="1"/>
      <protection/>
    </xf>
    <xf numFmtId="2" fontId="1" fillId="25" borderId="24" xfId="0" applyNumberFormat="1" applyFont="1" applyFill="1" applyBorder="1" applyAlignment="1" applyProtection="1">
      <alignment horizontal="center" vertical="center" wrapText="1"/>
      <protection/>
    </xf>
    <xf numFmtId="172" fontId="1" fillId="25" borderId="36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Border="1" applyAlignment="1" applyProtection="1">
      <alignment horizontal="center" vertical="center"/>
      <protection/>
    </xf>
    <xf numFmtId="49" fontId="4" fillId="25" borderId="27" xfId="0" applyNumberFormat="1" applyFont="1" applyFill="1" applyBorder="1" applyAlignment="1" applyProtection="1">
      <alignment horizontal="center"/>
      <protection/>
    </xf>
    <xf numFmtId="171" fontId="0" fillId="25" borderId="24" xfId="51" applyFill="1" applyBorder="1" applyAlignment="1" applyProtection="1">
      <alignment horizontal="center" wrapText="1"/>
      <protection/>
    </xf>
    <xf numFmtId="2" fontId="0" fillId="25" borderId="24" xfId="0" applyNumberFormat="1" applyFont="1" applyFill="1" applyBorder="1" applyAlignment="1" applyProtection="1">
      <alignment horizontal="center" wrapText="1"/>
      <protection/>
    </xf>
    <xf numFmtId="172" fontId="0" fillId="25" borderId="24" xfId="0" applyNumberFormat="1" applyFont="1" applyFill="1" applyBorder="1" applyAlignment="1" applyProtection="1">
      <alignment horizontal="center"/>
      <protection/>
    </xf>
    <xf numFmtId="172" fontId="0" fillId="25" borderId="36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/>
    </xf>
    <xf numFmtId="49" fontId="4" fillId="25" borderId="23" xfId="0" applyNumberFormat="1" applyFont="1" applyFill="1" applyBorder="1" applyAlignment="1" applyProtection="1">
      <alignment horizontal="center" vertical="top"/>
      <protection/>
    </xf>
    <xf numFmtId="172" fontId="1" fillId="25" borderId="36" xfId="0" applyNumberFormat="1" applyFont="1" applyFill="1" applyBorder="1" applyAlignment="1" applyProtection="1">
      <alignment horizontal="center" vertical="top"/>
      <protection/>
    </xf>
    <xf numFmtId="172" fontId="1" fillId="0" borderId="0" xfId="0" applyNumberFormat="1" applyFont="1" applyFill="1" applyBorder="1" applyAlignment="1" applyProtection="1">
      <alignment horizontal="center" vertical="top"/>
      <protection/>
    </xf>
    <xf numFmtId="0" fontId="1" fillId="25" borderId="30" xfId="0" applyFont="1" applyFill="1" applyBorder="1" applyAlignment="1" applyProtection="1">
      <alignment/>
      <protection/>
    </xf>
    <xf numFmtId="49" fontId="4" fillId="25" borderId="23" xfId="0" applyNumberFormat="1" applyFont="1" applyFill="1" applyBorder="1" applyAlignment="1" applyProtection="1">
      <alignment horizontal="center" vertical="top" wrapText="1"/>
      <protection/>
    </xf>
    <xf numFmtId="49" fontId="0" fillId="25" borderId="30" xfId="0" applyNumberFormat="1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/>
      <protection/>
    </xf>
    <xf numFmtId="172" fontId="0" fillId="25" borderId="34" xfId="0" applyNumberFormat="1" applyFont="1" applyFill="1" applyBorder="1" applyAlignment="1" applyProtection="1">
      <alignment horizontal="center" vertical="center"/>
      <protection/>
    </xf>
    <xf numFmtId="172" fontId="1" fillId="25" borderId="35" xfId="0" applyNumberFormat="1" applyFont="1" applyFill="1" applyBorder="1" applyAlignment="1" applyProtection="1">
      <alignment horizontal="center" vertical="center"/>
      <protection/>
    </xf>
    <xf numFmtId="49" fontId="0" fillId="25" borderId="27" xfId="0" applyNumberFormat="1" applyFont="1" applyFill="1" applyBorder="1" applyAlignment="1" applyProtection="1">
      <alignment/>
      <protection/>
    </xf>
    <xf numFmtId="0" fontId="0" fillId="25" borderId="24" xfId="0" applyFont="1" applyFill="1" applyBorder="1" applyAlignment="1" applyProtection="1">
      <alignment/>
      <protection/>
    </xf>
    <xf numFmtId="172" fontId="0" fillId="25" borderId="43" xfId="0" applyNumberFormat="1" applyFont="1" applyFill="1" applyBorder="1" applyAlignment="1" applyProtection="1">
      <alignment horizontal="center" vertical="center"/>
      <protection/>
    </xf>
    <xf numFmtId="172" fontId="1" fillId="25" borderId="44" xfId="0" applyNumberFormat="1" applyFont="1" applyFill="1" applyBorder="1" applyAlignment="1" applyProtection="1">
      <alignment horizontal="center" vertical="center"/>
      <protection/>
    </xf>
    <xf numFmtId="171" fontId="0" fillId="25" borderId="44" xfId="51" applyFont="1" applyFill="1" applyBorder="1" applyAlignment="1" applyProtection="1">
      <alignment horizontal="center" vertical="center"/>
      <protection/>
    </xf>
    <xf numFmtId="172" fontId="0" fillId="25" borderId="44" xfId="0" applyNumberFormat="1" applyFont="1" applyFill="1" applyBorder="1" applyAlignment="1" applyProtection="1">
      <alignment horizontal="center" vertical="center"/>
      <protection/>
    </xf>
    <xf numFmtId="49" fontId="0" fillId="25" borderId="32" xfId="0" applyNumberFormat="1" applyFont="1" applyFill="1" applyBorder="1" applyAlignment="1" applyProtection="1">
      <alignment horizontal="center"/>
      <protection/>
    </xf>
    <xf numFmtId="0" fontId="2" fillId="25" borderId="33" xfId="0" applyFont="1" applyFill="1" applyBorder="1" applyAlignment="1" applyProtection="1">
      <alignment horizontal="center" vertical="center"/>
      <protection/>
    </xf>
    <xf numFmtId="172" fontId="1" fillId="25" borderId="45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49" fontId="0" fillId="25" borderId="0" xfId="0" applyNumberFormat="1" applyFont="1" applyFill="1" applyAlignment="1" applyProtection="1">
      <alignment/>
      <protection/>
    </xf>
    <xf numFmtId="0" fontId="0" fillId="25" borderId="0" xfId="0" applyFont="1" applyFill="1" applyAlignment="1" applyProtection="1">
      <alignment/>
      <protection/>
    </xf>
    <xf numFmtId="0" fontId="25" fillId="25" borderId="0" xfId="0" applyFont="1" applyFill="1" applyAlignment="1" applyProtection="1">
      <alignment/>
      <protection/>
    </xf>
    <xf numFmtId="171" fontId="0" fillId="25" borderId="0" xfId="51" applyFill="1" applyAlignment="1" applyProtection="1">
      <alignment/>
      <protection/>
    </xf>
    <xf numFmtId="0" fontId="32" fillId="25" borderId="0" xfId="0" applyFont="1" applyFill="1" applyAlignment="1" applyProtection="1">
      <alignment horizontal="center" vertical="center"/>
      <protection/>
    </xf>
    <xf numFmtId="0" fontId="32" fillId="25" borderId="0" xfId="0" applyFont="1" applyFill="1" applyAlignment="1" applyProtection="1">
      <alignment horizontal="center"/>
      <protection/>
    </xf>
    <xf numFmtId="171" fontId="32" fillId="25" borderId="0" xfId="51" applyFont="1" applyFill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 vertical="center"/>
      <protection/>
    </xf>
    <xf numFmtId="49" fontId="30" fillId="25" borderId="0" xfId="0" applyNumberFormat="1" applyFont="1" applyFill="1" applyAlignment="1" applyProtection="1">
      <alignment/>
      <protection/>
    </xf>
    <xf numFmtId="0" fontId="25" fillId="25" borderId="0" xfId="0" applyFont="1" applyFill="1" applyBorder="1" applyAlignment="1" applyProtection="1">
      <alignment/>
      <protection/>
    </xf>
    <xf numFmtId="171" fontId="0" fillId="25" borderId="0" xfId="51" applyFill="1" applyBorder="1" applyAlignment="1" applyProtection="1">
      <alignment/>
      <protection/>
    </xf>
    <xf numFmtId="49" fontId="0" fillId="25" borderId="0" xfId="0" applyNumberFormat="1" applyFont="1" applyFill="1" applyAlignment="1" applyProtection="1">
      <alignment/>
      <protection/>
    </xf>
    <xf numFmtId="0" fontId="2" fillId="25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49" fontId="4" fillId="25" borderId="21" xfId="0" applyNumberFormat="1" applyFont="1" applyFill="1" applyBorder="1" applyAlignment="1">
      <alignment vertical="center"/>
    </xf>
    <xf numFmtId="49" fontId="4" fillId="25" borderId="34" xfId="0" applyNumberFormat="1" applyFont="1" applyFill="1" applyBorder="1" applyAlignment="1">
      <alignment vertical="center"/>
    </xf>
    <xf numFmtId="171" fontId="0" fillId="25" borderId="35" xfId="51" applyFill="1" applyBorder="1" applyAlignment="1">
      <alignment vertical="center"/>
    </xf>
    <xf numFmtId="49" fontId="4" fillId="25" borderId="35" xfId="0" applyNumberFormat="1" applyFont="1" applyFill="1" applyBorder="1" applyAlignment="1">
      <alignment vertical="center"/>
    </xf>
    <xf numFmtId="49" fontId="4" fillId="0" borderId="47" xfId="0" applyNumberFormat="1" applyFont="1" applyFill="1" applyBorder="1" applyAlignment="1">
      <alignment vertical="center"/>
    </xf>
    <xf numFmtId="49" fontId="4" fillId="25" borderId="22" xfId="0" applyNumberFormat="1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49" fontId="0" fillId="25" borderId="23" xfId="0" applyNumberFormat="1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49" fontId="2" fillId="25" borderId="23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171" fontId="0" fillId="25" borderId="10" xfId="51" applyFill="1" applyBorder="1" applyAlignment="1">
      <alignment horizontal="center" vertical="center" wrapText="1"/>
    </xf>
    <xf numFmtId="171" fontId="25" fillId="25" borderId="10" xfId="51" applyFont="1" applyFill="1" applyBorder="1" applyAlignment="1">
      <alignment horizontal="center" vertical="center" wrapText="1"/>
    </xf>
    <xf numFmtId="49" fontId="4" fillId="25" borderId="23" xfId="0" applyNumberFormat="1" applyFont="1" applyFill="1" applyBorder="1" applyAlignment="1">
      <alignment horizontal="center" vertical="center"/>
    </xf>
    <xf numFmtId="0" fontId="25" fillId="25" borderId="25" xfId="0" applyNumberFormat="1" applyFont="1" applyFill="1" applyBorder="1" applyAlignment="1">
      <alignment horizontal="center" vertical="top" wrapText="1"/>
    </xf>
    <xf numFmtId="171" fontId="0" fillId="25" borderId="25" xfId="5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172" fontId="0" fillId="25" borderId="25" xfId="0" applyNumberFormat="1" applyFont="1" applyFill="1" applyBorder="1" applyAlignment="1">
      <alignment horizontal="center" vertical="center"/>
    </xf>
    <xf numFmtId="171" fontId="0" fillId="25" borderId="25" xfId="51" applyFont="1" applyFill="1" applyBorder="1" applyAlignment="1">
      <alignment horizontal="center" vertical="center" wrapText="1"/>
    </xf>
    <xf numFmtId="172" fontId="32" fillId="0" borderId="46" xfId="0" applyNumberFormat="1" applyFont="1" applyFill="1" applyBorder="1" applyAlignment="1">
      <alignment horizontal="center" vertical="center"/>
    </xf>
    <xf numFmtId="49" fontId="4" fillId="25" borderId="26" xfId="0" applyNumberFormat="1" applyFont="1" applyFill="1" applyBorder="1" applyAlignment="1">
      <alignment horizontal="center" vertical="top"/>
    </xf>
    <xf numFmtId="0" fontId="4" fillId="25" borderId="25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 vertical="top"/>
    </xf>
    <xf numFmtId="171" fontId="0" fillId="25" borderId="24" xfId="51" applyFill="1" applyBorder="1" applyAlignment="1">
      <alignment horizontal="center" vertical="top" wrapText="1"/>
    </xf>
    <xf numFmtId="4" fontId="0" fillId="25" borderId="24" xfId="0" applyNumberFormat="1" applyFont="1" applyFill="1" applyBorder="1" applyAlignment="1">
      <alignment horizontal="center" vertical="top" wrapText="1"/>
    </xf>
    <xf numFmtId="172" fontId="0" fillId="25" borderId="24" xfId="0" applyNumberFormat="1" applyFont="1" applyFill="1" applyBorder="1" applyAlignment="1">
      <alignment horizontal="center" vertical="top"/>
    </xf>
    <xf numFmtId="2" fontId="0" fillId="25" borderId="24" xfId="0" applyNumberFormat="1" applyFont="1" applyFill="1" applyBorder="1" applyAlignment="1">
      <alignment horizontal="center" vertical="top"/>
    </xf>
    <xf numFmtId="172" fontId="32" fillId="0" borderId="46" xfId="0" applyNumberFormat="1" applyFont="1" applyFill="1" applyBorder="1" applyAlignment="1">
      <alignment horizontal="center" vertical="top"/>
    </xf>
    <xf numFmtId="49" fontId="4" fillId="25" borderId="27" xfId="0" applyNumberFormat="1" applyFont="1" applyFill="1" applyBorder="1" applyAlignment="1">
      <alignment horizontal="center" vertical="top"/>
    </xf>
    <xf numFmtId="0" fontId="25" fillId="25" borderId="24" xfId="0" applyFont="1" applyFill="1" applyBorder="1" applyAlignment="1">
      <alignment horizontal="left" vertical="top" wrapText="1"/>
    </xf>
    <xf numFmtId="0" fontId="4" fillId="25" borderId="24" xfId="0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 vertical="center"/>
    </xf>
    <xf numFmtId="49" fontId="1" fillId="25" borderId="30" xfId="0" applyNumberFormat="1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left" vertical="top" wrapText="1"/>
    </xf>
    <xf numFmtId="0" fontId="1" fillId="25" borderId="21" xfId="0" applyNumberFormat="1" applyFont="1" applyFill="1" applyBorder="1" applyAlignment="1">
      <alignment horizontal="left" vertical="center" wrapText="1"/>
    </xf>
    <xf numFmtId="172" fontId="0" fillId="25" borderId="34" xfId="0" applyNumberFormat="1" applyFont="1" applyFill="1" applyBorder="1" applyAlignment="1">
      <alignment horizontal="center" vertical="top"/>
    </xf>
    <xf numFmtId="0" fontId="0" fillId="25" borderId="35" xfId="0" applyNumberFormat="1" applyFont="1" applyFill="1" applyBorder="1" applyAlignment="1">
      <alignment horizontal="center" vertical="center" wrapText="1"/>
    </xf>
    <xf numFmtId="171" fontId="0" fillId="25" borderId="35" xfId="51" applyFont="1" applyFill="1" applyBorder="1" applyAlignment="1">
      <alignment horizontal="center" vertical="center" wrapText="1"/>
    </xf>
    <xf numFmtId="172" fontId="0" fillId="25" borderId="34" xfId="0" applyNumberFormat="1" applyFont="1" applyFill="1" applyBorder="1" applyAlignment="1">
      <alignment horizontal="center" vertical="center"/>
    </xf>
    <xf numFmtId="172" fontId="2" fillId="0" borderId="46" xfId="0" applyNumberFormat="1" applyFont="1" applyFill="1" applyBorder="1" applyAlignment="1">
      <alignment horizontal="center" vertical="center"/>
    </xf>
    <xf numFmtId="171" fontId="0" fillId="25" borderId="25" xfId="51" applyFill="1" applyBorder="1" applyAlignment="1">
      <alignment horizontal="center" vertical="top" wrapText="1"/>
    </xf>
    <xf numFmtId="2" fontId="0" fillId="25" borderId="25" xfId="0" applyNumberFormat="1" applyFont="1" applyFill="1" applyBorder="1" applyAlignment="1">
      <alignment horizontal="center" vertical="top" wrapText="1"/>
    </xf>
    <xf numFmtId="171" fontId="0" fillId="25" borderId="25" xfId="51" applyFont="1" applyFill="1" applyBorder="1" applyAlignment="1">
      <alignment horizontal="center" vertical="top" wrapText="1"/>
    </xf>
    <xf numFmtId="172" fontId="0" fillId="25" borderId="25" xfId="0" applyNumberFormat="1" applyFont="1" applyFill="1" applyBorder="1" applyAlignment="1">
      <alignment horizontal="center" vertical="top"/>
    </xf>
    <xf numFmtId="2" fontId="4" fillId="25" borderId="25" xfId="0" applyNumberFormat="1" applyFont="1" applyFill="1" applyBorder="1" applyAlignment="1">
      <alignment horizontal="left" vertical="top" wrapText="1"/>
    </xf>
    <xf numFmtId="2" fontId="0" fillId="25" borderId="24" xfId="0" applyNumberFormat="1" applyFont="1" applyFill="1" applyBorder="1" applyAlignment="1">
      <alignment horizontal="center" vertical="top" wrapText="1"/>
    </xf>
    <xf numFmtId="2" fontId="4" fillId="25" borderId="24" xfId="0" applyNumberFormat="1" applyFont="1" applyFill="1" applyBorder="1" applyAlignment="1">
      <alignment horizontal="left" vertical="top" wrapText="1"/>
    </xf>
    <xf numFmtId="0" fontId="25" fillId="25" borderId="24" xfId="0" applyFont="1" applyFill="1" applyBorder="1" applyAlignment="1">
      <alignment horizontal="center"/>
    </xf>
    <xf numFmtId="2" fontId="25" fillId="25" borderId="24" xfId="0" applyNumberFormat="1" applyFont="1" applyFill="1" applyBorder="1" applyAlignment="1">
      <alignment horizontal="left" vertical="top" wrapText="1"/>
    </xf>
    <xf numFmtId="2" fontId="0" fillId="25" borderId="31" xfId="0" applyNumberFormat="1" applyFont="1" applyFill="1" applyBorder="1" applyAlignment="1">
      <alignment horizontal="center" vertical="top"/>
    </xf>
    <xf numFmtId="0" fontId="4" fillId="25" borderId="37" xfId="0" applyFont="1" applyFill="1" applyBorder="1" applyAlignment="1">
      <alignment vertical="top" wrapText="1"/>
    </xf>
    <xf numFmtId="171" fontId="0" fillId="25" borderId="31" xfId="51" applyFill="1" applyBorder="1" applyAlignment="1">
      <alignment horizontal="center" vertical="top" wrapText="1"/>
    </xf>
    <xf numFmtId="2" fontId="0" fillId="25" borderId="31" xfId="0" applyNumberFormat="1" applyFont="1" applyFill="1" applyBorder="1" applyAlignment="1">
      <alignment horizontal="center" vertical="top" wrapText="1"/>
    </xf>
    <xf numFmtId="173" fontId="0" fillId="25" borderId="31" xfId="0" applyNumberFormat="1" applyFont="1" applyFill="1" applyBorder="1" applyAlignment="1">
      <alignment horizontal="center" vertical="top"/>
    </xf>
    <xf numFmtId="49" fontId="1" fillId="25" borderId="30" xfId="0" applyNumberFormat="1" applyFont="1" applyFill="1" applyBorder="1" applyAlignment="1">
      <alignment horizontal="center" vertical="top"/>
    </xf>
    <xf numFmtId="0" fontId="0" fillId="25" borderId="31" xfId="0" applyFont="1" applyFill="1" applyBorder="1" applyAlignment="1">
      <alignment horizontal="left" vertical="top" wrapText="1"/>
    </xf>
    <xf numFmtId="171" fontId="0" fillId="25" borderId="42" xfId="51" applyFont="1" applyFill="1" applyBorder="1" applyAlignment="1">
      <alignment horizontal="center" vertical="center" wrapText="1"/>
    </xf>
    <xf numFmtId="0" fontId="0" fillId="25" borderId="25" xfId="0" applyNumberFormat="1" applyFont="1" applyFill="1" applyBorder="1" applyAlignment="1">
      <alignment horizontal="center" vertical="top" wrapText="1"/>
    </xf>
    <xf numFmtId="49" fontId="4" fillId="25" borderId="27" xfId="0" applyNumberFormat="1" applyFont="1" applyFill="1" applyBorder="1" applyAlignment="1">
      <alignment horizontal="center" vertical="top" wrapText="1"/>
    </xf>
    <xf numFmtId="171" fontId="0" fillId="25" borderId="24" xfId="51" applyFill="1" applyBorder="1" applyAlignment="1">
      <alignment horizontal="center" vertical="top"/>
    </xf>
    <xf numFmtId="4" fontId="0" fillId="25" borderId="31" xfId="0" applyNumberFormat="1" applyFont="1" applyFill="1" applyBorder="1" applyAlignment="1">
      <alignment horizontal="center" vertical="top" wrapText="1"/>
    </xf>
    <xf numFmtId="4" fontId="0" fillId="25" borderId="25" xfId="0" applyNumberFormat="1" applyFont="1" applyFill="1" applyBorder="1" applyAlignment="1">
      <alignment horizontal="center" vertical="top" wrapText="1"/>
    </xf>
    <xf numFmtId="173" fontId="0" fillId="25" borderId="24" xfId="0" applyNumberFormat="1" applyFont="1" applyFill="1" applyBorder="1" applyAlignment="1">
      <alignment horizontal="center" vertical="top" wrapText="1"/>
    </xf>
    <xf numFmtId="49" fontId="4" fillId="25" borderId="38" xfId="0" applyNumberFormat="1" applyFont="1" applyFill="1" applyBorder="1" applyAlignment="1">
      <alignment horizontal="center" vertical="top"/>
    </xf>
    <xf numFmtId="0" fontId="4" fillId="25" borderId="37" xfId="0" applyFont="1" applyFill="1" applyBorder="1" applyAlignment="1">
      <alignment horizontal="left" vertical="top" wrapText="1"/>
    </xf>
    <xf numFmtId="172" fontId="0" fillId="25" borderId="40" xfId="0" applyNumberFormat="1" applyFont="1" applyFill="1" applyBorder="1" applyAlignment="1">
      <alignment horizontal="center" vertical="top"/>
    </xf>
    <xf numFmtId="0" fontId="25" fillId="25" borderId="37" xfId="0" applyFont="1" applyFill="1" applyBorder="1" applyAlignment="1">
      <alignment horizontal="left" vertical="top" wrapText="1"/>
    </xf>
    <xf numFmtId="0" fontId="4" fillId="25" borderId="39" xfId="0" applyFont="1" applyFill="1" applyBorder="1" applyAlignment="1">
      <alignment horizontal="left" vertical="top" wrapText="1"/>
    </xf>
    <xf numFmtId="49" fontId="4" fillId="25" borderId="27" xfId="0" applyNumberFormat="1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horizontal="left" vertical="center" wrapText="1"/>
    </xf>
    <xf numFmtId="171" fontId="0" fillId="25" borderId="24" xfId="51" applyFill="1" applyBorder="1" applyAlignment="1">
      <alignment horizontal="center" vertical="center" wrapText="1"/>
    </xf>
    <xf numFmtId="172" fontId="0" fillId="25" borderId="24" xfId="0" applyNumberFormat="1" applyFont="1" applyFill="1" applyBorder="1" applyAlignment="1">
      <alignment horizontal="center" vertical="center"/>
    </xf>
    <xf numFmtId="4" fontId="0" fillId="25" borderId="24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/>
    </xf>
    <xf numFmtId="49" fontId="1" fillId="25" borderId="27" xfId="0" applyNumberFormat="1" applyFont="1" applyFill="1" applyBorder="1" applyAlignment="1">
      <alignment horizontal="center" vertical="top"/>
    </xf>
    <xf numFmtId="0" fontId="1" fillId="25" borderId="24" xfId="0" applyFont="1" applyFill="1" applyBorder="1" applyAlignment="1">
      <alignment horizontal="center" vertical="top"/>
    </xf>
    <xf numFmtId="0" fontId="0" fillId="25" borderId="24" xfId="0" applyNumberFormat="1" applyFont="1" applyFill="1" applyBorder="1" applyAlignment="1">
      <alignment horizontal="center" vertical="top" wrapText="1"/>
    </xf>
    <xf numFmtId="0" fontId="0" fillId="25" borderId="24" xfId="0" applyFont="1" applyFill="1" applyBorder="1" applyAlignment="1">
      <alignment horizontal="center" vertical="top"/>
    </xf>
    <xf numFmtId="0" fontId="25" fillId="25" borderId="24" xfId="0" applyNumberFormat="1" applyFont="1" applyFill="1" applyBorder="1" applyAlignment="1">
      <alignment horizontal="center" vertical="top" wrapText="1"/>
    </xf>
    <xf numFmtId="171" fontId="0" fillId="25" borderId="31" xfId="51" applyFill="1" applyBorder="1" applyAlignment="1">
      <alignment horizontal="center" vertical="top"/>
    </xf>
    <xf numFmtId="0" fontId="1" fillId="25" borderId="31" xfId="0" applyFont="1" applyFill="1" applyBorder="1" applyAlignment="1">
      <alignment horizontal="center" vertical="top"/>
    </xf>
    <xf numFmtId="49" fontId="4" fillId="25" borderId="30" xfId="0" applyNumberFormat="1" applyFont="1" applyFill="1" applyBorder="1" applyAlignment="1">
      <alignment horizontal="center" vertical="top"/>
    </xf>
    <xf numFmtId="2" fontId="0" fillId="25" borderId="35" xfId="0" applyNumberFormat="1" applyFont="1" applyFill="1" applyBorder="1" applyAlignment="1">
      <alignment horizontal="center" vertical="center" wrapText="1"/>
    </xf>
    <xf numFmtId="0" fontId="4" fillId="25" borderId="25" xfId="0" applyNumberFormat="1" applyFont="1" applyFill="1" applyBorder="1" applyAlignment="1">
      <alignment horizontal="center" vertical="top" wrapText="1"/>
    </xf>
    <xf numFmtId="49" fontId="4" fillId="25" borderId="26" xfId="0" applyNumberFormat="1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left" vertical="top" wrapText="1"/>
    </xf>
    <xf numFmtId="171" fontId="0" fillId="25" borderId="24" xfId="51" applyFont="1" applyFill="1" applyBorder="1" applyAlignment="1">
      <alignment horizontal="center" vertical="top" wrapText="1"/>
    </xf>
    <xf numFmtId="172" fontId="32" fillId="25" borderId="46" xfId="0" applyNumberFormat="1" applyFont="1" applyFill="1" applyBorder="1" applyAlignment="1">
      <alignment horizontal="center" vertical="top"/>
    </xf>
    <xf numFmtId="49" fontId="4" fillId="25" borderId="23" xfId="0" applyNumberFormat="1" applyFont="1" applyFill="1" applyBorder="1" applyAlignment="1">
      <alignment horizontal="center" vertical="center" wrapText="1"/>
    </xf>
    <xf numFmtId="49" fontId="4" fillId="25" borderId="26" xfId="0" applyNumberFormat="1" applyFont="1" applyFill="1" applyBorder="1" applyAlignment="1">
      <alignment horizontal="center" vertical="center" wrapText="1"/>
    </xf>
    <xf numFmtId="172" fontId="32" fillId="25" borderId="46" xfId="0" applyNumberFormat="1" applyFont="1" applyFill="1" applyBorder="1" applyAlignment="1">
      <alignment horizontal="center" vertical="center"/>
    </xf>
    <xf numFmtId="49" fontId="30" fillId="25" borderId="24" xfId="0" applyNumberFormat="1" applyFont="1" applyFill="1" applyBorder="1" applyAlignment="1">
      <alignment horizontal="left" vertical="top" wrapText="1"/>
    </xf>
    <xf numFmtId="0" fontId="30" fillId="25" borderId="24" xfId="0" applyFont="1" applyFill="1" applyBorder="1" applyAlignment="1">
      <alignment horizontal="left" vertical="top" wrapText="1"/>
    </xf>
    <xf numFmtId="2" fontId="1" fillId="25" borderId="24" xfId="0" applyNumberFormat="1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/>
    </xf>
    <xf numFmtId="49" fontId="4" fillId="25" borderId="24" xfId="0" applyNumberFormat="1" applyFont="1" applyFill="1" applyBorder="1" applyAlignment="1">
      <alignment horizontal="center" vertical="top" wrapText="1"/>
    </xf>
    <xf numFmtId="49" fontId="1" fillId="25" borderId="2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5" borderId="24" xfId="0" applyFont="1" applyFill="1" applyBorder="1" applyAlignment="1">
      <alignment vertical="top" wrapText="1"/>
    </xf>
    <xf numFmtId="49" fontId="25" fillId="25" borderId="27" xfId="0" applyNumberFormat="1" applyFont="1" applyFill="1" applyBorder="1" applyAlignment="1">
      <alignment horizontal="left" vertical="top" wrapText="1"/>
    </xf>
    <xf numFmtId="49" fontId="25" fillId="25" borderId="24" xfId="0" applyNumberFormat="1" applyFont="1" applyFill="1" applyBorder="1" applyAlignment="1">
      <alignment horizontal="left" vertical="top" wrapText="1"/>
    </xf>
    <xf numFmtId="49" fontId="0" fillId="25" borderId="24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left" vertical="top" wrapText="1"/>
    </xf>
    <xf numFmtId="0" fontId="23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/>
    </xf>
    <xf numFmtId="2" fontId="38" fillId="25" borderId="38" xfId="0" applyNumberFormat="1" applyFont="1" applyFill="1" applyBorder="1" applyAlignment="1">
      <alignment horizontal="center" vertical="top" wrapText="1"/>
    </xf>
    <xf numFmtId="0" fontId="4" fillId="25" borderId="37" xfId="0" applyFont="1" applyFill="1" applyBorder="1" applyAlignment="1">
      <alignment vertical="top"/>
    </xf>
    <xf numFmtId="0" fontId="25" fillId="25" borderId="37" xfId="0" applyFont="1" applyFill="1" applyBorder="1" applyAlignment="1">
      <alignment horizontal="center" vertical="top"/>
    </xf>
    <xf numFmtId="171" fontId="0" fillId="25" borderId="37" xfId="51" applyFill="1" applyBorder="1" applyAlignment="1">
      <alignment horizontal="center" vertical="top" wrapText="1"/>
    </xf>
    <xf numFmtId="2" fontId="0" fillId="25" borderId="37" xfId="0" applyNumberFormat="1" applyFont="1" applyFill="1" applyBorder="1" applyAlignment="1">
      <alignment horizontal="center" vertical="top" wrapText="1"/>
    </xf>
    <xf numFmtId="0" fontId="0" fillId="25" borderId="37" xfId="0" applyFont="1" applyFill="1" applyBorder="1" applyAlignment="1">
      <alignment horizontal="center" vertical="top"/>
    </xf>
    <xf numFmtId="49" fontId="38" fillId="25" borderId="38" xfId="0" applyNumberFormat="1" applyFont="1" applyFill="1" applyBorder="1" applyAlignment="1">
      <alignment horizontal="center" vertical="top" wrapText="1"/>
    </xf>
    <xf numFmtId="2" fontId="38" fillId="25" borderId="27" xfId="0" applyNumberFormat="1" applyFont="1" applyFill="1" applyBorder="1" applyAlignment="1">
      <alignment horizontal="center" vertical="top" wrapText="1"/>
    </xf>
    <xf numFmtId="0" fontId="25" fillId="25" borderId="24" xfId="0" applyFont="1" applyFill="1" applyBorder="1" applyAlignment="1">
      <alignment vertical="top"/>
    </xf>
    <xf numFmtId="0" fontId="4" fillId="25" borderId="24" xfId="0" applyFont="1" applyFill="1" applyBorder="1" applyAlignment="1">
      <alignment vertical="top"/>
    </xf>
    <xf numFmtId="0" fontId="25" fillId="25" borderId="31" xfId="0" applyFont="1" applyFill="1" applyBorder="1" applyAlignment="1">
      <alignment horizontal="center" vertical="top"/>
    </xf>
    <xf numFmtId="172" fontId="0" fillId="25" borderId="31" xfId="0" applyNumberFormat="1" applyFont="1" applyFill="1" applyBorder="1" applyAlignment="1">
      <alignment horizontal="center" vertical="top"/>
    </xf>
    <xf numFmtId="49" fontId="1" fillId="25" borderId="30" xfId="0" applyNumberFormat="1" applyFont="1" applyFill="1" applyBorder="1" applyAlignment="1">
      <alignment horizontal="center" vertical="top" wrapText="1"/>
    </xf>
    <xf numFmtId="172" fontId="0" fillId="25" borderId="35" xfId="0" applyNumberFormat="1" applyFont="1" applyFill="1" applyBorder="1" applyAlignment="1">
      <alignment horizontal="center" vertical="center"/>
    </xf>
    <xf numFmtId="171" fontId="0" fillId="25" borderId="35" xfId="51" applyFont="1" applyFill="1" applyBorder="1" applyAlignment="1">
      <alignment horizontal="center" vertical="center"/>
    </xf>
    <xf numFmtId="49" fontId="4" fillId="25" borderId="26" xfId="0" applyNumberFormat="1" applyFont="1" applyFill="1" applyBorder="1" applyAlignment="1">
      <alignment horizontal="center" vertical="top" wrapText="1"/>
    </xf>
    <xf numFmtId="2" fontId="22" fillId="25" borderId="24" xfId="0" applyNumberFormat="1" applyFont="1" applyFill="1" applyBorder="1" applyAlignment="1">
      <alignment horizontal="center" vertical="top" wrapText="1"/>
    </xf>
    <xf numFmtId="0" fontId="4" fillId="25" borderId="31" xfId="0" applyFont="1" applyFill="1" applyBorder="1" applyAlignment="1">
      <alignment horizontal="left" vertical="top" wrapText="1"/>
    </xf>
    <xf numFmtId="0" fontId="4" fillId="25" borderId="24" xfId="0" applyFont="1" applyFill="1" applyBorder="1" applyAlignment="1">
      <alignment horizontal="left" wrapText="1"/>
    </xf>
    <xf numFmtId="0" fontId="4" fillId="25" borderId="24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40" fillId="25" borderId="37" xfId="0" applyFont="1" applyFill="1" applyBorder="1" applyAlignment="1">
      <alignment vertical="top" wrapText="1"/>
    </xf>
    <xf numFmtId="0" fontId="1" fillId="25" borderId="31" xfId="0" applyFont="1" applyFill="1" applyBorder="1" applyAlignment="1">
      <alignment horizontal="left" vertical="top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left" vertical="top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/>
    </xf>
    <xf numFmtId="172" fontId="0" fillId="25" borderId="31" xfId="0" applyNumberFormat="1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/>
    </xf>
    <xf numFmtId="0" fontId="4" fillId="25" borderId="24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4" fillId="25" borderId="24" xfId="0" applyNumberFormat="1" applyFont="1" applyFill="1" applyBorder="1" applyAlignment="1">
      <alignment horizontal="left" vertical="top" wrapText="1"/>
    </xf>
    <xf numFmtId="0" fontId="1" fillId="25" borderId="27" xfId="0" applyFont="1" applyFill="1" applyBorder="1" applyAlignment="1">
      <alignment/>
    </xf>
    <xf numFmtId="171" fontId="0" fillId="25" borderId="24" xfId="51" applyFill="1" applyBorder="1" applyAlignment="1">
      <alignment/>
    </xf>
    <xf numFmtId="0" fontId="1" fillId="25" borderId="24" xfId="0" applyFont="1" applyFill="1" applyBorder="1" applyAlignment="1">
      <alignment horizontal="center" vertical="center"/>
    </xf>
    <xf numFmtId="0" fontId="4" fillId="25" borderId="24" xfId="0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171" fontId="0" fillId="25" borderId="40" xfId="51" applyFill="1" applyBorder="1" applyAlignment="1">
      <alignment horizontal="center" vertical="top" wrapText="1"/>
    </xf>
    <xf numFmtId="2" fontId="0" fillId="25" borderId="36" xfId="0" applyNumberFormat="1" applyFont="1" applyFill="1" applyBorder="1" applyAlignment="1">
      <alignment horizontal="center" vertical="top" wrapText="1"/>
    </xf>
    <xf numFmtId="172" fontId="0" fillId="25" borderId="41" xfId="0" applyNumberFormat="1" applyFont="1" applyFill="1" applyBorder="1" applyAlignment="1">
      <alignment horizontal="center" vertical="top"/>
    </xf>
    <xf numFmtId="172" fontId="0" fillId="25" borderId="42" xfId="0" applyNumberFormat="1" applyFont="1" applyFill="1" applyBorder="1" applyAlignment="1">
      <alignment horizontal="center" vertical="center"/>
    </xf>
    <xf numFmtId="1" fontId="4" fillId="25" borderId="23" xfId="0" applyNumberFormat="1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top" wrapText="1"/>
    </xf>
    <xf numFmtId="1" fontId="4" fillId="25" borderId="26" xfId="0" applyNumberFormat="1" applyFont="1" applyFill="1" applyBorder="1" applyAlignment="1">
      <alignment horizontal="center" vertical="top"/>
    </xf>
    <xf numFmtId="1" fontId="4" fillId="25" borderId="27" xfId="0" applyNumberFormat="1" applyFont="1" applyFill="1" applyBorder="1" applyAlignment="1">
      <alignment horizontal="center" vertical="top"/>
    </xf>
    <xf numFmtId="0" fontId="41" fillId="0" borderId="0" xfId="0" applyFont="1" applyFill="1" applyBorder="1" applyAlignment="1">
      <alignment/>
    </xf>
    <xf numFmtId="171" fontId="0" fillId="25" borderId="40" xfId="51" applyFill="1" applyBorder="1" applyAlignment="1">
      <alignment vertical="top"/>
    </xf>
    <xf numFmtId="0" fontId="4" fillId="25" borderId="24" xfId="0" applyFont="1" applyFill="1" applyBorder="1" applyAlignment="1">
      <alignment horizontal="left" vertical="top" wrapText="1" shrinkToFit="1"/>
    </xf>
    <xf numFmtId="0" fontId="25" fillId="25" borderId="24" xfId="0" applyFont="1" applyFill="1" applyBorder="1" applyAlignment="1">
      <alignment horizontal="left" vertical="top" wrapText="1" shrinkToFit="1"/>
    </xf>
    <xf numFmtId="1" fontId="4" fillId="25" borderId="30" xfId="0" applyNumberFormat="1" applyFont="1" applyFill="1" applyBorder="1" applyAlignment="1">
      <alignment horizontal="center" vertical="top"/>
    </xf>
    <xf numFmtId="0" fontId="25" fillId="25" borderId="31" xfId="0" applyFont="1" applyFill="1" applyBorder="1" applyAlignment="1">
      <alignment horizontal="left" vertical="top" wrapText="1" shrinkToFit="1"/>
    </xf>
    <xf numFmtId="173" fontId="0" fillId="25" borderId="24" xfId="51" applyNumberFormat="1" applyFont="1" applyFill="1" applyBorder="1" applyAlignment="1" applyProtection="1">
      <alignment horizontal="center" vertical="top"/>
      <protection/>
    </xf>
    <xf numFmtId="172" fontId="32" fillId="24" borderId="46" xfId="0" applyNumberFormat="1" applyFont="1" applyFill="1" applyBorder="1" applyAlignment="1">
      <alignment horizontal="center" vertical="top"/>
    </xf>
    <xf numFmtId="172" fontId="0" fillId="24" borderId="0" xfId="0" applyNumberFormat="1" applyFont="1" applyFill="1" applyBorder="1" applyAlignment="1">
      <alignment horizontal="center" vertical="top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1" fillId="25" borderId="31" xfId="0" applyFont="1" applyFill="1" applyBorder="1" applyAlignment="1">
      <alignment horizontal="left" vertical="top"/>
    </xf>
    <xf numFmtId="172" fontId="0" fillId="25" borderId="35" xfId="0" applyNumberFormat="1" applyFont="1" applyFill="1" applyBorder="1" applyAlignment="1">
      <alignment horizontal="center" vertical="top"/>
    </xf>
    <xf numFmtId="0" fontId="4" fillId="25" borderId="24" xfId="0" applyNumberFormat="1" applyFont="1" applyFill="1" applyBorder="1" applyAlignment="1">
      <alignment horizontal="center" vertical="top" wrapText="1"/>
    </xf>
    <xf numFmtId="2" fontId="1" fillId="25" borderId="24" xfId="0" applyNumberFormat="1" applyFont="1" applyFill="1" applyBorder="1" applyAlignment="1">
      <alignment horizontal="center" vertical="center" wrapText="1"/>
    </xf>
    <xf numFmtId="172" fontId="1" fillId="25" borderId="24" xfId="0" applyNumberFormat="1" applyFont="1" applyFill="1" applyBorder="1" applyAlignment="1">
      <alignment horizontal="center" vertical="center"/>
    </xf>
    <xf numFmtId="49" fontId="4" fillId="25" borderId="27" xfId="0" applyNumberFormat="1" applyFont="1" applyFill="1" applyBorder="1" applyAlignment="1">
      <alignment horizontal="center"/>
    </xf>
    <xf numFmtId="171" fontId="0" fillId="25" borderId="24" xfId="51" applyFill="1" applyBorder="1" applyAlignment="1">
      <alignment horizontal="center" wrapText="1"/>
    </xf>
    <xf numFmtId="2" fontId="0" fillId="25" borderId="24" xfId="0" applyNumberFormat="1" applyFont="1" applyFill="1" applyBorder="1" applyAlignment="1">
      <alignment horizontal="center" wrapText="1"/>
    </xf>
    <xf numFmtId="172" fontId="0" fillId="25" borderId="24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 vertical="top"/>
    </xf>
    <xf numFmtId="172" fontId="1" fillId="25" borderId="24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0" fontId="1" fillId="25" borderId="30" xfId="0" applyFont="1" applyFill="1" applyBorder="1" applyAlignment="1">
      <alignment/>
    </xf>
    <xf numFmtId="49" fontId="4" fillId="25" borderId="23" xfId="0" applyNumberFormat="1" applyFont="1" applyFill="1" applyBorder="1" applyAlignment="1">
      <alignment horizontal="center" vertical="top" wrapText="1"/>
    </xf>
    <xf numFmtId="171" fontId="0" fillId="25" borderId="24" xfId="51" applyFont="1" applyFill="1" applyBorder="1" applyAlignment="1">
      <alignment horizontal="center" vertical="top"/>
    </xf>
    <xf numFmtId="172" fontId="32" fillId="0" borderId="46" xfId="0" applyNumberFormat="1" applyFont="1" applyFill="1" applyBorder="1" applyAlignment="1">
      <alignment horizontal="center"/>
    </xf>
    <xf numFmtId="172" fontId="2" fillId="0" borderId="46" xfId="0" applyNumberFormat="1" applyFont="1" applyFill="1" applyBorder="1" applyAlignment="1">
      <alignment horizontal="center" vertical="top"/>
    </xf>
    <xf numFmtId="49" fontId="0" fillId="25" borderId="30" xfId="0" applyNumberFormat="1" applyFont="1" applyFill="1" applyBorder="1" applyAlignment="1">
      <alignment/>
    </xf>
    <xf numFmtId="0" fontId="0" fillId="25" borderId="31" xfId="0" applyFont="1" applyFill="1" applyBorder="1" applyAlignment="1">
      <alignment/>
    </xf>
    <xf numFmtId="172" fontId="1" fillId="25" borderId="3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0" fillId="25" borderId="27" xfId="0" applyNumberFormat="1" applyFont="1" applyFill="1" applyBorder="1" applyAlignment="1">
      <alignment/>
    </xf>
    <xf numFmtId="0" fontId="0" fillId="25" borderId="24" xfId="0" applyFont="1" applyFill="1" applyBorder="1" applyAlignment="1">
      <alignment/>
    </xf>
    <xf numFmtId="172" fontId="0" fillId="25" borderId="43" xfId="0" applyNumberFormat="1" applyFont="1" applyFill="1" applyBorder="1" applyAlignment="1">
      <alignment horizontal="center" vertical="center"/>
    </xf>
    <xf numFmtId="172" fontId="1" fillId="25" borderId="44" xfId="0" applyNumberFormat="1" applyFont="1" applyFill="1" applyBorder="1" applyAlignment="1">
      <alignment horizontal="center" vertical="center"/>
    </xf>
    <xf numFmtId="171" fontId="0" fillId="25" borderId="44" xfId="51" applyFont="1" applyFill="1" applyBorder="1" applyAlignment="1">
      <alignment horizontal="center" vertical="center"/>
    </xf>
    <xf numFmtId="49" fontId="0" fillId="25" borderId="32" xfId="0" applyNumberFormat="1" applyFont="1" applyFill="1" applyBorder="1" applyAlignment="1">
      <alignment horizontal="center"/>
    </xf>
    <xf numFmtId="0" fontId="2" fillId="25" borderId="33" xfId="0" applyFont="1" applyFill="1" applyBorder="1" applyAlignment="1">
      <alignment horizontal="center" vertical="center"/>
    </xf>
    <xf numFmtId="172" fontId="1" fillId="25" borderId="45" xfId="0" applyNumberFormat="1" applyFont="1" applyFill="1" applyBorder="1" applyAlignment="1">
      <alignment horizontal="center" vertical="center"/>
    </xf>
    <xf numFmtId="172" fontId="1" fillId="25" borderId="48" xfId="0" applyNumberFormat="1" applyFont="1" applyFill="1" applyBorder="1" applyAlignment="1">
      <alignment horizontal="center" vertical="center"/>
    </xf>
    <xf numFmtId="172" fontId="32" fillId="0" borderId="49" xfId="0" applyNumberFormat="1" applyFont="1" applyFill="1" applyBorder="1" applyAlignment="1">
      <alignment horizontal="center" vertical="top"/>
    </xf>
    <xf numFmtId="49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25" fillId="25" borderId="0" xfId="0" applyFont="1" applyFill="1" applyAlignment="1">
      <alignment/>
    </xf>
    <xf numFmtId="171" fontId="0" fillId="25" borderId="0" xfId="51" applyFill="1" applyAlignment="1">
      <alignment/>
    </xf>
    <xf numFmtId="0" fontId="32" fillId="25" borderId="0" xfId="0" applyFont="1" applyFill="1" applyAlignment="1">
      <alignment horizontal="center" vertical="center"/>
    </xf>
    <xf numFmtId="0" fontId="32" fillId="25" borderId="0" xfId="0" applyFont="1" applyFill="1" applyAlignment="1">
      <alignment horizontal="center"/>
    </xf>
    <xf numFmtId="171" fontId="32" fillId="25" borderId="0" xfId="51" applyFont="1" applyFill="1" applyAlignment="1">
      <alignment horizontal="center" vertical="center"/>
    </xf>
    <xf numFmtId="172" fontId="32" fillId="0" borderId="0" xfId="0" applyNumberFormat="1" applyFont="1" applyFill="1" applyBorder="1" applyAlignment="1">
      <alignment horizontal="center" vertical="top"/>
    </xf>
    <xf numFmtId="49" fontId="0" fillId="25" borderId="0" xfId="0" applyNumberFormat="1" applyFont="1" applyFill="1" applyAlignment="1">
      <alignment/>
    </xf>
    <xf numFmtId="0" fontId="1" fillId="25" borderId="10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171" fontId="42" fillId="25" borderId="10" xfId="5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25" fillId="25" borderId="25" xfId="0" applyNumberFormat="1" applyFont="1" applyFill="1" applyBorder="1" applyAlignment="1">
      <alignment horizontal="center" vertical="top" wrapText="1"/>
    </xf>
    <xf numFmtId="171" fontId="25" fillId="25" borderId="25" xfId="51" applyFont="1" applyFill="1" applyBorder="1" applyAlignment="1" applyProtection="1">
      <alignment horizontal="center" vertical="top" wrapText="1"/>
      <protection locked="0"/>
    </xf>
    <xf numFmtId="172" fontId="25" fillId="25" borderId="25" xfId="0" applyNumberFormat="1" applyFont="1" applyFill="1" applyBorder="1" applyAlignment="1">
      <alignment horizontal="center" vertical="top"/>
    </xf>
    <xf numFmtId="172" fontId="25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2" fontId="0" fillId="25" borderId="24" xfId="0" applyNumberFormat="1" applyFont="1" applyFill="1" applyBorder="1" applyAlignment="1" applyProtection="1">
      <alignment horizontal="center" vertical="top"/>
      <protection locked="0"/>
    </xf>
    <xf numFmtId="2" fontId="0" fillId="25" borderId="31" xfId="0" applyNumberFormat="1" applyFont="1" applyFill="1" applyBorder="1" applyAlignment="1" applyProtection="1">
      <alignment horizontal="center" vertical="top"/>
      <protection locked="0"/>
    </xf>
    <xf numFmtId="171" fontId="0" fillId="25" borderId="24" xfId="51" applyFont="1" applyFill="1" applyBorder="1" applyAlignment="1" applyProtection="1">
      <alignment horizontal="center" vertical="top" wrapText="1"/>
      <protection locked="0"/>
    </xf>
    <xf numFmtId="172" fontId="0" fillId="0" borderId="42" xfId="0" applyNumberFormat="1" applyFont="1" applyFill="1" applyBorder="1" applyAlignment="1">
      <alignment horizontal="center" vertical="top"/>
    </xf>
    <xf numFmtId="0" fontId="22" fillId="0" borderId="42" xfId="0" applyFont="1" applyFill="1" applyBorder="1" applyAlignment="1">
      <alignment/>
    </xf>
    <xf numFmtId="0" fontId="22" fillId="0" borderId="42" xfId="0" applyFont="1" applyFill="1" applyBorder="1" applyAlignment="1">
      <alignment/>
    </xf>
    <xf numFmtId="0" fontId="26" fillId="0" borderId="42" xfId="0" applyFont="1" applyFill="1" applyBorder="1" applyAlignment="1">
      <alignment/>
    </xf>
    <xf numFmtId="49" fontId="4" fillId="25" borderId="30" xfId="0" applyNumberFormat="1" applyFont="1" applyFill="1" applyBorder="1" applyAlignment="1">
      <alignment horizontal="center" vertical="top" wrapText="1"/>
    </xf>
    <xf numFmtId="0" fontId="0" fillId="25" borderId="24" xfId="0" applyFont="1" applyFill="1" applyBorder="1" applyAlignment="1" applyProtection="1">
      <alignment horizontal="center" vertical="top"/>
      <protection locked="0"/>
    </xf>
    <xf numFmtId="0" fontId="25" fillId="25" borderId="24" xfId="0" applyFont="1" applyFill="1" applyBorder="1" applyAlignment="1">
      <alignment vertical="top" wrapText="1"/>
    </xf>
    <xf numFmtId="172" fontId="0" fillId="25" borderId="42" xfId="0" applyNumberFormat="1" applyFont="1" applyFill="1" applyBorder="1" applyAlignment="1">
      <alignment horizontal="center" vertical="top"/>
    </xf>
    <xf numFmtId="0" fontId="22" fillId="25" borderId="42" xfId="0" applyFont="1" applyFill="1" applyBorder="1" applyAlignment="1">
      <alignment/>
    </xf>
    <xf numFmtId="0" fontId="22" fillId="25" borderId="42" xfId="0" applyFont="1" applyFill="1" applyBorder="1" applyAlignment="1">
      <alignment/>
    </xf>
    <xf numFmtId="0" fontId="26" fillId="25" borderId="42" xfId="0" applyFont="1" applyFill="1" applyBorder="1" applyAlignment="1">
      <alignment/>
    </xf>
    <xf numFmtId="2" fontId="0" fillId="25" borderId="24" xfId="0" applyNumberFormat="1" applyFont="1" applyFill="1" applyBorder="1" applyAlignment="1" applyProtection="1">
      <alignment horizontal="center" vertical="center"/>
      <protection locked="0"/>
    </xf>
    <xf numFmtId="172" fontId="0" fillId="0" borderId="42" xfId="0" applyNumberFormat="1" applyFont="1" applyFill="1" applyBorder="1" applyAlignment="1">
      <alignment horizontal="center" vertical="center"/>
    </xf>
    <xf numFmtId="49" fontId="4" fillId="25" borderId="30" xfId="0" applyNumberFormat="1" applyFont="1" applyFill="1" applyBorder="1" applyAlignment="1">
      <alignment horizontal="center" vertical="center"/>
    </xf>
    <xf numFmtId="0" fontId="4" fillId="25" borderId="31" xfId="0" applyFont="1" applyFill="1" applyBorder="1" applyAlignment="1">
      <alignment horizontal="center" vertical="center" wrapText="1"/>
    </xf>
    <xf numFmtId="2" fontId="25" fillId="25" borderId="24" xfId="0" applyNumberFormat="1" applyFont="1" applyFill="1" applyBorder="1" applyAlignment="1">
      <alignment horizontal="center" vertical="top" wrapText="1"/>
    </xf>
    <xf numFmtId="171" fontId="25" fillId="25" borderId="24" xfId="51" applyFont="1" applyFill="1" applyBorder="1" applyAlignment="1" applyProtection="1">
      <alignment horizontal="center" vertical="top" wrapText="1"/>
      <protection locked="0"/>
    </xf>
    <xf numFmtId="172" fontId="25" fillId="25" borderId="24" xfId="0" applyNumberFormat="1" applyFont="1" applyFill="1" applyBorder="1" applyAlignment="1">
      <alignment horizontal="center" vertical="top"/>
    </xf>
    <xf numFmtId="0" fontId="4" fillId="25" borderId="0" xfId="0" applyFont="1" applyFill="1" applyBorder="1" applyAlignment="1">
      <alignment wrapText="1"/>
    </xf>
    <xf numFmtId="0" fontId="0" fillId="25" borderId="31" xfId="0" applyFont="1" applyFill="1" applyBorder="1" applyAlignment="1">
      <alignment wrapText="1"/>
    </xf>
    <xf numFmtId="0" fontId="1" fillId="0" borderId="25" xfId="0" applyFont="1" applyBorder="1" applyAlignment="1">
      <alignment horizontal="left" vertical="top" wrapText="1"/>
    </xf>
    <xf numFmtId="0" fontId="0" fillId="25" borderId="24" xfId="0" applyFont="1" applyFill="1" applyBorder="1" applyAlignment="1">
      <alignment wrapText="1"/>
    </xf>
    <xf numFmtId="0" fontId="4" fillId="25" borderId="33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wrapText="1"/>
    </xf>
    <xf numFmtId="171" fontId="32" fillId="25" borderId="0" xfId="0" applyNumberFormat="1" applyFont="1" applyFill="1" applyAlignment="1">
      <alignment horizontal="center" vertical="center"/>
    </xf>
    <xf numFmtId="172" fontId="0" fillId="25" borderId="25" xfId="0" applyNumberFormat="1" applyFont="1" applyFill="1" applyBorder="1" applyAlignment="1" applyProtection="1">
      <alignment horizontal="center" vertical="top"/>
      <protection/>
    </xf>
    <xf numFmtId="172" fontId="0" fillId="25" borderId="50" xfId="0" applyNumberFormat="1" applyFont="1" applyFill="1" applyBorder="1" applyAlignment="1" applyProtection="1">
      <alignment horizontal="center" vertical="top"/>
      <protection/>
    </xf>
    <xf numFmtId="172" fontId="0" fillId="25" borderId="31" xfId="0" applyNumberFormat="1" applyFont="1" applyFill="1" applyBorder="1" applyAlignment="1" applyProtection="1">
      <alignment horizontal="center" vertical="center"/>
      <protection/>
    </xf>
    <xf numFmtId="172" fontId="1" fillId="25" borderId="48" xfId="0" applyNumberFormat="1" applyFont="1" applyFill="1" applyBorder="1" applyAlignment="1" applyProtection="1">
      <alignment horizontal="center" vertical="center"/>
      <protection/>
    </xf>
    <xf numFmtId="0" fontId="25" fillId="25" borderId="10" xfId="0" applyFont="1" applyFill="1" applyBorder="1" applyAlignment="1">
      <alignment horizontal="center" vertical="center" wrapText="1"/>
    </xf>
    <xf numFmtId="172" fontId="0" fillId="25" borderId="25" xfId="0" applyNumberFormat="1" applyFont="1" applyFill="1" applyBorder="1" applyAlignment="1">
      <alignment horizontal="center" vertical="center"/>
    </xf>
    <xf numFmtId="172" fontId="0" fillId="25" borderId="10" xfId="0" applyNumberFormat="1" applyFont="1" applyFill="1" applyBorder="1" applyAlignment="1">
      <alignment horizontal="center" vertical="center"/>
    </xf>
    <xf numFmtId="172" fontId="0" fillId="25" borderId="25" xfId="0" applyNumberFormat="1" applyFont="1" applyFill="1" applyBorder="1" applyAlignment="1">
      <alignment horizontal="center" vertical="top"/>
    </xf>
    <xf numFmtId="172" fontId="0" fillId="25" borderId="24" xfId="0" applyNumberFormat="1" applyFont="1" applyFill="1" applyBorder="1" applyAlignment="1">
      <alignment horizontal="center" vertical="center"/>
    </xf>
    <xf numFmtId="172" fontId="1" fillId="25" borderId="51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1" fontId="0" fillId="25" borderId="14" xfId="51" applyFont="1" applyFill="1" applyBorder="1" applyAlignment="1">
      <alignment horizontal="center" vertical="center"/>
    </xf>
    <xf numFmtId="171" fontId="0" fillId="25" borderId="10" xfId="51" applyFont="1" applyFill="1" applyBorder="1" applyAlignment="1">
      <alignment horizontal="center" vertical="center"/>
    </xf>
    <xf numFmtId="171" fontId="0" fillId="24" borderId="10" xfId="51" applyFont="1" applyFill="1" applyBorder="1" applyAlignment="1">
      <alignment horizontal="center" vertical="center"/>
    </xf>
    <xf numFmtId="10" fontId="0" fillId="24" borderId="10" xfId="49" applyNumberFormat="1" applyFont="1" applyFill="1" applyBorder="1" applyAlignment="1">
      <alignment horizontal="center" vertical="center"/>
    </xf>
    <xf numFmtId="171" fontId="0" fillId="24" borderId="14" xfId="51" applyFont="1" applyFill="1" applyBorder="1" applyAlignment="1">
      <alignment vertical="center"/>
    </xf>
    <xf numFmtId="9" fontId="0" fillId="24" borderId="10" xfId="49" applyFont="1" applyFill="1" applyBorder="1" applyAlignment="1">
      <alignment vertical="center"/>
    </xf>
    <xf numFmtId="171" fontId="0" fillId="24" borderId="14" xfId="5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5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10" fontId="1" fillId="0" borderId="54" xfId="49" applyNumberFormat="1" applyFont="1" applyBorder="1" applyAlignment="1">
      <alignment horizontal="center" vertical="center"/>
    </xf>
    <xf numFmtId="10" fontId="1" fillId="0" borderId="15" xfId="49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10" fontId="2" fillId="0" borderId="0" xfId="49" applyNumberFormat="1" applyFont="1" applyAlignment="1">
      <alignment horizontal="center" vertical="center"/>
    </xf>
    <xf numFmtId="0" fontId="0" fillId="0" borderId="0" xfId="0" applyAlignment="1">
      <alignment vertical="center"/>
    </xf>
    <xf numFmtId="10" fontId="4" fillId="0" borderId="0" xfId="49" applyNumberFormat="1" applyFont="1" applyAlignment="1">
      <alignment horizontal="left" vertical="center"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4" fontId="1" fillId="25" borderId="10" xfId="0" applyNumberFormat="1" applyFont="1" applyFill="1" applyBorder="1" applyAlignment="1" applyProtection="1">
      <alignment horizontal="center" vertical="center"/>
      <protection/>
    </xf>
    <xf numFmtId="0" fontId="1" fillId="25" borderId="10" xfId="0" applyFont="1" applyFill="1" applyBorder="1" applyAlignment="1" applyProtection="1">
      <alignment horizontal="center" vertical="center"/>
      <protection/>
    </xf>
    <xf numFmtId="0" fontId="1" fillId="25" borderId="21" xfId="0" applyNumberFormat="1" applyFont="1" applyFill="1" applyBorder="1" applyAlignment="1" applyProtection="1">
      <alignment horizontal="left" vertical="center" wrapText="1"/>
      <protection/>
    </xf>
    <xf numFmtId="0" fontId="1" fillId="25" borderId="35" xfId="0" applyNumberFormat="1" applyFont="1" applyFill="1" applyBorder="1" applyAlignment="1" applyProtection="1">
      <alignment horizontal="left" vertical="center" wrapText="1"/>
      <protection/>
    </xf>
    <xf numFmtId="0" fontId="1" fillId="25" borderId="61" xfId="0" applyNumberFormat="1" applyFont="1" applyFill="1" applyBorder="1" applyAlignment="1" applyProtection="1">
      <alignment horizontal="left" vertical="center" wrapText="1"/>
      <protection/>
    </xf>
    <xf numFmtId="0" fontId="1" fillId="25" borderId="42" xfId="0" applyNumberFormat="1" applyFont="1" applyFill="1" applyBorder="1" applyAlignment="1" applyProtection="1">
      <alignment horizontal="left" vertical="center" wrapText="1"/>
      <protection/>
    </xf>
    <xf numFmtId="0" fontId="4" fillId="25" borderId="25" xfId="0" applyFont="1" applyFill="1" applyBorder="1" applyAlignment="1" applyProtection="1">
      <alignment horizontal="center" vertical="top" wrapText="1"/>
      <protection/>
    </xf>
    <xf numFmtId="0" fontId="4" fillId="25" borderId="24" xfId="0" applyFont="1" applyFill="1" applyBorder="1" applyAlignment="1" applyProtection="1">
      <alignment horizontal="center" vertical="top" wrapText="1"/>
      <protection/>
    </xf>
    <xf numFmtId="0" fontId="1" fillId="25" borderId="62" xfId="0" applyNumberFormat="1" applyFont="1" applyFill="1" applyBorder="1" applyAlignment="1" applyProtection="1">
      <alignment horizontal="left" vertical="center" wrapText="1"/>
      <protection/>
    </xf>
    <xf numFmtId="0" fontId="1" fillId="25" borderId="44" xfId="0" applyNumberFormat="1" applyFont="1" applyFill="1" applyBorder="1" applyAlignment="1" applyProtection="1">
      <alignment horizontal="left" vertical="center" wrapText="1"/>
      <protection/>
    </xf>
    <xf numFmtId="0" fontId="1" fillId="25" borderId="63" xfId="0" applyNumberFormat="1" applyFont="1" applyFill="1" applyBorder="1" applyAlignment="1" applyProtection="1">
      <alignment horizontal="left" vertical="center" wrapText="1"/>
      <protection/>
    </xf>
    <xf numFmtId="0" fontId="1" fillId="25" borderId="64" xfId="0" applyNumberFormat="1" applyFont="1" applyFill="1" applyBorder="1" applyAlignment="1" applyProtection="1">
      <alignment horizontal="left" vertical="center" wrapText="1"/>
      <protection/>
    </xf>
    <xf numFmtId="0" fontId="1" fillId="25" borderId="65" xfId="0" applyNumberFormat="1" applyFont="1" applyFill="1" applyBorder="1" applyAlignment="1" applyProtection="1">
      <alignment horizontal="left" vertical="center" wrapText="1"/>
      <protection/>
    </xf>
    <xf numFmtId="0" fontId="2" fillId="0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4" fillId="25" borderId="69" xfId="0" applyNumberFormat="1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25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5" borderId="61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  <xf numFmtId="4" fontId="1" fillId="25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>
      <alignment horizontal="center" vertical="center" wrapText="1"/>
    </xf>
    <xf numFmtId="0" fontId="1" fillId="25" borderId="21" xfId="0" applyNumberFormat="1" applyFont="1" applyFill="1" applyBorder="1" applyAlignment="1">
      <alignment horizontal="left" vertical="center" wrapText="1"/>
    </xf>
    <xf numFmtId="0" fontId="1" fillId="25" borderId="35" xfId="0" applyNumberFormat="1" applyFont="1" applyFill="1" applyBorder="1" applyAlignment="1">
      <alignment horizontal="left" vertical="center" wrapText="1"/>
    </xf>
    <xf numFmtId="0" fontId="1" fillId="25" borderId="61" xfId="0" applyNumberFormat="1" applyFont="1" applyFill="1" applyBorder="1" applyAlignment="1">
      <alignment horizontal="left" vertical="center" wrapText="1"/>
    </xf>
    <xf numFmtId="0" fontId="1" fillId="25" borderId="42" xfId="0" applyNumberFormat="1" applyFont="1" applyFill="1" applyBorder="1" applyAlignment="1">
      <alignment horizontal="left" vertical="center" wrapText="1"/>
    </xf>
    <xf numFmtId="0" fontId="1" fillId="25" borderId="63" xfId="0" applyNumberFormat="1" applyFont="1" applyFill="1" applyBorder="1" applyAlignment="1">
      <alignment horizontal="left" vertical="center" wrapText="1"/>
    </xf>
    <xf numFmtId="0" fontId="1" fillId="25" borderId="64" xfId="0" applyNumberFormat="1" applyFont="1" applyFill="1" applyBorder="1" applyAlignment="1">
      <alignment horizontal="left" vertical="center" wrapText="1"/>
    </xf>
    <xf numFmtId="0" fontId="1" fillId="25" borderId="65" xfId="0" applyNumberFormat="1" applyFont="1" applyFill="1" applyBorder="1" applyAlignment="1">
      <alignment horizontal="left" vertical="center" wrapText="1"/>
    </xf>
    <xf numFmtId="0" fontId="1" fillId="25" borderId="62" xfId="0" applyNumberFormat="1" applyFont="1" applyFill="1" applyBorder="1" applyAlignment="1">
      <alignment horizontal="left" vertical="center" wrapText="1"/>
    </xf>
    <xf numFmtId="0" fontId="1" fillId="25" borderId="44" xfId="0" applyNumberFormat="1" applyFont="1" applyFill="1" applyBorder="1" applyAlignment="1">
      <alignment horizontal="left" vertical="center" wrapText="1"/>
    </xf>
    <xf numFmtId="0" fontId="4" fillId="25" borderId="61" xfId="0" applyFont="1" applyFill="1" applyBorder="1" applyAlignment="1">
      <alignment horizontal="center" vertical="center" wrapText="1"/>
    </xf>
    <xf numFmtId="0" fontId="25" fillId="25" borderId="42" xfId="0" applyFont="1" applyFill="1" applyBorder="1" applyAlignment="1">
      <alignment horizontal="center" vertical="center" wrapText="1"/>
    </xf>
    <xf numFmtId="0" fontId="25" fillId="25" borderId="41" xfId="0" applyFont="1" applyFill="1" applyBorder="1" applyAlignment="1">
      <alignment horizontal="center" vertical="center" wrapText="1"/>
    </xf>
    <xf numFmtId="49" fontId="4" fillId="25" borderId="21" xfId="0" applyNumberFormat="1" applyFont="1" applyFill="1" applyBorder="1" applyAlignment="1">
      <alignment vertical="center" wrapText="1"/>
    </xf>
    <xf numFmtId="49" fontId="4" fillId="25" borderId="69" xfId="0" applyNumberFormat="1" applyFont="1" applyFill="1" applyBorder="1" applyAlignment="1">
      <alignment vertical="center" wrapText="1"/>
    </xf>
    <xf numFmtId="0" fontId="1" fillId="25" borderId="2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25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752475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762000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762000</xdr:colOff>
      <xdr:row>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0"/>
          <a:ext cx="752475" cy="571500"/>
          <a:chOff x="0" y="0"/>
          <a:chExt cx="879" cy="70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79" cy="7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4"/>
          <xdr:cNvSpPr>
            <a:spLocks/>
          </xdr:cNvSpPr>
        </xdr:nvSpPr>
        <xdr:spPr>
          <a:xfrm>
            <a:off x="0" y="0"/>
            <a:ext cx="879" cy="701"/>
          </a:xfrm>
          <a:prstGeom prst="rect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#AMPLIA&#199;&#195;O%20-%20FREI%20LEOPOLDO%20PLANILHA%20%20-%20AN&#193;LI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COLA%20FREI%20LEOPOLDO-REFORMA\FREI%20LEOPOLDO%20PLANILHA%20OR&#199;AMENT&#193;RIA%2019-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#REFORMA%20-FREI%20LEOPOLDO%20PLANILHA%20-%20AN&#193;LISE%2019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PLIAÇÃO"/>
      <sheetName val="AMPLIAÇÃO (licitação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Observações"/>
      <sheetName val="Levantamento de Esquadrias"/>
      <sheetName val="Levantamento das Alvenarias"/>
      <sheetName val="Levant Revest Externo"/>
      <sheetName val="Levantamento de Revest Internos"/>
      <sheetName val="Outros Levantamentos"/>
      <sheetName val="PLANILHA DE SERVIÇOS 2011"/>
      <sheetName val="Cronograma"/>
    </sheetNames>
    <sheetDataSet>
      <sheetData sheetId="6">
        <row r="79">
          <cell r="E79">
            <v>165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Observações"/>
      <sheetName val="Levantamento de Esquadrias"/>
      <sheetName val="Levantamento das Alvenarias"/>
      <sheetName val="Levant Revest Externo"/>
      <sheetName val="Levantamento de Revest Internos"/>
      <sheetName val="Outros Levantamentos"/>
      <sheetName val="Cronograma"/>
      <sheetName val="REFORMA"/>
      <sheetName val="REFORMA (licitação)"/>
    </sheetNames>
    <sheetDataSet>
      <sheetData sheetId="2">
        <row r="25">
          <cell r="R25">
            <v>85.68</v>
          </cell>
        </row>
        <row r="26">
          <cell r="N26">
            <v>612</v>
          </cell>
          <cell r="O26">
            <v>185.32500000000002</v>
          </cell>
        </row>
      </sheetData>
      <sheetData sheetId="4">
        <row r="15">
          <cell r="J15">
            <v>1024.105</v>
          </cell>
          <cell r="K15">
            <v>634.68</v>
          </cell>
        </row>
      </sheetData>
      <sheetData sheetId="5">
        <row r="19">
          <cell r="AJ19">
            <v>418.31255000000004</v>
          </cell>
        </row>
        <row r="20">
          <cell r="AJ20">
            <v>418.31255000000004</v>
          </cell>
        </row>
        <row r="21">
          <cell r="AJ21">
            <v>1436.3471500000005</v>
          </cell>
        </row>
        <row r="29">
          <cell r="AJ29">
            <v>582.6363</v>
          </cell>
        </row>
        <row r="30">
          <cell r="AJ30">
            <v>548.0763</v>
          </cell>
        </row>
        <row r="31">
          <cell r="AJ31">
            <v>1294.4460000000001</v>
          </cell>
        </row>
        <row r="33">
          <cell r="AJ33">
            <v>483.3539999999999</v>
          </cell>
        </row>
      </sheetData>
      <sheetData sheetId="6">
        <row r="21">
          <cell r="G21">
            <v>47.8095</v>
          </cell>
        </row>
        <row r="27">
          <cell r="F27">
            <v>4.859999999999999</v>
          </cell>
        </row>
        <row r="43">
          <cell r="E43">
            <v>51.800000000000004</v>
          </cell>
        </row>
        <row r="49">
          <cell r="E49">
            <v>7.656000000000001</v>
          </cell>
        </row>
        <row r="68">
          <cell r="E68">
            <v>32.512499999999996</v>
          </cell>
        </row>
        <row r="74">
          <cell r="E74">
            <v>265</v>
          </cell>
        </row>
        <row r="79">
          <cell r="E79">
            <v>165</v>
          </cell>
        </row>
        <row r="100">
          <cell r="D100">
            <v>260.883</v>
          </cell>
        </row>
        <row r="101">
          <cell r="D101">
            <v>157.5326</v>
          </cell>
        </row>
        <row r="104">
          <cell r="D104">
            <v>1104.18065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workbookViewId="0" topLeftCell="A1">
      <selection activeCell="O44" sqref="O44"/>
    </sheetView>
  </sheetViews>
  <sheetFormatPr defaultColWidth="9.140625" defaultRowHeight="12.75"/>
  <cols>
    <col min="1" max="1" width="5.421875" style="3" bestFit="1" customWidth="1"/>
    <col min="2" max="2" width="45.00390625" style="1" customWidth="1"/>
    <col min="3" max="3" width="14.28125" style="1" customWidth="1"/>
    <col min="4" max="4" width="14.57421875" style="1" customWidth="1"/>
    <col min="5" max="5" width="15.57421875" style="3" customWidth="1"/>
    <col min="6" max="6" width="11.7109375" style="18" customWidth="1"/>
    <col min="7" max="7" width="5.7109375" style="1" bestFit="1" customWidth="1"/>
    <col min="8" max="8" width="11.28125" style="1" bestFit="1" customWidth="1"/>
    <col min="9" max="9" width="5.7109375" style="1" bestFit="1" customWidth="1"/>
    <col min="10" max="10" width="11.28125" style="1" bestFit="1" customWidth="1"/>
    <col min="11" max="11" width="5.7109375" style="1" bestFit="1" customWidth="1"/>
    <col min="12" max="12" width="11.28125" style="1" bestFit="1" customWidth="1"/>
    <col min="13" max="13" width="5.7109375" style="1" bestFit="1" customWidth="1"/>
    <col min="14" max="14" width="11.28125" style="1" bestFit="1" customWidth="1"/>
    <col min="15" max="15" width="5.7109375" style="1" bestFit="1" customWidth="1"/>
    <col min="16" max="16" width="11.28125" style="1" bestFit="1" customWidth="1"/>
    <col min="17" max="17" width="5.7109375" style="1" bestFit="1" customWidth="1"/>
    <col min="18" max="18" width="11.28125" style="1" bestFit="1" customWidth="1"/>
    <col min="19" max="19" width="5.7109375" style="1" bestFit="1" customWidth="1"/>
    <col min="20" max="20" width="11.28125" style="1" bestFit="1" customWidth="1"/>
    <col min="21" max="21" width="5.7109375" style="1" bestFit="1" customWidth="1"/>
    <col min="22" max="22" width="11.28125" style="1" bestFit="1" customWidth="1"/>
    <col min="23" max="23" width="5.7109375" style="1" hidden="1" customWidth="1"/>
    <col min="24" max="24" width="13.57421875" style="1" hidden="1" customWidth="1"/>
    <col min="25" max="25" width="5.7109375" style="1" hidden="1" customWidth="1"/>
    <col min="26" max="26" width="14.140625" style="1" hidden="1" customWidth="1"/>
    <col min="27" max="27" width="13.421875" style="1" customWidth="1"/>
    <col min="28" max="16384" width="9.140625" style="1" customWidth="1"/>
  </cols>
  <sheetData>
    <row r="1" spans="1:27" ht="18">
      <c r="A1" s="715" t="s">
        <v>1003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6"/>
      <c r="T1" s="716"/>
      <c r="U1" s="716"/>
      <c r="V1" s="716"/>
      <c r="W1" s="716"/>
      <c r="X1" s="716"/>
      <c r="Y1" s="716"/>
      <c r="Z1" s="716"/>
      <c r="AA1" s="716"/>
    </row>
    <row r="2" spans="1:26" ht="15.75">
      <c r="A2" s="717" t="s">
        <v>1048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38"/>
      <c r="T2" s="38"/>
      <c r="U2" s="38"/>
      <c r="V2" s="38"/>
      <c r="W2" s="38"/>
      <c r="X2" s="38"/>
      <c r="Y2" s="38"/>
      <c r="Z2" s="38"/>
    </row>
    <row r="3" spans="1:26" ht="15.75">
      <c r="A3" s="717" t="s">
        <v>1042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38"/>
      <c r="T3" s="38"/>
      <c r="U3" s="38"/>
      <c r="V3" s="38"/>
      <c r="W3" s="38"/>
      <c r="X3" s="38"/>
      <c r="Y3" s="38"/>
      <c r="Z3" s="38"/>
    </row>
    <row r="4" spans="1:26" ht="16.5" thickBot="1">
      <c r="A4" s="717" t="s">
        <v>1043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38"/>
      <c r="T4" s="38"/>
      <c r="U4" s="38"/>
      <c r="V4" s="38"/>
      <c r="W4" s="38"/>
      <c r="X4" s="38"/>
      <c r="Y4" s="38"/>
      <c r="Z4" s="38"/>
    </row>
    <row r="5" spans="1:27" s="2" customFormat="1" ht="13.5" thickTop="1">
      <c r="A5" s="712" t="s">
        <v>994</v>
      </c>
      <c r="B5" s="706" t="s">
        <v>995</v>
      </c>
      <c r="C5" s="95" t="s">
        <v>1045</v>
      </c>
      <c r="D5" s="95" t="s">
        <v>1046</v>
      </c>
      <c r="E5" s="95" t="s">
        <v>1047</v>
      </c>
      <c r="F5" s="710" t="s">
        <v>997</v>
      </c>
      <c r="G5" s="706" t="s">
        <v>999</v>
      </c>
      <c r="H5" s="706"/>
      <c r="I5" s="706" t="s">
        <v>1000</v>
      </c>
      <c r="J5" s="706"/>
      <c r="K5" s="706" t="s">
        <v>1001</v>
      </c>
      <c r="L5" s="706"/>
      <c r="M5" s="706" t="s">
        <v>1002</v>
      </c>
      <c r="N5" s="706"/>
      <c r="O5" s="706" t="s">
        <v>1034</v>
      </c>
      <c r="P5" s="706"/>
      <c r="Q5" s="706" t="s">
        <v>1035</v>
      </c>
      <c r="R5" s="706"/>
      <c r="S5" s="706" t="s">
        <v>1038</v>
      </c>
      <c r="T5" s="706"/>
      <c r="U5" s="706" t="s">
        <v>1039</v>
      </c>
      <c r="V5" s="706"/>
      <c r="W5" s="694" t="s">
        <v>1040</v>
      </c>
      <c r="X5" s="94"/>
      <c r="Y5" s="694" t="s">
        <v>1041</v>
      </c>
      <c r="Z5" s="94"/>
      <c r="AA5" s="706" t="s">
        <v>1036</v>
      </c>
    </row>
    <row r="6" spans="1:27" s="2" customFormat="1" ht="13.5" thickBot="1">
      <c r="A6" s="713"/>
      <c r="B6" s="707"/>
      <c r="C6" s="714"/>
      <c r="D6" s="714"/>
      <c r="E6" s="709"/>
      <c r="F6" s="711"/>
      <c r="G6" s="14" t="s">
        <v>998</v>
      </c>
      <c r="H6" s="14" t="s">
        <v>996</v>
      </c>
      <c r="I6" s="14" t="s">
        <v>998</v>
      </c>
      <c r="J6" s="14" t="s">
        <v>996</v>
      </c>
      <c r="K6" s="14" t="s">
        <v>998</v>
      </c>
      <c r="L6" s="14" t="s">
        <v>996</v>
      </c>
      <c r="M6" s="14" t="s">
        <v>998</v>
      </c>
      <c r="N6" s="14" t="s">
        <v>996</v>
      </c>
      <c r="O6" s="14" t="s">
        <v>998</v>
      </c>
      <c r="P6" s="14" t="s">
        <v>996</v>
      </c>
      <c r="Q6" s="14" t="s">
        <v>998</v>
      </c>
      <c r="R6" s="14" t="s">
        <v>996</v>
      </c>
      <c r="S6" s="14" t="s">
        <v>998</v>
      </c>
      <c r="T6" s="14" t="s">
        <v>996</v>
      </c>
      <c r="U6" s="14" t="s">
        <v>998</v>
      </c>
      <c r="V6" s="14" t="s">
        <v>996</v>
      </c>
      <c r="W6" s="14" t="s">
        <v>998</v>
      </c>
      <c r="X6" s="14" t="s">
        <v>996</v>
      </c>
      <c r="Y6" s="14" t="s">
        <v>998</v>
      </c>
      <c r="Z6" s="14" t="s">
        <v>996</v>
      </c>
      <c r="AA6" s="707"/>
    </row>
    <row r="7" spans="1:27" ht="13.5" thickTop="1">
      <c r="A7" s="33">
        <v>1</v>
      </c>
      <c r="B7" s="37" t="s">
        <v>1012</v>
      </c>
      <c r="C7" s="698"/>
      <c r="D7" s="55">
        <f>AMPLIAÇÃO!I34</f>
        <v>5301.918000000001</v>
      </c>
      <c r="E7" s="699">
        <f>C7+D7</f>
        <v>5301.918000000001</v>
      </c>
      <c r="F7" s="15">
        <f>E7/E38</f>
        <v>0.010036196910352306</v>
      </c>
      <c r="G7" s="19">
        <v>1</v>
      </c>
      <c r="H7" s="11">
        <f aca="true" t="shared" si="0" ref="H7:H35">E7*G7</f>
        <v>5301.918000000001</v>
      </c>
      <c r="I7" s="19"/>
      <c r="J7" s="11">
        <f aca="true" t="shared" si="1" ref="J7:J35">E7*I7</f>
        <v>0</v>
      </c>
      <c r="K7" s="21"/>
      <c r="L7" s="11">
        <f aca="true" t="shared" si="2" ref="L7:L35">E7*K7</f>
        <v>0</v>
      </c>
      <c r="M7" s="21"/>
      <c r="N7" s="11">
        <f aca="true" t="shared" si="3" ref="N7:N35">E7*M7</f>
        <v>0</v>
      </c>
      <c r="O7" s="21"/>
      <c r="P7" s="11">
        <f aca="true" t="shared" si="4" ref="P7:P35">E7*O7</f>
        <v>0</v>
      </c>
      <c r="Q7" s="21"/>
      <c r="R7" s="13">
        <f aca="true" t="shared" si="5" ref="R7:R35">E7*Q7</f>
        <v>0</v>
      </c>
      <c r="S7" s="19"/>
      <c r="T7" s="11">
        <f aca="true" t="shared" si="6" ref="T7:T35">E7*S7</f>
        <v>0</v>
      </c>
      <c r="U7" s="21"/>
      <c r="V7" s="11">
        <f aca="true" t="shared" si="7" ref="V7:V35">E7*U7</f>
        <v>0</v>
      </c>
      <c r="W7" s="21"/>
      <c r="X7" s="11">
        <f aca="true" t="shared" si="8" ref="X7:X35">E7*W7</f>
        <v>0</v>
      </c>
      <c r="Y7" s="21"/>
      <c r="Z7" s="11">
        <f aca="true" t="shared" si="9" ref="Z7:Z35">E7*Y7</f>
        <v>0</v>
      </c>
      <c r="AA7" s="13">
        <f aca="true" t="shared" si="10" ref="AA7:AA35">H7+J7+L7+N7+P7+R7+T7+V7+X7+Z7</f>
        <v>5301.918000000001</v>
      </c>
    </row>
    <row r="8" spans="1:27" ht="12.75">
      <c r="A8" s="10">
        <v>2</v>
      </c>
      <c r="B8" s="37" t="s">
        <v>1044</v>
      </c>
      <c r="C8" s="698">
        <f>REFORMA!I57</f>
        <v>1703.5063</v>
      </c>
      <c r="D8" s="55">
        <f>AMPLIAÇÃO!I57</f>
        <v>2326.1329</v>
      </c>
      <c r="E8" s="699">
        <f>C8+D8</f>
        <v>4029.6392</v>
      </c>
      <c r="F8" s="15">
        <f>E8/E38</f>
        <v>0.007627853257797374</v>
      </c>
      <c r="G8" s="19">
        <v>0.9</v>
      </c>
      <c r="H8" s="11">
        <f t="shared" si="0"/>
        <v>3626.67528</v>
      </c>
      <c r="I8" s="19">
        <v>0.1</v>
      </c>
      <c r="J8" s="11">
        <f t="shared" si="1"/>
        <v>402.96392000000003</v>
      </c>
      <c r="K8" s="21"/>
      <c r="L8" s="11">
        <f t="shared" si="2"/>
        <v>0</v>
      </c>
      <c r="M8" s="21"/>
      <c r="N8" s="11">
        <f t="shared" si="3"/>
        <v>0</v>
      </c>
      <c r="O8" s="21"/>
      <c r="P8" s="11">
        <f t="shared" si="4"/>
        <v>0</v>
      </c>
      <c r="Q8" s="21"/>
      <c r="R8" s="13">
        <f t="shared" si="5"/>
        <v>0</v>
      </c>
      <c r="S8" s="19"/>
      <c r="T8" s="11">
        <f t="shared" si="6"/>
        <v>0</v>
      </c>
      <c r="U8" s="21"/>
      <c r="V8" s="11">
        <f t="shared" si="7"/>
        <v>0</v>
      </c>
      <c r="W8" s="21"/>
      <c r="X8" s="11">
        <f t="shared" si="8"/>
        <v>0</v>
      </c>
      <c r="Y8" s="21"/>
      <c r="Z8" s="11">
        <f t="shared" si="9"/>
        <v>0</v>
      </c>
      <c r="AA8" s="13">
        <f t="shared" si="10"/>
        <v>4029.6392</v>
      </c>
    </row>
    <row r="9" spans="1:27" ht="12.75">
      <c r="A9" s="10">
        <v>3</v>
      </c>
      <c r="B9" s="4" t="s">
        <v>1015</v>
      </c>
      <c r="C9" s="699"/>
      <c r="D9" s="56">
        <f>AMPLIAÇÃO!I73</f>
        <v>13020.751800000002</v>
      </c>
      <c r="E9" s="699">
        <f>C9+D9</f>
        <v>13020.751800000002</v>
      </c>
      <c r="F9" s="16">
        <f>E9/E38</f>
        <v>0.024647463236063673</v>
      </c>
      <c r="G9" s="20">
        <v>0.3</v>
      </c>
      <c r="H9" s="11">
        <f t="shared" si="0"/>
        <v>3906.2255400000004</v>
      </c>
      <c r="I9" s="20">
        <v>0.7</v>
      </c>
      <c r="J9" s="11">
        <f t="shared" si="1"/>
        <v>9114.52626</v>
      </c>
      <c r="K9" s="22"/>
      <c r="L9" s="11">
        <f t="shared" si="2"/>
        <v>0</v>
      </c>
      <c r="M9" s="22"/>
      <c r="N9" s="11">
        <f t="shared" si="3"/>
        <v>0</v>
      </c>
      <c r="O9" s="22"/>
      <c r="P9" s="11">
        <f t="shared" si="4"/>
        <v>0</v>
      </c>
      <c r="Q9" s="22"/>
      <c r="R9" s="13">
        <f t="shared" si="5"/>
        <v>0</v>
      </c>
      <c r="S9" s="20"/>
      <c r="T9" s="11">
        <f t="shared" si="6"/>
        <v>0</v>
      </c>
      <c r="U9" s="22"/>
      <c r="V9" s="11">
        <f t="shared" si="7"/>
        <v>0</v>
      </c>
      <c r="W9" s="22"/>
      <c r="X9" s="11">
        <f t="shared" si="8"/>
        <v>0</v>
      </c>
      <c r="Y9" s="22"/>
      <c r="Z9" s="11">
        <f t="shared" si="9"/>
        <v>0</v>
      </c>
      <c r="AA9" s="13">
        <f t="shared" si="10"/>
        <v>13020.751800000002</v>
      </c>
    </row>
    <row r="10" spans="1:27" ht="12.75">
      <c r="A10" s="7">
        <v>4</v>
      </c>
      <c r="B10" s="4" t="s">
        <v>1016</v>
      </c>
      <c r="C10" s="699"/>
      <c r="D10" s="56">
        <f>AMPLIAÇÃO!I167</f>
        <v>29835.5655</v>
      </c>
      <c r="E10" s="699">
        <f aca="true" t="shared" si="11" ref="E10:E30">C10+D10</f>
        <v>29835.5655</v>
      </c>
      <c r="F10" s="16">
        <f>E10/E38</f>
        <v>0.05647684673541044</v>
      </c>
      <c r="G10" s="20">
        <v>0.1</v>
      </c>
      <c r="H10" s="11">
        <f t="shared" si="0"/>
        <v>2983.5565500000002</v>
      </c>
      <c r="I10" s="20">
        <v>0.9</v>
      </c>
      <c r="J10" s="11">
        <f t="shared" si="1"/>
        <v>26852.00895</v>
      </c>
      <c r="K10" s="22"/>
      <c r="L10" s="11">
        <f t="shared" si="2"/>
        <v>0</v>
      </c>
      <c r="M10" s="22"/>
      <c r="N10" s="11">
        <f t="shared" si="3"/>
        <v>0</v>
      </c>
      <c r="O10" s="22"/>
      <c r="P10" s="11">
        <f t="shared" si="4"/>
        <v>0</v>
      </c>
      <c r="Q10" s="22"/>
      <c r="R10" s="13">
        <f t="shared" si="5"/>
        <v>0</v>
      </c>
      <c r="S10" s="20"/>
      <c r="T10" s="11">
        <f t="shared" si="6"/>
        <v>0</v>
      </c>
      <c r="U10" s="22"/>
      <c r="V10" s="11">
        <f t="shared" si="7"/>
        <v>0</v>
      </c>
      <c r="W10" s="22"/>
      <c r="X10" s="11">
        <f t="shared" si="8"/>
        <v>0</v>
      </c>
      <c r="Y10" s="22"/>
      <c r="Z10" s="11">
        <f t="shared" si="9"/>
        <v>0</v>
      </c>
      <c r="AA10" s="13">
        <f t="shared" si="10"/>
        <v>29835.5655</v>
      </c>
    </row>
    <row r="11" spans="1:27" ht="12.75">
      <c r="A11" s="10">
        <v>5</v>
      </c>
      <c r="B11" s="4" t="s">
        <v>1017</v>
      </c>
      <c r="C11" s="699"/>
      <c r="D11" s="56">
        <f>AMPLIAÇÃO!I251</f>
        <v>65808.4386</v>
      </c>
      <c r="E11" s="699">
        <f t="shared" si="11"/>
        <v>65808.4386</v>
      </c>
      <c r="F11" s="16">
        <f>E11/E38</f>
        <v>0.12457123028919521</v>
      </c>
      <c r="G11" s="20"/>
      <c r="H11" s="11">
        <f t="shared" si="0"/>
        <v>0</v>
      </c>
      <c r="I11" s="20">
        <v>0.35</v>
      </c>
      <c r="J11" s="11">
        <f t="shared" si="1"/>
        <v>23032.953509999996</v>
      </c>
      <c r="K11" s="22">
        <v>0.5</v>
      </c>
      <c r="L11" s="11">
        <f t="shared" si="2"/>
        <v>32904.2193</v>
      </c>
      <c r="M11" s="22">
        <v>0.15</v>
      </c>
      <c r="N11" s="11">
        <f t="shared" si="3"/>
        <v>9871.26579</v>
      </c>
      <c r="O11" s="22"/>
      <c r="P11" s="11">
        <f t="shared" si="4"/>
        <v>0</v>
      </c>
      <c r="Q11" s="22"/>
      <c r="R11" s="13">
        <f t="shared" si="5"/>
        <v>0</v>
      </c>
      <c r="S11" s="20"/>
      <c r="T11" s="11">
        <f t="shared" si="6"/>
        <v>0</v>
      </c>
      <c r="U11" s="22"/>
      <c r="V11" s="11">
        <f t="shared" si="7"/>
        <v>0</v>
      </c>
      <c r="W11" s="22"/>
      <c r="X11" s="11">
        <f t="shared" si="8"/>
        <v>0</v>
      </c>
      <c r="Y11" s="22"/>
      <c r="Z11" s="11">
        <f t="shared" si="9"/>
        <v>0</v>
      </c>
      <c r="AA11" s="13">
        <f t="shared" si="10"/>
        <v>65808.4386</v>
      </c>
    </row>
    <row r="12" spans="1:27" ht="12.75">
      <c r="A12" s="7">
        <v>6</v>
      </c>
      <c r="B12" s="4" t="s">
        <v>1018</v>
      </c>
      <c r="C12" s="699">
        <f>REFORMA!I340</f>
        <v>49260.127</v>
      </c>
      <c r="D12" s="56">
        <f>AMPLIAÇÃO!I340</f>
        <v>7139.3058</v>
      </c>
      <c r="E12" s="699">
        <f t="shared" si="11"/>
        <v>56399.4328</v>
      </c>
      <c r="F12" s="16">
        <f>E12/E38</f>
        <v>0.10676057479821123</v>
      </c>
      <c r="G12" s="20"/>
      <c r="H12" s="11">
        <f t="shared" si="0"/>
        <v>0</v>
      </c>
      <c r="I12" s="20">
        <v>0.15</v>
      </c>
      <c r="J12" s="11">
        <f t="shared" si="1"/>
        <v>8459.91492</v>
      </c>
      <c r="K12" s="22">
        <v>0.45</v>
      </c>
      <c r="L12" s="11">
        <f t="shared" si="2"/>
        <v>25379.74476</v>
      </c>
      <c r="M12" s="22">
        <v>0.4</v>
      </c>
      <c r="N12" s="11">
        <f t="shared" si="3"/>
        <v>22559.77312</v>
      </c>
      <c r="O12" s="22"/>
      <c r="P12" s="11">
        <f t="shared" si="4"/>
        <v>0</v>
      </c>
      <c r="Q12" s="22"/>
      <c r="R12" s="13">
        <f t="shared" si="5"/>
        <v>0</v>
      </c>
      <c r="S12" s="20"/>
      <c r="T12" s="11">
        <f t="shared" si="6"/>
        <v>0</v>
      </c>
      <c r="U12" s="22"/>
      <c r="V12" s="11">
        <f t="shared" si="7"/>
        <v>0</v>
      </c>
      <c r="W12" s="22"/>
      <c r="X12" s="11">
        <f t="shared" si="8"/>
        <v>0</v>
      </c>
      <c r="Y12" s="22"/>
      <c r="Z12" s="11">
        <f t="shared" si="9"/>
        <v>0</v>
      </c>
      <c r="AA12" s="13">
        <f t="shared" si="10"/>
        <v>56399.432799999995</v>
      </c>
    </row>
    <row r="13" spans="1:27" ht="12.75">
      <c r="A13" s="10">
        <v>7</v>
      </c>
      <c r="B13" s="4" t="s">
        <v>1013</v>
      </c>
      <c r="C13" s="699">
        <f>REFORMA!I471</f>
        <v>1254.072</v>
      </c>
      <c r="D13" s="56">
        <f>AMPLIAÇÃO!I471</f>
        <v>36201.5464</v>
      </c>
      <c r="E13" s="699">
        <f t="shared" si="11"/>
        <v>37455.6184</v>
      </c>
      <c r="F13" s="16">
        <f>E13/E38</f>
        <v>0.07090112703768994</v>
      </c>
      <c r="G13" s="20"/>
      <c r="H13" s="11">
        <f t="shared" si="0"/>
        <v>0</v>
      </c>
      <c r="I13" s="20"/>
      <c r="J13" s="11">
        <f t="shared" si="1"/>
        <v>0</v>
      </c>
      <c r="K13" s="22"/>
      <c r="L13" s="11">
        <f t="shared" si="2"/>
        <v>0</v>
      </c>
      <c r="M13" s="22">
        <v>0.8</v>
      </c>
      <c r="N13" s="11">
        <f t="shared" si="3"/>
        <v>29964.494720000002</v>
      </c>
      <c r="O13" s="22">
        <v>0.2</v>
      </c>
      <c r="P13" s="11">
        <f t="shared" si="4"/>
        <v>7491.123680000001</v>
      </c>
      <c r="Q13" s="22"/>
      <c r="R13" s="13">
        <f t="shared" si="5"/>
        <v>0</v>
      </c>
      <c r="S13" s="20"/>
      <c r="T13" s="11">
        <f t="shared" si="6"/>
        <v>0</v>
      </c>
      <c r="U13" s="22"/>
      <c r="V13" s="11">
        <f t="shared" si="7"/>
        <v>0</v>
      </c>
      <c r="W13" s="22"/>
      <c r="X13" s="11">
        <f t="shared" si="8"/>
        <v>0</v>
      </c>
      <c r="Y13" s="22"/>
      <c r="Z13" s="11">
        <f t="shared" si="9"/>
        <v>0</v>
      </c>
      <c r="AA13" s="13">
        <f t="shared" si="10"/>
        <v>37455.61840000001</v>
      </c>
    </row>
    <row r="14" spans="1:27" ht="12.75">
      <c r="A14" s="7">
        <v>8</v>
      </c>
      <c r="B14" s="1" t="s">
        <v>1019</v>
      </c>
      <c r="C14" s="699">
        <f>REFORMA!I800</f>
        <v>10980.359999999999</v>
      </c>
      <c r="D14" s="57"/>
      <c r="E14" s="699">
        <f t="shared" si="11"/>
        <v>10980.359999999999</v>
      </c>
      <c r="F14" s="16">
        <f>E14/E38</f>
        <v>0.02078513004285544</v>
      </c>
      <c r="G14" s="20"/>
      <c r="H14" s="11">
        <f t="shared" si="0"/>
        <v>0</v>
      </c>
      <c r="I14" s="20"/>
      <c r="J14" s="11">
        <f t="shared" si="1"/>
        <v>0</v>
      </c>
      <c r="K14" s="22">
        <v>0.15</v>
      </c>
      <c r="L14" s="11">
        <f t="shared" si="2"/>
        <v>1647.0539999999999</v>
      </c>
      <c r="M14" s="22">
        <v>0.25</v>
      </c>
      <c r="N14" s="11">
        <f t="shared" si="3"/>
        <v>2745.0899999999997</v>
      </c>
      <c r="O14" s="22">
        <v>0.4</v>
      </c>
      <c r="P14" s="11">
        <f t="shared" si="4"/>
        <v>4392.143999999999</v>
      </c>
      <c r="Q14" s="22">
        <v>0.1</v>
      </c>
      <c r="R14" s="13">
        <f t="shared" si="5"/>
        <v>1098.0359999999998</v>
      </c>
      <c r="S14" s="20">
        <v>0.1</v>
      </c>
      <c r="T14" s="11">
        <f t="shared" si="6"/>
        <v>1098.0359999999998</v>
      </c>
      <c r="U14" s="22"/>
      <c r="V14" s="11">
        <f t="shared" si="7"/>
        <v>0</v>
      </c>
      <c r="W14" s="22"/>
      <c r="X14" s="11">
        <f t="shared" si="8"/>
        <v>0</v>
      </c>
      <c r="Y14" s="22"/>
      <c r="Z14" s="11">
        <f t="shared" si="9"/>
        <v>0</v>
      </c>
      <c r="AA14" s="13">
        <f t="shared" si="10"/>
        <v>10980.359999999999</v>
      </c>
    </row>
    <row r="15" spans="1:27" ht="12.75">
      <c r="A15" s="10">
        <v>9</v>
      </c>
      <c r="B15" s="4" t="s">
        <v>1020</v>
      </c>
      <c r="C15" s="699">
        <f>REFORMA!I949</f>
        <v>5867.55</v>
      </c>
      <c r="D15" s="56"/>
      <c r="E15" s="699">
        <f t="shared" si="11"/>
        <v>5867.55</v>
      </c>
      <c r="F15" s="16">
        <f>E15/E38</f>
        <v>0.011106902668305635</v>
      </c>
      <c r="G15" s="20"/>
      <c r="H15" s="11">
        <f t="shared" si="0"/>
        <v>0</v>
      </c>
      <c r="I15" s="20"/>
      <c r="J15" s="11">
        <f t="shared" si="1"/>
        <v>0</v>
      </c>
      <c r="K15" s="22">
        <v>0.15</v>
      </c>
      <c r="L15" s="11">
        <f t="shared" si="2"/>
        <v>880.1325</v>
      </c>
      <c r="M15" s="22">
        <v>0.25</v>
      </c>
      <c r="N15" s="11">
        <f t="shared" si="3"/>
        <v>1466.8875</v>
      </c>
      <c r="O15" s="22">
        <v>0.4</v>
      </c>
      <c r="P15" s="11">
        <f t="shared" si="4"/>
        <v>2347.02</v>
      </c>
      <c r="Q15" s="22">
        <v>0.1</v>
      </c>
      <c r="R15" s="13">
        <f t="shared" si="5"/>
        <v>586.755</v>
      </c>
      <c r="S15" s="20">
        <v>0.1</v>
      </c>
      <c r="T15" s="11">
        <f t="shared" si="6"/>
        <v>586.755</v>
      </c>
      <c r="U15" s="22"/>
      <c r="V15" s="11">
        <f t="shared" si="7"/>
        <v>0</v>
      </c>
      <c r="W15" s="22"/>
      <c r="X15" s="11">
        <f t="shared" si="8"/>
        <v>0</v>
      </c>
      <c r="Y15" s="22"/>
      <c r="Z15" s="11">
        <f t="shared" si="9"/>
        <v>0</v>
      </c>
      <c r="AA15" s="13">
        <f t="shared" si="10"/>
        <v>5867.55</v>
      </c>
    </row>
    <row r="16" spans="1:27" ht="12.75">
      <c r="A16" s="7">
        <v>10</v>
      </c>
      <c r="B16" s="4" t="s">
        <v>1014</v>
      </c>
      <c r="C16" s="699">
        <f>REFORMA!I1207</f>
        <v>8142.179999999999</v>
      </c>
      <c r="D16" s="56">
        <f>AMPLIAÇÃO!I1207</f>
        <v>5583.45</v>
      </c>
      <c r="E16" s="699">
        <f t="shared" si="11"/>
        <v>13725.63</v>
      </c>
      <c r="F16" s="16">
        <f>E16/E38</f>
        <v>0.025981753282234638</v>
      </c>
      <c r="G16" s="20"/>
      <c r="H16" s="11">
        <f t="shared" si="0"/>
        <v>0</v>
      </c>
      <c r="I16" s="20">
        <v>0.1</v>
      </c>
      <c r="J16" s="11">
        <f t="shared" si="1"/>
        <v>1372.563</v>
      </c>
      <c r="K16" s="22">
        <v>0.1</v>
      </c>
      <c r="L16" s="11">
        <f t="shared" si="2"/>
        <v>1372.563</v>
      </c>
      <c r="M16" s="22">
        <v>0.3</v>
      </c>
      <c r="N16" s="11">
        <f t="shared" si="3"/>
        <v>4117.688999999999</v>
      </c>
      <c r="O16" s="22">
        <v>0.2</v>
      </c>
      <c r="P16" s="11">
        <f t="shared" si="4"/>
        <v>2745.126</v>
      </c>
      <c r="Q16" s="22">
        <v>0.1</v>
      </c>
      <c r="R16" s="13">
        <f t="shared" si="5"/>
        <v>1372.563</v>
      </c>
      <c r="S16" s="20">
        <v>0.1</v>
      </c>
      <c r="T16" s="11">
        <f t="shared" si="6"/>
        <v>1372.563</v>
      </c>
      <c r="U16" s="22">
        <v>0.1</v>
      </c>
      <c r="V16" s="11">
        <f t="shared" si="7"/>
        <v>1372.563</v>
      </c>
      <c r="W16" s="22"/>
      <c r="X16" s="11">
        <f t="shared" si="8"/>
        <v>0</v>
      </c>
      <c r="Y16" s="22"/>
      <c r="Z16" s="11">
        <f t="shared" si="9"/>
        <v>0</v>
      </c>
      <c r="AA16" s="13">
        <f t="shared" si="10"/>
        <v>13725.63</v>
      </c>
    </row>
    <row r="17" spans="1:27" ht="12.75">
      <c r="A17" s="10">
        <v>11</v>
      </c>
      <c r="B17" s="4" t="s">
        <v>1021</v>
      </c>
      <c r="C17" s="699">
        <f>REFORMA!I1329</f>
        <v>5197.6900000000005</v>
      </c>
      <c r="D17" s="56">
        <f>AMPLIAÇÃO!I1329</f>
        <v>3895.37</v>
      </c>
      <c r="E17" s="699">
        <f t="shared" si="11"/>
        <v>9093.060000000001</v>
      </c>
      <c r="F17" s="16">
        <f>E17/E38</f>
        <v>0.01721258998680254</v>
      </c>
      <c r="G17" s="20"/>
      <c r="H17" s="11">
        <f t="shared" si="0"/>
        <v>0</v>
      </c>
      <c r="I17" s="20"/>
      <c r="J17" s="11">
        <f t="shared" si="1"/>
        <v>0</v>
      </c>
      <c r="K17" s="22"/>
      <c r="L17" s="11">
        <f t="shared" si="2"/>
        <v>0</v>
      </c>
      <c r="M17" s="22"/>
      <c r="N17" s="11">
        <f t="shared" si="3"/>
        <v>0</v>
      </c>
      <c r="O17" s="22"/>
      <c r="P17" s="11">
        <f t="shared" si="4"/>
        <v>0</v>
      </c>
      <c r="Q17" s="22"/>
      <c r="R17" s="13">
        <f t="shared" si="5"/>
        <v>0</v>
      </c>
      <c r="S17" s="20">
        <v>1</v>
      </c>
      <c r="T17" s="11">
        <f t="shared" si="6"/>
        <v>9093.060000000001</v>
      </c>
      <c r="U17" s="22"/>
      <c r="V17" s="11">
        <f t="shared" si="7"/>
        <v>0</v>
      </c>
      <c r="W17" s="22"/>
      <c r="X17" s="11">
        <f t="shared" si="8"/>
        <v>0</v>
      </c>
      <c r="Y17" s="22"/>
      <c r="Z17" s="11">
        <f t="shared" si="9"/>
        <v>0</v>
      </c>
      <c r="AA17" s="13">
        <f t="shared" si="10"/>
        <v>9093.060000000001</v>
      </c>
    </row>
    <row r="18" spans="1:27" ht="12.75">
      <c r="A18" s="7">
        <v>12</v>
      </c>
      <c r="B18" s="4" t="s">
        <v>1022</v>
      </c>
      <c r="C18" s="699">
        <f>REFORMA!I1365</f>
        <v>9484.0108</v>
      </c>
      <c r="D18" s="56">
        <f>AMPLIAÇÃO!I1365</f>
        <v>44645.408800000005</v>
      </c>
      <c r="E18" s="699">
        <f t="shared" si="11"/>
        <v>54129.41960000001</v>
      </c>
      <c r="F18" s="16">
        <f>E18/E38</f>
        <v>0.10246358275414362</v>
      </c>
      <c r="G18" s="20"/>
      <c r="H18" s="11">
        <f t="shared" si="0"/>
        <v>0</v>
      </c>
      <c r="I18" s="20"/>
      <c r="J18" s="11">
        <f t="shared" si="1"/>
        <v>0</v>
      </c>
      <c r="K18" s="22"/>
      <c r="L18" s="11">
        <f t="shared" si="2"/>
        <v>0</v>
      </c>
      <c r="M18" s="22"/>
      <c r="N18" s="11">
        <f t="shared" si="3"/>
        <v>0</v>
      </c>
      <c r="O18" s="22">
        <v>0.35</v>
      </c>
      <c r="P18" s="11">
        <f t="shared" si="4"/>
        <v>18945.296860000002</v>
      </c>
      <c r="Q18" s="22">
        <v>0.35</v>
      </c>
      <c r="R18" s="13">
        <f t="shared" si="5"/>
        <v>18945.296860000002</v>
      </c>
      <c r="S18" s="20">
        <v>0.3</v>
      </c>
      <c r="T18" s="11">
        <f t="shared" si="6"/>
        <v>16238.825880000002</v>
      </c>
      <c r="U18" s="22"/>
      <c r="V18" s="11">
        <f t="shared" si="7"/>
        <v>0</v>
      </c>
      <c r="W18" s="22"/>
      <c r="X18" s="11">
        <f t="shared" si="8"/>
        <v>0</v>
      </c>
      <c r="Y18" s="22"/>
      <c r="Z18" s="11">
        <f t="shared" si="9"/>
        <v>0</v>
      </c>
      <c r="AA18" s="13">
        <f t="shared" si="10"/>
        <v>54129.41960000001</v>
      </c>
    </row>
    <row r="19" spans="1:27" ht="12.75">
      <c r="A19" s="10">
        <v>13</v>
      </c>
      <c r="B19" s="1" t="s">
        <v>1023</v>
      </c>
      <c r="C19" s="699">
        <f>REFORMA!I1404</f>
        <v>4003.64</v>
      </c>
      <c r="D19" s="57"/>
      <c r="E19" s="699">
        <f t="shared" si="11"/>
        <v>4003.64</v>
      </c>
      <c r="F19" s="16">
        <f>E19/E38</f>
        <v>0.007578638409376173</v>
      </c>
      <c r="G19" s="20"/>
      <c r="H19" s="11">
        <f t="shared" si="0"/>
        <v>0</v>
      </c>
      <c r="I19" s="20"/>
      <c r="J19" s="11">
        <f t="shared" si="1"/>
        <v>0</v>
      </c>
      <c r="K19" s="22"/>
      <c r="L19" s="11">
        <f t="shared" si="2"/>
        <v>0</v>
      </c>
      <c r="M19" s="22"/>
      <c r="N19" s="11">
        <f t="shared" si="3"/>
        <v>0</v>
      </c>
      <c r="O19" s="22"/>
      <c r="P19" s="11">
        <f t="shared" si="4"/>
        <v>0</v>
      </c>
      <c r="Q19" s="22"/>
      <c r="R19" s="13">
        <f t="shared" si="5"/>
        <v>0</v>
      </c>
      <c r="S19" s="20">
        <v>1</v>
      </c>
      <c r="T19" s="11">
        <f t="shared" si="6"/>
        <v>4003.64</v>
      </c>
      <c r="U19" s="22"/>
      <c r="V19" s="11">
        <f t="shared" si="7"/>
        <v>0</v>
      </c>
      <c r="W19" s="22"/>
      <c r="X19" s="11">
        <f t="shared" si="8"/>
        <v>0</v>
      </c>
      <c r="Y19" s="22"/>
      <c r="Z19" s="11">
        <f t="shared" si="9"/>
        <v>0</v>
      </c>
      <c r="AA19" s="13">
        <f t="shared" si="10"/>
        <v>4003.64</v>
      </c>
    </row>
    <row r="20" spans="1:27" ht="12.75">
      <c r="A20" s="7">
        <v>14</v>
      </c>
      <c r="B20" s="4" t="s">
        <v>1024</v>
      </c>
      <c r="C20" s="699">
        <f>REFORMA!I1444</f>
        <v>8202.7635</v>
      </c>
      <c r="D20" s="56">
        <f>AMPLIAÇÃO!I1444</f>
        <v>15917.108199999999</v>
      </c>
      <c r="E20" s="699">
        <f t="shared" si="11"/>
        <v>24119.871699999996</v>
      </c>
      <c r="F20" s="16">
        <f>E20/E38</f>
        <v>0.045657398291266284</v>
      </c>
      <c r="G20" s="20"/>
      <c r="H20" s="11">
        <f t="shared" si="0"/>
        <v>0</v>
      </c>
      <c r="I20" s="20"/>
      <c r="J20" s="11">
        <f t="shared" si="1"/>
        <v>0</v>
      </c>
      <c r="K20" s="22"/>
      <c r="L20" s="11">
        <f t="shared" si="2"/>
        <v>0</v>
      </c>
      <c r="M20" s="22">
        <v>0.25</v>
      </c>
      <c r="N20" s="11">
        <f t="shared" si="3"/>
        <v>6029.967924999999</v>
      </c>
      <c r="O20" s="22">
        <v>0.35</v>
      </c>
      <c r="P20" s="11">
        <f t="shared" si="4"/>
        <v>8441.955094999998</v>
      </c>
      <c r="Q20" s="22">
        <v>0.3</v>
      </c>
      <c r="R20" s="13">
        <f t="shared" si="5"/>
        <v>7235.961509999998</v>
      </c>
      <c r="S20" s="20">
        <v>0.05</v>
      </c>
      <c r="T20" s="11">
        <f t="shared" si="6"/>
        <v>1205.993585</v>
      </c>
      <c r="U20" s="22">
        <v>0.05</v>
      </c>
      <c r="V20" s="11">
        <f t="shared" si="7"/>
        <v>1205.993585</v>
      </c>
      <c r="W20" s="22"/>
      <c r="X20" s="11">
        <f t="shared" si="8"/>
        <v>0</v>
      </c>
      <c r="Y20" s="22"/>
      <c r="Z20" s="11">
        <f t="shared" si="9"/>
        <v>0</v>
      </c>
      <c r="AA20" s="13">
        <f t="shared" si="10"/>
        <v>24119.871699999996</v>
      </c>
    </row>
    <row r="21" spans="1:27" ht="12.75">
      <c r="A21" s="10">
        <v>15</v>
      </c>
      <c r="B21" s="4" t="s">
        <v>1025</v>
      </c>
      <c r="C21" s="699">
        <f>REFORMA!I1536</f>
        <v>2030.3429999999998</v>
      </c>
      <c r="D21" s="56">
        <f>AMPLIAÇÃO!I1536</f>
        <v>18959.490400000002</v>
      </c>
      <c r="E21" s="699">
        <f t="shared" si="11"/>
        <v>20989.833400000003</v>
      </c>
      <c r="F21" s="16">
        <f>E21/E38</f>
        <v>0.039732432888982754</v>
      </c>
      <c r="G21" s="20"/>
      <c r="H21" s="11">
        <f t="shared" si="0"/>
        <v>0</v>
      </c>
      <c r="I21" s="20"/>
      <c r="J21" s="11">
        <f t="shared" si="1"/>
        <v>0</v>
      </c>
      <c r="K21" s="22"/>
      <c r="L21" s="11">
        <f t="shared" si="2"/>
        <v>0</v>
      </c>
      <c r="M21" s="22"/>
      <c r="N21" s="11">
        <f t="shared" si="3"/>
        <v>0</v>
      </c>
      <c r="O21" s="22">
        <v>0.5</v>
      </c>
      <c r="P21" s="11">
        <f t="shared" si="4"/>
        <v>10494.916700000002</v>
      </c>
      <c r="Q21" s="22">
        <v>0.5</v>
      </c>
      <c r="R21" s="13">
        <f t="shared" si="5"/>
        <v>10494.916700000002</v>
      </c>
      <c r="S21" s="20"/>
      <c r="T21" s="11">
        <f t="shared" si="6"/>
        <v>0</v>
      </c>
      <c r="U21" s="22"/>
      <c r="V21" s="11">
        <f t="shared" si="7"/>
        <v>0</v>
      </c>
      <c r="W21" s="22"/>
      <c r="X21" s="11">
        <f t="shared" si="8"/>
        <v>0</v>
      </c>
      <c r="Y21" s="22"/>
      <c r="Z21" s="11">
        <f t="shared" si="9"/>
        <v>0</v>
      </c>
      <c r="AA21" s="13">
        <f t="shared" si="10"/>
        <v>20989.833400000003</v>
      </c>
    </row>
    <row r="22" spans="1:27" ht="12.75">
      <c r="A22" s="7">
        <v>16</v>
      </c>
      <c r="B22" s="4" t="s">
        <v>1026</v>
      </c>
      <c r="C22" s="699">
        <f>REFORMA!I1552</f>
        <v>454.02</v>
      </c>
      <c r="D22" s="56">
        <f>AMPLIAÇÃO!I1552</f>
        <v>8359.1664</v>
      </c>
      <c r="E22" s="699">
        <f t="shared" si="11"/>
        <v>8813.1864</v>
      </c>
      <c r="F22" s="16">
        <f>E22/E38</f>
        <v>0.01668280688574191</v>
      </c>
      <c r="G22" s="20"/>
      <c r="H22" s="11">
        <f t="shared" si="0"/>
        <v>0</v>
      </c>
      <c r="I22" s="20"/>
      <c r="J22" s="11">
        <f t="shared" si="1"/>
        <v>0</v>
      </c>
      <c r="K22" s="22"/>
      <c r="L22" s="11">
        <f t="shared" si="2"/>
        <v>0</v>
      </c>
      <c r="M22" s="22"/>
      <c r="N22" s="11">
        <f t="shared" si="3"/>
        <v>0</v>
      </c>
      <c r="O22" s="22"/>
      <c r="P22" s="11">
        <f t="shared" si="4"/>
        <v>0</v>
      </c>
      <c r="Q22" s="22"/>
      <c r="R22" s="13">
        <f t="shared" si="5"/>
        <v>0</v>
      </c>
      <c r="S22" s="20"/>
      <c r="T22" s="11">
        <f t="shared" si="6"/>
        <v>0</v>
      </c>
      <c r="U22" s="22">
        <v>1</v>
      </c>
      <c r="V22" s="11">
        <f t="shared" si="7"/>
        <v>8813.1864</v>
      </c>
      <c r="W22" s="22"/>
      <c r="X22" s="11">
        <f t="shared" si="8"/>
        <v>0</v>
      </c>
      <c r="Y22" s="22"/>
      <c r="Z22" s="11">
        <f t="shared" si="9"/>
        <v>0</v>
      </c>
      <c r="AA22" s="13">
        <f t="shared" si="10"/>
        <v>8813.1864</v>
      </c>
    </row>
    <row r="23" spans="1:27" ht="12.75">
      <c r="A23" s="10">
        <v>17</v>
      </c>
      <c r="B23" s="4" t="s">
        <v>1027</v>
      </c>
      <c r="C23" s="699">
        <f>REFORMA!I1633</f>
        <v>72364.3028</v>
      </c>
      <c r="D23" s="56">
        <f>AMPLIAÇÃO!I1633</f>
        <v>25675.183399999998</v>
      </c>
      <c r="E23" s="699">
        <f t="shared" si="11"/>
        <v>98039.4862</v>
      </c>
      <c r="F23" s="16">
        <f>E23/E38</f>
        <v>0.18558257379555237</v>
      </c>
      <c r="G23" s="20"/>
      <c r="H23" s="11">
        <f t="shared" si="0"/>
        <v>0</v>
      </c>
      <c r="I23" s="20"/>
      <c r="J23" s="11">
        <f t="shared" si="1"/>
        <v>0</v>
      </c>
      <c r="K23" s="22"/>
      <c r="L23" s="11">
        <f t="shared" si="2"/>
        <v>0</v>
      </c>
      <c r="M23" s="22"/>
      <c r="N23" s="11">
        <f t="shared" si="3"/>
        <v>0</v>
      </c>
      <c r="O23" s="22"/>
      <c r="P23" s="11">
        <f t="shared" si="4"/>
        <v>0</v>
      </c>
      <c r="Q23" s="22"/>
      <c r="R23" s="13">
        <f t="shared" si="5"/>
        <v>0</v>
      </c>
      <c r="S23" s="20">
        <v>0.5</v>
      </c>
      <c r="T23" s="11">
        <f t="shared" si="6"/>
        <v>49019.7431</v>
      </c>
      <c r="U23" s="22">
        <v>0.5</v>
      </c>
      <c r="V23" s="11">
        <f t="shared" si="7"/>
        <v>49019.7431</v>
      </c>
      <c r="W23" s="22"/>
      <c r="X23" s="11">
        <f t="shared" si="8"/>
        <v>0</v>
      </c>
      <c r="Y23" s="22"/>
      <c r="Z23" s="11">
        <f t="shared" si="9"/>
        <v>0</v>
      </c>
      <c r="AA23" s="13">
        <f t="shared" si="10"/>
        <v>98039.4862</v>
      </c>
    </row>
    <row r="24" spans="1:27" ht="12.75">
      <c r="A24" s="7">
        <v>18</v>
      </c>
      <c r="B24" s="4" t="s">
        <v>1028</v>
      </c>
      <c r="C24" s="699">
        <f>REFORMA!I1666</f>
        <v>2652.62</v>
      </c>
      <c r="D24" s="56"/>
      <c r="E24" s="699">
        <f t="shared" si="11"/>
        <v>2652.62</v>
      </c>
      <c r="F24" s="16">
        <f>E24/E38</f>
        <v>0.005021242623582396</v>
      </c>
      <c r="G24" s="20"/>
      <c r="H24" s="11">
        <f t="shared" si="0"/>
        <v>0</v>
      </c>
      <c r="I24" s="20"/>
      <c r="J24" s="11">
        <f t="shared" si="1"/>
        <v>0</v>
      </c>
      <c r="K24" s="22"/>
      <c r="L24" s="11">
        <f t="shared" si="2"/>
        <v>0</v>
      </c>
      <c r="M24" s="22"/>
      <c r="N24" s="11">
        <f t="shared" si="3"/>
        <v>0</v>
      </c>
      <c r="O24" s="22"/>
      <c r="P24" s="11">
        <f t="shared" si="4"/>
        <v>0</v>
      </c>
      <c r="Q24" s="22">
        <v>0.35</v>
      </c>
      <c r="R24" s="13">
        <f t="shared" si="5"/>
        <v>928.4169999999999</v>
      </c>
      <c r="S24" s="20">
        <v>0.35</v>
      </c>
      <c r="T24" s="11">
        <f t="shared" si="6"/>
        <v>928.4169999999999</v>
      </c>
      <c r="U24" s="22">
        <v>0.3</v>
      </c>
      <c r="V24" s="11">
        <f t="shared" si="7"/>
        <v>795.786</v>
      </c>
      <c r="W24" s="22"/>
      <c r="X24" s="11">
        <f t="shared" si="8"/>
        <v>0</v>
      </c>
      <c r="Y24" s="22"/>
      <c r="Z24" s="11">
        <f t="shared" si="9"/>
        <v>0</v>
      </c>
      <c r="AA24" s="13">
        <f t="shared" si="10"/>
        <v>2652.62</v>
      </c>
    </row>
    <row r="25" spans="1:27" ht="12.75">
      <c r="A25" s="10">
        <v>19</v>
      </c>
      <c r="B25" s="4" t="s">
        <v>1029</v>
      </c>
      <c r="C25" s="699">
        <f>REFORMA!I1713</f>
        <v>10071.65</v>
      </c>
      <c r="D25" s="56">
        <f>AMPLIAÇÃO!I1713</f>
        <v>653.23</v>
      </c>
      <c r="E25" s="699">
        <f t="shared" si="11"/>
        <v>10724.88</v>
      </c>
      <c r="F25" s="16">
        <f>E25/E38</f>
        <v>0.02030152249052121</v>
      </c>
      <c r="G25" s="20"/>
      <c r="H25" s="11">
        <f t="shared" si="0"/>
        <v>0</v>
      </c>
      <c r="I25" s="20"/>
      <c r="J25" s="11">
        <f t="shared" si="1"/>
        <v>0</v>
      </c>
      <c r="K25" s="22"/>
      <c r="L25" s="11">
        <f t="shared" si="2"/>
        <v>0</v>
      </c>
      <c r="M25" s="22"/>
      <c r="N25" s="11">
        <f t="shared" si="3"/>
        <v>0</v>
      </c>
      <c r="O25" s="22"/>
      <c r="P25" s="11">
        <f t="shared" si="4"/>
        <v>0</v>
      </c>
      <c r="Q25" s="22"/>
      <c r="R25" s="13">
        <f t="shared" si="5"/>
        <v>0</v>
      </c>
      <c r="S25" s="20"/>
      <c r="T25" s="11">
        <f t="shared" si="6"/>
        <v>0</v>
      </c>
      <c r="U25" s="22">
        <v>1</v>
      </c>
      <c r="V25" s="11">
        <f t="shared" si="7"/>
        <v>10724.88</v>
      </c>
      <c r="W25" s="22"/>
      <c r="X25" s="11">
        <f t="shared" si="8"/>
        <v>0</v>
      </c>
      <c r="Y25" s="22"/>
      <c r="Z25" s="11">
        <f t="shared" si="9"/>
        <v>0</v>
      </c>
      <c r="AA25" s="13">
        <f t="shared" si="10"/>
        <v>10724.88</v>
      </c>
    </row>
    <row r="26" spans="1:27" s="46" customFormat="1" ht="12.75" hidden="1">
      <c r="A26" s="39">
        <v>20</v>
      </c>
      <c r="B26" s="40" t="s">
        <v>1030</v>
      </c>
      <c r="C26" s="700"/>
      <c r="D26" s="58"/>
      <c r="E26" s="699">
        <f t="shared" si="11"/>
        <v>0</v>
      </c>
      <c r="F26" s="701">
        <f>E26/E38</f>
        <v>0</v>
      </c>
      <c r="G26" s="42"/>
      <c r="H26" s="702">
        <f t="shared" si="0"/>
        <v>0</v>
      </c>
      <c r="I26" s="42"/>
      <c r="J26" s="702">
        <f t="shared" si="1"/>
        <v>0</v>
      </c>
      <c r="K26" s="703"/>
      <c r="L26" s="702">
        <f t="shared" si="2"/>
        <v>0</v>
      </c>
      <c r="M26" s="703"/>
      <c r="N26" s="702">
        <f t="shared" si="3"/>
        <v>0</v>
      </c>
      <c r="O26" s="703"/>
      <c r="P26" s="702">
        <f t="shared" si="4"/>
        <v>0</v>
      </c>
      <c r="Q26" s="703"/>
      <c r="R26" s="704">
        <f t="shared" si="5"/>
        <v>0</v>
      </c>
      <c r="S26" s="42"/>
      <c r="T26" s="702">
        <f t="shared" si="6"/>
        <v>0</v>
      </c>
      <c r="U26" s="703"/>
      <c r="V26" s="702">
        <f t="shared" si="7"/>
        <v>0</v>
      </c>
      <c r="W26" s="703"/>
      <c r="X26" s="702">
        <f t="shared" si="8"/>
        <v>0</v>
      </c>
      <c r="Y26" s="703"/>
      <c r="Z26" s="702">
        <f t="shared" si="9"/>
        <v>0</v>
      </c>
      <c r="AA26" s="13">
        <f t="shared" si="10"/>
        <v>0</v>
      </c>
    </row>
    <row r="27" spans="1:27" ht="12.75">
      <c r="A27" s="10">
        <v>20</v>
      </c>
      <c r="B27" s="4" t="s">
        <v>1031</v>
      </c>
      <c r="C27" s="699"/>
      <c r="D27" s="56"/>
      <c r="E27" s="699">
        <f t="shared" si="11"/>
        <v>0</v>
      </c>
      <c r="F27" s="16">
        <f>E27/E38</f>
        <v>0</v>
      </c>
      <c r="G27" s="20"/>
      <c r="H27" s="11">
        <f t="shared" si="0"/>
        <v>0</v>
      </c>
      <c r="I27" s="20"/>
      <c r="J27" s="11">
        <f t="shared" si="1"/>
        <v>0</v>
      </c>
      <c r="K27" s="22"/>
      <c r="L27" s="11">
        <f t="shared" si="2"/>
        <v>0</v>
      </c>
      <c r="M27" s="22"/>
      <c r="N27" s="11">
        <f t="shared" si="3"/>
        <v>0</v>
      </c>
      <c r="O27" s="22"/>
      <c r="P27" s="11">
        <f t="shared" si="4"/>
        <v>0</v>
      </c>
      <c r="Q27" s="22"/>
      <c r="R27" s="13">
        <f t="shared" si="5"/>
        <v>0</v>
      </c>
      <c r="S27" s="20"/>
      <c r="T27" s="11">
        <f t="shared" si="6"/>
        <v>0</v>
      </c>
      <c r="U27" s="22"/>
      <c r="V27" s="11">
        <f t="shared" si="7"/>
        <v>0</v>
      </c>
      <c r="W27" s="22"/>
      <c r="X27" s="11">
        <f t="shared" si="8"/>
        <v>0</v>
      </c>
      <c r="Y27" s="22"/>
      <c r="Z27" s="11">
        <f t="shared" si="9"/>
        <v>0</v>
      </c>
      <c r="AA27" s="13">
        <f t="shared" si="10"/>
        <v>0</v>
      </c>
    </row>
    <row r="28" spans="1:27" s="46" customFormat="1" ht="12.75" hidden="1">
      <c r="A28" s="39">
        <v>22</v>
      </c>
      <c r="B28" s="40" t="s">
        <v>1032</v>
      </c>
      <c r="C28" s="700"/>
      <c r="D28" s="58"/>
      <c r="E28" s="699">
        <f t="shared" si="11"/>
        <v>0</v>
      </c>
      <c r="F28" s="701">
        <f>E28/E38</f>
        <v>0</v>
      </c>
      <c r="G28" s="42"/>
      <c r="H28" s="702">
        <f t="shared" si="0"/>
        <v>0</v>
      </c>
      <c r="I28" s="42"/>
      <c r="J28" s="702">
        <f t="shared" si="1"/>
        <v>0</v>
      </c>
      <c r="K28" s="703"/>
      <c r="L28" s="702">
        <f t="shared" si="2"/>
        <v>0</v>
      </c>
      <c r="M28" s="703"/>
      <c r="N28" s="702">
        <f t="shared" si="3"/>
        <v>0</v>
      </c>
      <c r="O28" s="703"/>
      <c r="P28" s="702">
        <f t="shared" si="4"/>
        <v>0</v>
      </c>
      <c r="Q28" s="703"/>
      <c r="R28" s="704">
        <f t="shared" si="5"/>
        <v>0</v>
      </c>
      <c r="S28" s="42"/>
      <c r="T28" s="702">
        <f t="shared" si="6"/>
        <v>0</v>
      </c>
      <c r="U28" s="703"/>
      <c r="V28" s="702">
        <f t="shared" si="7"/>
        <v>0</v>
      </c>
      <c r="W28" s="703"/>
      <c r="X28" s="702">
        <f t="shared" si="8"/>
        <v>0</v>
      </c>
      <c r="Y28" s="703"/>
      <c r="Z28" s="702">
        <f t="shared" si="9"/>
        <v>0</v>
      </c>
      <c r="AA28" s="13">
        <f t="shared" si="10"/>
        <v>0</v>
      </c>
    </row>
    <row r="29" spans="1:27" ht="12.75">
      <c r="A29" s="10">
        <v>21</v>
      </c>
      <c r="B29" s="4" t="s">
        <v>1033</v>
      </c>
      <c r="C29" s="699">
        <f>REFORMA!I1832</f>
        <v>14660.1895</v>
      </c>
      <c r="D29" s="56"/>
      <c r="E29" s="699">
        <f t="shared" si="11"/>
        <v>14660.1895</v>
      </c>
      <c r="F29" s="16">
        <f>E29/E38</f>
        <v>0.027750815566193087</v>
      </c>
      <c r="G29" s="20"/>
      <c r="H29" s="11">
        <f t="shared" si="0"/>
        <v>0</v>
      </c>
      <c r="I29" s="20"/>
      <c r="J29" s="11">
        <f t="shared" si="1"/>
        <v>0</v>
      </c>
      <c r="K29" s="22"/>
      <c r="L29" s="11">
        <f t="shared" si="2"/>
        <v>0</v>
      </c>
      <c r="M29" s="22"/>
      <c r="N29" s="11">
        <f t="shared" si="3"/>
        <v>0</v>
      </c>
      <c r="O29" s="22"/>
      <c r="P29" s="11">
        <f t="shared" si="4"/>
        <v>0</v>
      </c>
      <c r="Q29" s="22"/>
      <c r="R29" s="13">
        <f t="shared" si="5"/>
        <v>0</v>
      </c>
      <c r="S29" s="20"/>
      <c r="T29" s="11">
        <f t="shared" si="6"/>
        <v>0</v>
      </c>
      <c r="U29" s="22">
        <v>1</v>
      </c>
      <c r="V29" s="11">
        <f t="shared" si="7"/>
        <v>14660.1895</v>
      </c>
      <c r="W29" s="22"/>
      <c r="X29" s="11">
        <f t="shared" si="8"/>
        <v>0</v>
      </c>
      <c r="Y29" s="22"/>
      <c r="Z29" s="11">
        <f t="shared" si="9"/>
        <v>0</v>
      </c>
      <c r="AA29" s="13">
        <f t="shared" si="10"/>
        <v>14660.1895</v>
      </c>
    </row>
    <row r="30" spans="1:27" ht="12.75">
      <c r="A30" s="7">
        <v>22</v>
      </c>
      <c r="B30" s="4" t="s">
        <v>1037</v>
      </c>
      <c r="C30" s="6">
        <f>REFORMA!I1836</f>
        <v>38628.5</v>
      </c>
      <c r="D30" s="56"/>
      <c r="E30" s="699">
        <f t="shared" si="11"/>
        <v>38628.5</v>
      </c>
      <c r="F30" s="16">
        <f>E30/E38</f>
        <v>0.07312131804972163</v>
      </c>
      <c r="G30" s="20"/>
      <c r="H30" s="11">
        <f t="shared" si="0"/>
        <v>0</v>
      </c>
      <c r="I30" s="20"/>
      <c r="J30" s="11">
        <f t="shared" si="1"/>
        <v>0</v>
      </c>
      <c r="K30" s="22"/>
      <c r="L30" s="11">
        <f t="shared" si="2"/>
        <v>0</v>
      </c>
      <c r="M30" s="22"/>
      <c r="N30" s="11">
        <f t="shared" si="3"/>
        <v>0</v>
      </c>
      <c r="O30" s="22"/>
      <c r="P30" s="11">
        <f t="shared" si="4"/>
        <v>0</v>
      </c>
      <c r="Q30" s="22"/>
      <c r="R30" s="13">
        <f t="shared" si="5"/>
        <v>0</v>
      </c>
      <c r="S30" s="20">
        <v>0.5</v>
      </c>
      <c r="T30" s="11">
        <f t="shared" si="6"/>
        <v>19314.25</v>
      </c>
      <c r="U30" s="22">
        <v>0.5</v>
      </c>
      <c r="V30" s="11">
        <f t="shared" si="7"/>
        <v>19314.25</v>
      </c>
      <c r="W30" s="22"/>
      <c r="X30" s="11">
        <f t="shared" si="8"/>
        <v>0</v>
      </c>
      <c r="Y30" s="22"/>
      <c r="Z30" s="11">
        <f t="shared" si="9"/>
        <v>0</v>
      </c>
      <c r="AA30" s="13">
        <f t="shared" si="10"/>
        <v>38628.5</v>
      </c>
    </row>
    <row r="31" spans="1:27" ht="12.75">
      <c r="A31" s="10">
        <v>23</v>
      </c>
      <c r="B31" s="4"/>
      <c r="C31" s="48"/>
      <c r="D31" s="56"/>
      <c r="E31" s="6"/>
      <c r="F31" s="16">
        <f>E31/E38</f>
        <v>0</v>
      </c>
      <c r="G31" s="20"/>
      <c r="H31" s="11">
        <f t="shared" si="0"/>
        <v>0</v>
      </c>
      <c r="I31" s="20"/>
      <c r="J31" s="11">
        <f t="shared" si="1"/>
        <v>0</v>
      </c>
      <c r="K31" s="22"/>
      <c r="L31" s="11">
        <f t="shared" si="2"/>
        <v>0</v>
      </c>
      <c r="M31" s="22"/>
      <c r="N31" s="11">
        <f t="shared" si="3"/>
        <v>0</v>
      </c>
      <c r="O31" s="22"/>
      <c r="P31" s="11">
        <f t="shared" si="4"/>
        <v>0</v>
      </c>
      <c r="Q31" s="22"/>
      <c r="R31" s="13">
        <f t="shared" si="5"/>
        <v>0</v>
      </c>
      <c r="S31" s="20"/>
      <c r="T31" s="11">
        <f t="shared" si="6"/>
        <v>0</v>
      </c>
      <c r="U31" s="22"/>
      <c r="V31" s="11">
        <f t="shared" si="7"/>
        <v>0</v>
      </c>
      <c r="W31" s="22"/>
      <c r="X31" s="11">
        <f t="shared" si="8"/>
        <v>0</v>
      </c>
      <c r="Y31" s="22"/>
      <c r="Z31" s="11">
        <f t="shared" si="9"/>
        <v>0</v>
      </c>
      <c r="AA31" s="13">
        <f t="shared" si="10"/>
        <v>0</v>
      </c>
    </row>
    <row r="32" spans="1:27" ht="12.75">
      <c r="A32" s="7">
        <v>24</v>
      </c>
      <c r="B32" s="4"/>
      <c r="C32" s="48"/>
      <c r="D32" s="56"/>
      <c r="E32" s="6"/>
      <c r="F32" s="16">
        <f>E32/E38</f>
        <v>0</v>
      </c>
      <c r="G32" s="20"/>
      <c r="H32" s="11">
        <f t="shared" si="0"/>
        <v>0</v>
      </c>
      <c r="I32" s="20"/>
      <c r="J32" s="11">
        <f t="shared" si="1"/>
        <v>0</v>
      </c>
      <c r="K32" s="22"/>
      <c r="L32" s="11">
        <f t="shared" si="2"/>
        <v>0</v>
      </c>
      <c r="M32" s="22"/>
      <c r="N32" s="11">
        <f t="shared" si="3"/>
        <v>0</v>
      </c>
      <c r="O32" s="22"/>
      <c r="P32" s="11">
        <f t="shared" si="4"/>
        <v>0</v>
      </c>
      <c r="Q32" s="22"/>
      <c r="R32" s="13">
        <f t="shared" si="5"/>
        <v>0</v>
      </c>
      <c r="S32" s="20"/>
      <c r="T32" s="11">
        <f t="shared" si="6"/>
        <v>0</v>
      </c>
      <c r="U32" s="22"/>
      <c r="V32" s="11">
        <f t="shared" si="7"/>
        <v>0</v>
      </c>
      <c r="W32" s="22"/>
      <c r="X32" s="11">
        <f t="shared" si="8"/>
        <v>0</v>
      </c>
      <c r="Y32" s="22"/>
      <c r="Z32" s="11">
        <f t="shared" si="9"/>
        <v>0</v>
      </c>
      <c r="AA32" s="13">
        <f t="shared" si="10"/>
        <v>0</v>
      </c>
    </row>
    <row r="33" spans="1:27" ht="12.75">
      <c r="A33" s="10">
        <v>25</v>
      </c>
      <c r="B33" s="4"/>
      <c r="C33" s="48"/>
      <c r="D33" s="56"/>
      <c r="E33" s="6"/>
      <c r="F33" s="16">
        <f>E33/E38</f>
        <v>0</v>
      </c>
      <c r="G33" s="20"/>
      <c r="H33" s="11">
        <f t="shared" si="0"/>
        <v>0</v>
      </c>
      <c r="I33" s="20"/>
      <c r="J33" s="11">
        <f t="shared" si="1"/>
        <v>0</v>
      </c>
      <c r="K33" s="22"/>
      <c r="L33" s="11">
        <f t="shared" si="2"/>
        <v>0</v>
      </c>
      <c r="M33" s="22"/>
      <c r="N33" s="11">
        <f t="shared" si="3"/>
        <v>0</v>
      </c>
      <c r="O33" s="22"/>
      <c r="P33" s="11">
        <f t="shared" si="4"/>
        <v>0</v>
      </c>
      <c r="Q33" s="22"/>
      <c r="R33" s="13">
        <f t="shared" si="5"/>
        <v>0</v>
      </c>
      <c r="S33" s="20"/>
      <c r="T33" s="11">
        <f t="shared" si="6"/>
        <v>0</v>
      </c>
      <c r="U33" s="22"/>
      <c r="V33" s="11">
        <f t="shared" si="7"/>
        <v>0</v>
      </c>
      <c r="W33" s="22"/>
      <c r="X33" s="11">
        <f t="shared" si="8"/>
        <v>0</v>
      </c>
      <c r="Y33" s="22"/>
      <c r="Z33" s="11">
        <f t="shared" si="9"/>
        <v>0</v>
      </c>
      <c r="AA33" s="13">
        <f t="shared" si="10"/>
        <v>0</v>
      </c>
    </row>
    <row r="34" spans="1:27" ht="12.75">
      <c r="A34" s="7">
        <v>26</v>
      </c>
      <c r="B34" s="29"/>
      <c r="C34" s="52"/>
      <c r="D34" s="59"/>
      <c r="E34" s="53"/>
      <c r="F34" s="30">
        <f>E34/E38</f>
        <v>0</v>
      </c>
      <c r="G34" s="31"/>
      <c r="H34" s="11">
        <f t="shared" si="0"/>
        <v>0</v>
      </c>
      <c r="I34" s="31"/>
      <c r="J34" s="11">
        <f t="shared" si="1"/>
        <v>0</v>
      </c>
      <c r="K34" s="32"/>
      <c r="L34" s="11">
        <f t="shared" si="2"/>
        <v>0</v>
      </c>
      <c r="M34" s="32"/>
      <c r="N34" s="11">
        <f t="shared" si="3"/>
        <v>0</v>
      </c>
      <c r="O34" s="32"/>
      <c r="P34" s="11">
        <f t="shared" si="4"/>
        <v>0</v>
      </c>
      <c r="Q34" s="32"/>
      <c r="R34" s="13">
        <f t="shared" si="5"/>
        <v>0</v>
      </c>
      <c r="S34" s="31"/>
      <c r="T34" s="11">
        <f t="shared" si="6"/>
        <v>0</v>
      </c>
      <c r="U34" s="32"/>
      <c r="V34" s="11">
        <f t="shared" si="7"/>
        <v>0</v>
      </c>
      <c r="W34" s="32"/>
      <c r="X34" s="11">
        <f t="shared" si="8"/>
        <v>0</v>
      </c>
      <c r="Y34" s="32"/>
      <c r="Z34" s="11">
        <f t="shared" si="9"/>
        <v>0</v>
      </c>
      <c r="AA34" s="13">
        <f t="shared" si="10"/>
        <v>0</v>
      </c>
    </row>
    <row r="35" spans="1:27" ht="13.5" thickBot="1">
      <c r="A35" s="34">
        <v>27</v>
      </c>
      <c r="B35" s="23"/>
      <c r="C35" s="54"/>
      <c r="D35" s="60"/>
      <c r="E35" s="28"/>
      <c r="F35" s="25">
        <f>E35/E38</f>
        <v>0</v>
      </c>
      <c r="G35" s="26"/>
      <c r="H35" s="24">
        <f t="shared" si="0"/>
        <v>0</v>
      </c>
      <c r="I35" s="26"/>
      <c r="J35" s="24">
        <f t="shared" si="1"/>
        <v>0</v>
      </c>
      <c r="K35" s="27"/>
      <c r="L35" s="24">
        <f t="shared" si="2"/>
        <v>0</v>
      </c>
      <c r="M35" s="27"/>
      <c r="N35" s="24">
        <f t="shared" si="3"/>
        <v>0</v>
      </c>
      <c r="O35" s="27"/>
      <c r="P35" s="24">
        <f t="shared" si="4"/>
        <v>0</v>
      </c>
      <c r="Q35" s="27"/>
      <c r="R35" s="28">
        <f t="shared" si="5"/>
        <v>0</v>
      </c>
      <c r="S35" s="26"/>
      <c r="T35" s="11">
        <f t="shared" si="6"/>
        <v>0</v>
      </c>
      <c r="U35" s="27"/>
      <c r="V35" s="11">
        <f t="shared" si="7"/>
        <v>0</v>
      </c>
      <c r="W35" s="27"/>
      <c r="X35" s="11">
        <f t="shared" si="8"/>
        <v>0</v>
      </c>
      <c r="Y35" s="27"/>
      <c r="Z35" s="11">
        <f t="shared" si="9"/>
        <v>0</v>
      </c>
      <c r="AA35" s="13">
        <f t="shared" si="10"/>
        <v>0</v>
      </c>
    </row>
    <row r="36" spans="1:27" ht="12.75">
      <c r="A36" s="708" t="s">
        <v>1004</v>
      </c>
      <c r="B36" s="695"/>
      <c r="C36" s="47"/>
      <c r="D36" s="47"/>
      <c r="E36" s="13"/>
      <c r="F36" s="15"/>
      <c r="G36" s="12"/>
      <c r="H36" s="13">
        <f>SUM(H7:H35)</f>
        <v>15818.375370000002</v>
      </c>
      <c r="I36" s="13"/>
      <c r="J36" s="13">
        <f>SUM(J7:J35)</f>
        <v>69234.93055999998</v>
      </c>
      <c r="K36" s="13"/>
      <c r="L36" s="13">
        <f>SUM(L7:L35)</f>
        <v>62183.71356</v>
      </c>
      <c r="M36" s="13"/>
      <c r="N36" s="13">
        <f>SUM(N7:N35)</f>
        <v>76755.168055</v>
      </c>
      <c r="O36" s="13"/>
      <c r="P36" s="13">
        <f>SUM(P7:P35)</f>
        <v>54857.582335</v>
      </c>
      <c r="Q36" s="13"/>
      <c r="R36" s="13">
        <f>SUM(R7:R35)</f>
        <v>40661.946070000005</v>
      </c>
      <c r="S36" s="13"/>
      <c r="T36" s="13">
        <f>SUM(T7:T35)</f>
        <v>102861.283565</v>
      </c>
      <c r="U36" s="13"/>
      <c r="V36" s="13">
        <f>SUM(V7:V35)</f>
        <v>105906.59158499999</v>
      </c>
      <c r="W36" s="13"/>
      <c r="X36" s="13">
        <f>SUM(X7:X35)</f>
        <v>0</v>
      </c>
      <c r="Y36" s="13"/>
      <c r="Z36" s="13">
        <f>SUM(Z7:Z35)</f>
        <v>0</v>
      </c>
      <c r="AA36" s="13">
        <f>SUM(AA7:AA35)</f>
        <v>528279.5911</v>
      </c>
    </row>
    <row r="37" spans="1:27" ht="12.75">
      <c r="A37" s="696" t="s">
        <v>1005</v>
      </c>
      <c r="B37" s="697"/>
      <c r="C37" s="48"/>
      <c r="D37" s="48"/>
      <c r="E37" s="6"/>
      <c r="F37" s="16"/>
      <c r="G37" s="4"/>
      <c r="H37" s="5">
        <f>F37+H36</f>
        <v>15818.375370000002</v>
      </c>
      <c r="I37" s="4"/>
      <c r="J37" s="5">
        <f>H37+J36</f>
        <v>85053.30592999997</v>
      </c>
      <c r="K37" s="4"/>
      <c r="L37" s="5">
        <f>J37+L36</f>
        <v>147237.01948999998</v>
      </c>
      <c r="M37" s="4"/>
      <c r="N37" s="5">
        <f>L37+N36</f>
        <v>223992.187545</v>
      </c>
      <c r="O37" s="4"/>
      <c r="P37" s="5">
        <f>N37+P36</f>
        <v>278849.76988</v>
      </c>
      <c r="Q37" s="4"/>
      <c r="R37" s="5">
        <f>P37+R36</f>
        <v>319511.71595</v>
      </c>
      <c r="S37" s="4"/>
      <c r="T37" s="5">
        <f>R37+T36</f>
        <v>422372.999515</v>
      </c>
      <c r="U37" s="4"/>
      <c r="V37" s="5">
        <f>T37+V36</f>
        <v>528279.5911</v>
      </c>
      <c r="W37" s="4"/>
      <c r="X37" s="5">
        <f>V37+X36</f>
        <v>528279.5911</v>
      </c>
      <c r="Y37" s="4"/>
      <c r="Z37" s="5">
        <f>X37+Z36</f>
        <v>528279.5911</v>
      </c>
      <c r="AA37" s="6">
        <f>M37+AA36</f>
        <v>528279.5911</v>
      </c>
    </row>
    <row r="38" spans="1:27" ht="13.5" thickBot="1">
      <c r="A38" s="692" t="s">
        <v>1006</v>
      </c>
      <c r="B38" s="693"/>
      <c r="C38" s="9">
        <f>SUM(C7:C37)</f>
        <v>244957.52490000002</v>
      </c>
      <c r="D38" s="9">
        <f>SUM(D7:D37)</f>
        <v>283322.06619999994</v>
      </c>
      <c r="E38" s="9">
        <f>SUM(E7:E37)</f>
        <v>528279.5911000001</v>
      </c>
      <c r="F38" s="17">
        <f>SUM(F7:F37)</f>
        <v>0.9999999999999998</v>
      </c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9"/>
      <c r="AA38" s="9"/>
    </row>
    <row r="39" ht="13.5" thickTop="1"/>
    <row r="41" spans="2:4" ht="12.75">
      <c r="B41" s="35" t="s">
        <v>1007</v>
      </c>
      <c r="C41" s="35"/>
      <c r="D41" s="35"/>
    </row>
    <row r="43" spans="1:7" ht="12.75">
      <c r="A43" s="36">
        <v>1</v>
      </c>
      <c r="B43" s="705" t="s">
        <v>1009</v>
      </c>
      <c r="C43" s="705"/>
      <c r="D43" s="705"/>
      <c r="E43" s="705"/>
      <c r="F43" s="705"/>
      <c r="G43" s="705"/>
    </row>
    <row r="44" spans="1:7" ht="12.75">
      <c r="A44" s="36">
        <v>2</v>
      </c>
      <c r="B44" s="705" t="s">
        <v>1008</v>
      </c>
      <c r="C44" s="705"/>
      <c r="D44" s="705"/>
      <c r="E44" s="705"/>
      <c r="F44" s="705"/>
      <c r="G44" s="705"/>
    </row>
    <row r="45" spans="1:7" ht="12.75">
      <c r="A45" s="36">
        <v>3</v>
      </c>
      <c r="B45" s="705" t="s">
        <v>1010</v>
      </c>
      <c r="C45" s="705"/>
      <c r="D45" s="705"/>
      <c r="E45" s="705"/>
      <c r="F45" s="705"/>
      <c r="G45" s="705"/>
    </row>
    <row r="46" spans="1:7" ht="12.75">
      <c r="A46" s="36">
        <v>4</v>
      </c>
      <c r="B46" s="705" t="s">
        <v>1011</v>
      </c>
      <c r="C46" s="705"/>
      <c r="D46" s="705"/>
      <c r="E46" s="705"/>
      <c r="F46" s="705"/>
      <c r="G46" s="705"/>
    </row>
  </sheetData>
  <sheetProtection password="F751" sheet="1" objects="1" scenarios="1"/>
  <mergeCells count="28">
    <mergeCell ref="A1:AA1"/>
    <mergeCell ref="A2:R2"/>
    <mergeCell ref="A3:R3"/>
    <mergeCell ref="A4:R4"/>
    <mergeCell ref="A5:A6"/>
    <mergeCell ref="B5:B6"/>
    <mergeCell ref="C5:C6"/>
    <mergeCell ref="D5:D6"/>
    <mergeCell ref="O5:P5"/>
    <mergeCell ref="Q5:R5"/>
    <mergeCell ref="E5:E6"/>
    <mergeCell ref="F5:F6"/>
    <mergeCell ref="G5:H5"/>
    <mergeCell ref="I5:J5"/>
    <mergeCell ref="AA5:AA6"/>
    <mergeCell ref="A36:B36"/>
    <mergeCell ref="A37:B37"/>
    <mergeCell ref="A38:B38"/>
    <mergeCell ref="S5:T5"/>
    <mergeCell ref="U5:V5"/>
    <mergeCell ref="W5:X5"/>
    <mergeCell ref="Y5:Z5"/>
    <mergeCell ref="K5:L5"/>
    <mergeCell ref="M5:N5"/>
    <mergeCell ref="B43:G43"/>
    <mergeCell ref="B44:G44"/>
    <mergeCell ref="B45:G45"/>
    <mergeCell ref="B46:G4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="70" zoomScaleNormal="70" zoomScalePageLayoutView="0" workbookViewId="0" topLeftCell="A1">
      <selection activeCell="C14" sqref="C14"/>
    </sheetView>
  </sheetViews>
  <sheetFormatPr defaultColWidth="9.140625" defaultRowHeight="12.75"/>
  <cols>
    <col min="1" max="1" width="5.421875" style="3" bestFit="1" customWidth="1"/>
    <col min="2" max="2" width="45.00390625" style="1" customWidth="1"/>
    <col min="3" max="3" width="14.28125" style="1" customWidth="1"/>
    <col min="4" max="4" width="14.57421875" style="1" customWidth="1"/>
    <col min="5" max="5" width="15.57421875" style="3" customWidth="1"/>
    <col min="6" max="6" width="11.7109375" style="18" customWidth="1"/>
    <col min="7" max="7" width="5.7109375" style="1" bestFit="1" customWidth="1"/>
    <col min="8" max="8" width="11.28125" style="1" bestFit="1" customWidth="1"/>
    <col min="9" max="9" width="5.7109375" style="1" bestFit="1" customWidth="1"/>
    <col min="10" max="10" width="11.28125" style="1" bestFit="1" customWidth="1"/>
    <col min="11" max="11" width="5.7109375" style="1" bestFit="1" customWidth="1"/>
    <col min="12" max="12" width="11.28125" style="1" bestFit="1" customWidth="1"/>
    <col min="13" max="13" width="5.7109375" style="1" bestFit="1" customWidth="1"/>
    <col min="14" max="14" width="11.28125" style="1" bestFit="1" customWidth="1"/>
    <col min="15" max="15" width="5.7109375" style="1" bestFit="1" customWidth="1"/>
    <col min="16" max="16" width="11.28125" style="1" bestFit="1" customWidth="1"/>
    <col min="17" max="17" width="5.7109375" style="1" bestFit="1" customWidth="1"/>
    <col min="18" max="18" width="11.28125" style="1" bestFit="1" customWidth="1"/>
    <col min="19" max="19" width="5.7109375" style="1" bestFit="1" customWidth="1"/>
    <col min="20" max="20" width="11.28125" style="1" bestFit="1" customWidth="1"/>
    <col min="21" max="21" width="5.7109375" style="1" bestFit="1" customWidth="1"/>
    <col min="22" max="22" width="11.28125" style="1" bestFit="1" customWidth="1"/>
    <col min="23" max="23" width="5.7109375" style="1" hidden="1" customWidth="1"/>
    <col min="24" max="24" width="13.57421875" style="1" hidden="1" customWidth="1"/>
    <col min="25" max="25" width="5.7109375" style="1" hidden="1" customWidth="1"/>
    <col min="26" max="26" width="14.140625" style="1" hidden="1" customWidth="1"/>
    <col min="27" max="27" width="13.421875" style="1" customWidth="1"/>
    <col min="28" max="16384" width="9.140625" style="1" customWidth="1"/>
  </cols>
  <sheetData>
    <row r="1" spans="1:27" ht="18">
      <c r="A1" s="715" t="s">
        <v>1003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6"/>
      <c r="T1" s="716"/>
      <c r="U1" s="716"/>
      <c r="V1" s="716"/>
      <c r="W1" s="716"/>
      <c r="X1" s="716"/>
      <c r="Y1" s="716"/>
      <c r="Z1" s="716"/>
      <c r="AA1" s="716"/>
    </row>
    <row r="2" spans="1:26" ht="15.75">
      <c r="A2" s="717" t="s">
        <v>1048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38"/>
      <c r="T2" s="38"/>
      <c r="U2" s="38"/>
      <c r="V2" s="38"/>
      <c r="W2" s="38"/>
      <c r="X2" s="38"/>
      <c r="Y2" s="38"/>
      <c r="Z2" s="38"/>
    </row>
    <row r="3" spans="1:26" ht="15.75">
      <c r="A3" s="717" t="s">
        <v>1042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38"/>
      <c r="T3" s="38"/>
      <c r="U3" s="38"/>
      <c r="V3" s="38"/>
      <c r="W3" s="38"/>
      <c r="X3" s="38"/>
      <c r="Y3" s="38"/>
      <c r="Z3" s="38"/>
    </row>
    <row r="4" spans="1:26" ht="16.5" thickBot="1">
      <c r="A4" s="717" t="s">
        <v>1043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  <c r="L4" s="717"/>
      <c r="M4" s="717"/>
      <c r="N4" s="717"/>
      <c r="O4" s="717"/>
      <c r="P4" s="717"/>
      <c r="Q4" s="717"/>
      <c r="R4" s="717"/>
      <c r="S4" s="38"/>
      <c r="T4" s="38"/>
      <c r="U4" s="38"/>
      <c r="V4" s="38"/>
      <c r="W4" s="38"/>
      <c r="X4" s="38"/>
      <c r="Y4" s="38"/>
      <c r="Z4" s="38"/>
    </row>
    <row r="5" spans="1:27" s="2" customFormat="1" ht="13.5" thickTop="1">
      <c r="A5" s="712" t="s">
        <v>994</v>
      </c>
      <c r="B5" s="706" t="s">
        <v>995</v>
      </c>
      <c r="C5" s="95" t="s">
        <v>1045</v>
      </c>
      <c r="D5" s="95" t="s">
        <v>1046</v>
      </c>
      <c r="E5" s="95" t="s">
        <v>1047</v>
      </c>
      <c r="F5" s="710" t="s">
        <v>997</v>
      </c>
      <c r="G5" s="706" t="s">
        <v>999</v>
      </c>
      <c r="H5" s="706"/>
      <c r="I5" s="706" t="s">
        <v>1000</v>
      </c>
      <c r="J5" s="706"/>
      <c r="K5" s="706" t="s">
        <v>1001</v>
      </c>
      <c r="L5" s="706"/>
      <c r="M5" s="706" t="s">
        <v>1002</v>
      </c>
      <c r="N5" s="706"/>
      <c r="O5" s="706" t="s">
        <v>1034</v>
      </c>
      <c r="P5" s="706"/>
      <c r="Q5" s="706" t="s">
        <v>1035</v>
      </c>
      <c r="R5" s="706"/>
      <c r="S5" s="706" t="s">
        <v>1038</v>
      </c>
      <c r="T5" s="706"/>
      <c r="U5" s="706" t="s">
        <v>1039</v>
      </c>
      <c r="V5" s="706"/>
      <c r="W5" s="694" t="s">
        <v>1040</v>
      </c>
      <c r="X5" s="94"/>
      <c r="Y5" s="694" t="s">
        <v>1041</v>
      </c>
      <c r="Z5" s="94"/>
      <c r="AA5" s="706" t="s">
        <v>1036</v>
      </c>
    </row>
    <row r="6" spans="1:27" s="2" customFormat="1" ht="13.5" thickBot="1">
      <c r="A6" s="713"/>
      <c r="B6" s="707"/>
      <c r="C6" s="714"/>
      <c r="D6" s="714"/>
      <c r="E6" s="709"/>
      <c r="F6" s="711"/>
      <c r="G6" s="14" t="s">
        <v>998</v>
      </c>
      <c r="H6" s="14" t="s">
        <v>996</v>
      </c>
      <c r="I6" s="14" t="s">
        <v>998</v>
      </c>
      <c r="J6" s="14" t="s">
        <v>996</v>
      </c>
      <c r="K6" s="14" t="s">
        <v>998</v>
      </c>
      <c r="L6" s="14" t="s">
        <v>996</v>
      </c>
      <c r="M6" s="14" t="s">
        <v>998</v>
      </c>
      <c r="N6" s="14" t="s">
        <v>996</v>
      </c>
      <c r="O6" s="14" t="s">
        <v>998</v>
      </c>
      <c r="P6" s="14" t="s">
        <v>996</v>
      </c>
      <c r="Q6" s="14" t="s">
        <v>998</v>
      </c>
      <c r="R6" s="14" t="s">
        <v>996</v>
      </c>
      <c r="S6" s="14" t="s">
        <v>998</v>
      </c>
      <c r="T6" s="14" t="s">
        <v>996</v>
      </c>
      <c r="U6" s="14" t="s">
        <v>998</v>
      </c>
      <c r="V6" s="14" t="s">
        <v>996</v>
      </c>
      <c r="W6" s="14" t="s">
        <v>998</v>
      </c>
      <c r="X6" s="14" t="s">
        <v>996</v>
      </c>
      <c r="Y6" s="14" t="s">
        <v>998</v>
      </c>
      <c r="Z6" s="14" t="s">
        <v>996</v>
      </c>
      <c r="AA6" s="707"/>
    </row>
    <row r="7" spans="1:27" ht="13.5" thickTop="1">
      <c r="A7" s="33">
        <v>1</v>
      </c>
      <c r="B7" s="37" t="s">
        <v>1012</v>
      </c>
      <c r="C7" s="49"/>
      <c r="D7" s="55">
        <f>'AMPLIAÇÃO (licitação)'!F27</f>
        <v>0</v>
      </c>
      <c r="E7" s="50">
        <f>C7+D7</f>
        <v>0</v>
      </c>
      <c r="F7" s="15" t="e">
        <f>E7/E38</f>
        <v>#DIV/0!</v>
      </c>
      <c r="G7" s="19">
        <v>1</v>
      </c>
      <c r="H7" s="11">
        <f aca="true" t="shared" si="0" ref="H7:H35">E7*G7</f>
        <v>0</v>
      </c>
      <c r="I7" s="19"/>
      <c r="J7" s="11">
        <f aca="true" t="shared" si="1" ref="J7:J35">E7*I7</f>
        <v>0</v>
      </c>
      <c r="K7" s="21"/>
      <c r="L7" s="11">
        <f aca="true" t="shared" si="2" ref="L7:L35">E7*K7</f>
        <v>0</v>
      </c>
      <c r="M7" s="21"/>
      <c r="N7" s="11">
        <f aca="true" t="shared" si="3" ref="N7:N35">E7*M7</f>
        <v>0</v>
      </c>
      <c r="O7" s="21"/>
      <c r="P7" s="11">
        <f aca="true" t="shared" si="4" ref="P7:P35">E7*O7</f>
        <v>0</v>
      </c>
      <c r="Q7" s="21"/>
      <c r="R7" s="13">
        <f aca="true" t="shared" si="5" ref="R7:R35">E7*Q7</f>
        <v>0</v>
      </c>
      <c r="S7" s="19"/>
      <c r="T7" s="11">
        <f aca="true" t="shared" si="6" ref="T7:T35">E7*S7</f>
        <v>0</v>
      </c>
      <c r="U7" s="21"/>
      <c r="V7" s="11">
        <f aca="true" t="shared" si="7" ref="V7:V35">E7*U7</f>
        <v>0</v>
      </c>
      <c r="W7" s="21"/>
      <c r="X7" s="11">
        <f aca="true" t="shared" si="8" ref="X7:X35">E7*W7</f>
        <v>0</v>
      </c>
      <c r="Y7" s="21"/>
      <c r="Z7" s="11">
        <f aca="true" t="shared" si="9" ref="Z7:Z35">E7*Y7</f>
        <v>0</v>
      </c>
      <c r="AA7" s="13">
        <f aca="true" t="shared" si="10" ref="AA7:AA35">H7+J7+L7+N7+P7+R7+T7+V7+X7+Z7</f>
        <v>0</v>
      </c>
    </row>
    <row r="8" spans="1:27" ht="12.75">
      <c r="A8" s="10">
        <v>2</v>
      </c>
      <c r="B8" s="37" t="s">
        <v>1044</v>
      </c>
      <c r="C8" s="49">
        <f>'REFORMA (licitação)'!F53</f>
        <v>0</v>
      </c>
      <c r="D8" s="55">
        <f>'AMPLIAÇÃO (licitação)'!F34</f>
        <v>0</v>
      </c>
      <c r="E8" s="50">
        <f>C8+D8</f>
        <v>0</v>
      </c>
      <c r="F8" s="15" t="e">
        <f>E8/E38</f>
        <v>#DIV/0!</v>
      </c>
      <c r="G8" s="19">
        <v>0.9</v>
      </c>
      <c r="H8" s="11">
        <f t="shared" si="0"/>
        <v>0</v>
      </c>
      <c r="I8" s="19">
        <v>0.1</v>
      </c>
      <c r="J8" s="11">
        <f t="shared" si="1"/>
        <v>0</v>
      </c>
      <c r="K8" s="21"/>
      <c r="L8" s="11">
        <f t="shared" si="2"/>
        <v>0</v>
      </c>
      <c r="M8" s="21"/>
      <c r="N8" s="11">
        <f t="shared" si="3"/>
        <v>0</v>
      </c>
      <c r="O8" s="21"/>
      <c r="P8" s="11">
        <f t="shared" si="4"/>
        <v>0</v>
      </c>
      <c r="Q8" s="21"/>
      <c r="R8" s="13">
        <f t="shared" si="5"/>
        <v>0</v>
      </c>
      <c r="S8" s="19"/>
      <c r="T8" s="11">
        <f t="shared" si="6"/>
        <v>0</v>
      </c>
      <c r="U8" s="21"/>
      <c r="V8" s="11">
        <f t="shared" si="7"/>
        <v>0</v>
      </c>
      <c r="W8" s="21"/>
      <c r="X8" s="11">
        <f t="shared" si="8"/>
        <v>0</v>
      </c>
      <c r="Y8" s="21"/>
      <c r="Z8" s="11">
        <f t="shared" si="9"/>
        <v>0</v>
      </c>
      <c r="AA8" s="13">
        <f t="shared" si="10"/>
        <v>0</v>
      </c>
    </row>
    <row r="9" spans="1:27" ht="12.75">
      <c r="A9" s="10">
        <v>3</v>
      </c>
      <c r="B9" s="4" t="s">
        <v>1015</v>
      </c>
      <c r="C9" s="50"/>
      <c r="D9" s="56">
        <f>'AMPLIAÇÃO (licitação)'!F44</f>
        <v>0</v>
      </c>
      <c r="E9" s="50">
        <f>C9+D9</f>
        <v>0</v>
      </c>
      <c r="F9" s="16" t="e">
        <f>E9/E38</f>
        <v>#DIV/0!</v>
      </c>
      <c r="G9" s="20">
        <v>0.3</v>
      </c>
      <c r="H9" s="11">
        <f t="shared" si="0"/>
        <v>0</v>
      </c>
      <c r="I9" s="20">
        <v>0.7</v>
      </c>
      <c r="J9" s="11">
        <f t="shared" si="1"/>
        <v>0</v>
      </c>
      <c r="K9" s="22"/>
      <c r="L9" s="11">
        <f t="shared" si="2"/>
        <v>0</v>
      </c>
      <c r="M9" s="22"/>
      <c r="N9" s="11">
        <f t="shared" si="3"/>
        <v>0</v>
      </c>
      <c r="O9" s="22"/>
      <c r="P9" s="11">
        <f t="shared" si="4"/>
        <v>0</v>
      </c>
      <c r="Q9" s="22"/>
      <c r="R9" s="13">
        <f t="shared" si="5"/>
        <v>0</v>
      </c>
      <c r="S9" s="20"/>
      <c r="T9" s="11">
        <f t="shared" si="6"/>
        <v>0</v>
      </c>
      <c r="U9" s="22"/>
      <c r="V9" s="11">
        <f t="shared" si="7"/>
        <v>0</v>
      </c>
      <c r="W9" s="22"/>
      <c r="X9" s="11">
        <f t="shared" si="8"/>
        <v>0</v>
      </c>
      <c r="Y9" s="22"/>
      <c r="Z9" s="11">
        <f t="shared" si="9"/>
        <v>0</v>
      </c>
      <c r="AA9" s="13">
        <f t="shared" si="10"/>
        <v>0</v>
      </c>
    </row>
    <row r="10" spans="1:27" ht="12.75">
      <c r="A10" s="7">
        <v>4</v>
      </c>
      <c r="B10" s="4" t="s">
        <v>1016</v>
      </c>
      <c r="C10" s="50"/>
      <c r="D10" s="56">
        <f>'AMPLIAÇÃO (licitação)'!F75</f>
        <v>0</v>
      </c>
      <c r="E10" s="50">
        <f aca="true" t="shared" si="11" ref="E10:E30">C10+D10</f>
        <v>0</v>
      </c>
      <c r="F10" s="16" t="e">
        <f>E10/E38</f>
        <v>#DIV/0!</v>
      </c>
      <c r="G10" s="20">
        <v>0.1</v>
      </c>
      <c r="H10" s="11">
        <f t="shared" si="0"/>
        <v>0</v>
      </c>
      <c r="I10" s="20">
        <v>0.9</v>
      </c>
      <c r="J10" s="11">
        <f t="shared" si="1"/>
        <v>0</v>
      </c>
      <c r="K10" s="22"/>
      <c r="L10" s="11">
        <f t="shared" si="2"/>
        <v>0</v>
      </c>
      <c r="M10" s="22"/>
      <c r="N10" s="11">
        <f t="shared" si="3"/>
        <v>0</v>
      </c>
      <c r="O10" s="22"/>
      <c r="P10" s="11">
        <f t="shared" si="4"/>
        <v>0</v>
      </c>
      <c r="Q10" s="22"/>
      <c r="R10" s="13">
        <f t="shared" si="5"/>
        <v>0</v>
      </c>
      <c r="S10" s="20"/>
      <c r="T10" s="11">
        <f t="shared" si="6"/>
        <v>0</v>
      </c>
      <c r="U10" s="22"/>
      <c r="V10" s="11">
        <f t="shared" si="7"/>
        <v>0</v>
      </c>
      <c r="W10" s="22"/>
      <c r="X10" s="11">
        <f t="shared" si="8"/>
        <v>0</v>
      </c>
      <c r="Y10" s="22"/>
      <c r="Z10" s="11">
        <f t="shared" si="9"/>
        <v>0</v>
      </c>
      <c r="AA10" s="13">
        <f t="shared" si="10"/>
        <v>0</v>
      </c>
    </row>
    <row r="11" spans="1:27" ht="12.75">
      <c r="A11" s="10">
        <v>5</v>
      </c>
      <c r="B11" s="4" t="s">
        <v>1017</v>
      </c>
      <c r="C11" s="50"/>
      <c r="D11" s="56">
        <f>'AMPLIAÇÃO (licitação)'!F120</f>
        <v>0</v>
      </c>
      <c r="E11" s="50">
        <f t="shared" si="11"/>
        <v>0</v>
      </c>
      <c r="F11" s="16" t="e">
        <f>E11/E38</f>
        <v>#DIV/0!</v>
      </c>
      <c r="G11" s="20"/>
      <c r="H11" s="11">
        <f t="shared" si="0"/>
        <v>0</v>
      </c>
      <c r="I11" s="20">
        <v>0.35</v>
      </c>
      <c r="J11" s="11">
        <f t="shared" si="1"/>
        <v>0</v>
      </c>
      <c r="K11" s="22">
        <v>0.5</v>
      </c>
      <c r="L11" s="11">
        <f t="shared" si="2"/>
        <v>0</v>
      </c>
      <c r="M11" s="22">
        <v>0.15</v>
      </c>
      <c r="N11" s="11">
        <f t="shared" si="3"/>
        <v>0</v>
      </c>
      <c r="O11" s="22"/>
      <c r="P11" s="11">
        <f t="shared" si="4"/>
        <v>0</v>
      </c>
      <c r="Q11" s="22"/>
      <c r="R11" s="13">
        <f t="shared" si="5"/>
        <v>0</v>
      </c>
      <c r="S11" s="20"/>
      <c r="T11" s="11">
        <f t="shared" si="6"/>
        <v>0</v>
      </c>
      <c r="U11" s="22"/>
      <c r="V11" s="11">
        <f t="shared" si="7"/>
        <v>0</v>
      </c>
      <c r="W11" s="22"/>
      <c r="X11" s="11">
        <f t="shared" si="8"/>
        <v>0</v>
      </c>
      <c r="Y11" s="22"/>
      <c r="Z11" s="11">
        <f t="shared" si="9"/>
        <v>0</v>
      </c>
      <c r="AA11" s="13">
        <f t="shared" si="10"/>
        <v>0</v>
      </c>
    </row>
    <row r="12" spans="1:27" ht="12.75">
      <c r="A12" s="7">
        <v>6</v>
      </c>
      <c r="B12" s="4" t="s">
        <v>1018</v>
      </c>
      <c r="C12" s="50">
        <f>'REFORMA (licitação)'!F336</f>
        <v>0</v>
      </c>
      <c r="D12" s="56">
        <f>'AMPLIAÇÃO (licitação)'!F128</f>
        <v>0</v>
      </c>
      <c r="E12" s="50">
        <f t="shared" si="11"/>
        <v>0</v>
      </c>
      <c r="F12" s="16" t="e">
        <f>E12/E38</f>
        <v>#DIV/0!</v>
      </c>
      <c r="G12" s="20"/>
      <c r="H12" s="11">
        <f t="shared" si="0"/>
        <v>0</v>
      </c>
      <c r="I12" s="20">
        <v>0.15</v>
      </c>
      <c r="J12" s="11">
        <f t="shared" si="1"/>
        <v>0</v>
      </c>
      <c r="K12" s="22">
        <v>0.45</v>
      </c>
      <c r="L12" s="11">
        <f t="shared" si="2"/>
        <v>0</v>
      </c>
      <c r="M12" s="22">
        <v>0.4</v>
      </c>
      <c r="N12" s="11">
        <f t="shared" si="3"/>
        <v>0</v>
      </c>
      <c r="O12" s="22"/>
      <c r="P12" s="11">
        <f t="shared" si="4"/>
        <v>0</v>
      </c>
      <c r="Q12" s="22"/>
      <c r="R12" s="13">
        <f t="shared" si="5"/>
        <v>0</v>
      </c>
      <c r="S12" s="20"/>
      <c r="T12" s="11">
        <f t="shared" si="6"/>
        <v>0</v>
      </c>
      <c r="U12" s="22"/>
      <c r="V12" s="11">
        <f t="shared" si="7"/>
        <v>0</v>
      </c>
      <c r="W12" s="22"/>
      <c r="X12" s="11">
        <f t="shared" si="8"/>
        <v>0</v>
      </c>
      <c r="Y12" s="22"/>
      <c r="Z12" s="11">
        <f t="shared" si="9"/>
        <v>0</v>
      </c>
      <c r="AA12" s="13">
        <f t="shared" si="10"/>
        <v>0</v>
      </c>
    </row>
    <row r="13" spans="1:27" ht="12.75">
      <c r="A13" s="10">
        <v>7</v>
      </c>
      <c r="B13" s="4" t="s">
        <v>1013</v>
      </c>
      <c r="C13" s="50">
        <f>'REFORMA (licitação)'!F467</f>
        <v>0</v>
      </c>
      <c r="D13" s="56">
        <f>'AMPLIAÇÃO (licitação)'!F140</f>
        <v>0</v>
      </c>
      <c r="E13" s="50">
        <f t="shared" si="11"/>
        <v>0</v>
      </c>
      <c r="F13" s="16" t="e">
        <f>E13/E38</f>
        <v>#DIV/0!</v>
      </c>
      <c r="G13" s="20"/>
      <c r="H13" s="11">
        <f t="shared" si="0"/>
        <v>0</v>
      </c>
      <c r="I13" s="20"/>
      <c r="J13" s="11">
        <f t="shared" si="1"/>
        <v>0</v>
      </c>
      <c r="K13" s="22"/>
      <c r="L13" s="11">
        <f t="shared" si="2"/>
        <v>0</v>
      </c>
      <c r="M13" s="22">
        <v>0.8</v>
      </c>
      <c r="N13" s="11">
        <f t="shared" si="3"/>
        <v>0</v>
      </c>
      <c r="O13" s="22">
        <v>0.2</v>
      </c>
      <c r="P13" s="11">
        <f t="shared" si="4"/>
        <v>0</v>
      </c>
      <c r="Q13" s="22"/>
      <c r="R13" s="13">
        <f t="shared" si="5"/>
        <v>0</v>
      </c>
      <c r="S13" s="20"/>
      <c r="T13" s="11">
        <f t="shared" si="6"/>
        <v>0</v>
      </c>
      <c r="U13" s="22"/>
      <c r="V13" s="11">
        <f t="shared" si="7"/>
        <v>0</v>
      </c>
      <c r="W13" s="22"/>
      <c r="X13" s="11">
        <f t="shared" si="8"/>
        <v>0</v>
      </c>
      <c r="Y13" s="22"/>
      <c r="Z13" s="11">
        <f t="shared" si="9"/>
        <v>0</v>
      </c>
      <c r="AA13" s="13">
        <f t="shared" si="10"/>
        <v>0</v>
      </c>
    </row>
    <row r="14" spans="1:27" ht="12.75">
      <c r="A14" s="7">
        <v>8</v>
      </c>
      <c r="B14" s="1" t="s">
        <v>1019</v>
      </c>
      <c r="C14" s="50">
        <f>'REFORMA (licitação)'!F796</f>
        <v>0</v>
      </c>
      <c r="D14" s="57"/>
      <c r="E14" s="50">
        <f t="shared" si="11"/>
        <v>0</v>
      </c>
      <c r="F14" s="16" t="e">
        <f>E14/E38</f>
        <v>#DIV/0!</v>
      </c>
      <c r="G14" s="20"/>
      <c r="H14" s="11">
        <f t="shared" si="0"/>
        <v>0</v>
      </c>
      <c r="I14" s="20"/>
      <c r="J14" s="11">
        <f t="shared" si="1"/>
        <v>0</v>
      </c>
      <c r="K14" s="22">
        <v>0.15</v>
      </c>
      <c r="L14" s="11">
        <f t="shared" si="2"/>
        <v>0</v>
      </c>
      <c r="M14" s="22">
        <v>0.25</v>
      </c>
      <c r="N14" s="11">
        <f t="shared" si="3"/>
        <v>0</v>
      </c>
      <c r="O14" s="22">
        <v>0.4</v>
      </c>
      <c r="P14" s="11">
        <f t="shared" si="4"/>
        <v>0</v>
      </c>
      <c r="Q14" s="22">
        <v>0.1</v>
      </c>
      <c r="R14" s="13">
        <f t="shared" si="5"/>
        <v>0</v>
      </c>
      <c r="S14" s="20">
        <v>0.1</v>
      </c>
      <c r="T14" s="11">
        <f t="shared" si="6"/>
        <v>0</v>
      </c>
      <c r="U14" s="22"/>
      <c r="V14" s="11">
        <f t="shared" si="7"/>
        <v>0</v>
      </c>
      <c r="W14" s="22"/>
      <c r="X14" s="11">
        <f t="shared" si="8"/>
        <v>0</v>
      </c>
      <c r="Y14" s="22"/>
      <c r="Z14" s="11">
        <f t="shared" si="9"/>
        <v>0</v>
      </c>
      <c r="AA14" s="13">
        <f t="shared" si="10"/>
        <v>0</v>
      </c>
    </row>
    <row r="15" spans="1:27" ht="12.75">
      <c r="A15" s="10">
        <v>9</v>
      </c>
      <c r="B15" s="4" t="s">
        <v>1020</v>
      </c>
      <c r="C15" s="50">
        <f>'REFORMA (licitação)'!F945</f>
        <v>0</v>
      </c>
      <c r="D15" s="56"/>
      <c r="E15" s="50">
        <f t="shared" si="11"/>
        <v>0</v>
      </c>
      <c r="F15" s="16" t="e">
        <f>E15/E38</f>
        <v>#DIV/0!</v>
      </c>
      <c r="G15" s="20"/>
      <c r="H15" s="11">
        <f t="shared" si="0"/>
        <v>0</v>
      </c>
      <c r="I15" s="20"/>
      <c r="J15" s="11">
        <f t="shared" si="1"/>
        <v>0</v>
      </c>
      <c r="K15" s="22">
        <v>0.15</v>
      </c>
      <c r="L15" s="11">
        <f t="shared" si="2"/>
        <v>0</v>
      </c>
      <c r="M15" s="22">
        <v>0.25</v>
      </c>
      <c r="N15" s="11">
        <f t="shared" si="3"/>
        <v>0</v>
      </c>
      <c r="O15" s="22">
        <v>0.4</v>
      </c>
      <c r="P15" s="11">
        <f t="shared" si="4"/>
        <v>0</v>
      </c>
      <c r="Q15" s="22">
        <v>0.1</v>
      </c>
      <c r="R15" s="13">
        <f t="shared" si="5"/>
        <v>0</v>
      </c>
      <c r="S15" s="20">
        <v>0.1</v>
      </c>
      <c r="T15" s="11">
        <f t="shared" si="6"/>
        <v>0</v>
      </c>
      <c r="U15" s="22"/>
      <c r="V15" s="11">
        <f t="shared" si="7"/>
        <v>0</v>
      </c>
      <c r="W15" s="22"/>
      <c r="X15" s="11">
        <f t="shared" si="8"/>
        <v>0</v>
      </c>
      <c r="Y15" s="22"/>
      <c r="Z15" s="11">
        <f t="shared" si="9"/>
        <v>0</v>
      </c>
      <c r="AA15" s="13">
        <f t="shared" si="10"/>
        <v>0</v>
      </c>
    </row>
    <row r="16" spans="1:27" ht="12.75">
      <c r="A16" s="7">
        <v>10</v>
      </c>
      <c r="B16" s="4" t="s">
        <v>1014</v>
      </c>
      <c r="C16" s="50">
        <f>'REFORMA (licitação)'!F1203</f>
        <v>0</v>
      </c>
      <c r="D16" s="56">
        <f>'AMPLIAÇÃO (licitação)'!F173</f>
        <v>0</v>
      </c>
      <c r="E16" s="50">
        <f t="shared" si="11"/>
        <v>0</v>
      </c>
      <c r="F16" s="16" t="e">
        <f>E16/E38</f>
        <v>#DIV/0!</v>
      </c>
      <c r="G16" s="20"/>
      <c r="H16" s="11">
        <f t="shared" si="0"/>
        <v>0</v>
      </c>
      <c r="I16" s="20">
        <v>0.1</v>
      </c>
      <c r="J16" s="11">
        <f t="shared" si="1"/>
        <v>0</v>
      </c>
      <c r="K16" s="22">
        <v>0.1</v>
      </c>
      <c r="L16" s="11">
        <f t="shared" si="2"/>
        <v>0</v>
      </c>
      <c r="M16" s="22">
        <v>0.3</v>
      </c>
      <c r="N16" s="11">
        <f t="shared" si="3"/>
        <v>0</v>
      </c>
      <c r="O16" s="22">
        <v>0.2</v>
      </c>
      <c r="P16" s="11">
        <f t="shared" si="4"/>
        <v>0</v>
      </c>
      <c r="Q16" s="22">
        <v>0.1</v>
      </c>
      <c r="R16" s="13">
        <f t="shared" si="5"/>
        <v>0</v>
      </c>
      <c r="S16" s="20">
        <v>0.1</v>
      </c>
      <c r="T16" s="11">
        <f t="shared" si="6"/>
        <v>0</v>
      </c>
      <c r="U16" s="22">
        <v>0.1</v>
      </c>
      <c r="V16" s="11">
        <f t="shared" si="7"/>
        <v>0</v>
      </c>
      <c r="W16" s="22"/>
      <c r="X16" s="11">
        <f t="shared" si="8"/>
        <v>0</v>
      </c>
      <c r="Y16" s="22"/>
      <c r="Z16" s="11">
        <f t="shared" si="9"/>
        <v>0</v>
      </c>
      <c r="AA16" s="13">
        <f t="shared" si="10"/>
        <v>0</v>
      </c>
    </row>
    <row r="17" spans="1:27" ht="12.75">
      <c r="A17" s="10">
        <v>11</v>
      </c>
      <c r="B17" s="4" t="s">
        <v>1021</v>
      </c>
      <c r="C17" s="50">
        <f>'REFORMA (licitação)'!F1325</f>
        <v>0</v>
      </c>
      <c r="D17" s="56">
        <f>'AMPLIAÇÃO (licitação)'!F192</f>
        <v>0</v>
      </c>
      <c r="E17" s="50">
        <f t="shared" si="11"/>
        <v>0</v>
      </c>
      <c r="F17" s="16" t="e">
        <f>E17/E38</f>
        <v>#DIV/0!</v>
      </c>
      <c r="G17" s="20"/>
      <c r="H17" s="11">
        <f t="shared" si="0"/>
        <v>0</v>
      </c>
      <c r="I17" s="20"/>
      <c r="J17" s="11">
        <f t="shared" si="1"/>
        <v>0</v>
      </c>
      <c r="K17" s="22"/>
      <c r="L17" s="11">
        <f t="shared" si="2"/>
        <v>0</v>
      </c>
      <c r="M17" s="22"/>
      <c r="N17" s="11">
        <f t="shared" si="3"/>
        <v>0</v>
      </c>
      <c r="O17" s="22"/>
      <c r="P17" s="11">
        <f t="shared" si="4"/>
        <v>0</v>
      </c>
      <c r="Q17" s="22"/>
      <c r="R17" s="13">
        <f t="shared" si="5"/>
        <v>0</v>
      </c>
      <c r="S17" s="20">
        <v>1</v>
      </c>
      <c r="T17" s="11">
        <f t="shared" si="6"/>
        <v>0</v>
      </c>
      <c r="U17" s="22"/>
      <c r="V17" s="11">
        <f t="shared" si="7"/>
        <v>0</v>
      </c>
      <c r="W17" s="22"/>
      <c r="X17" s="11">
        <f t="shared" si="8"/>
        <v>0</v>
      </c>
      <c r="Y17" s="22"/>
      <c r="Z17" s="11">
        <f t="shared" si="9"/>
        <v>0</v>
      </c>
      <c r="AA17" s="13">
        <f t="shared" si="10"/>
        <v>0</v>
      </c>
    </row>
    <row r="18" spans="1:27" ht="12.75">
      <c r="A18" s="7">
        <v>12</v>
      </c>
      <c r="B18" s="4" t="s">
        <v>1022</v>
      </c>
      <c r="C18" s="50">
        <f>'REFORMA (licitação)'!F1361</f>
        <v>0</v>
      </c>
      <c r="D18" s="56">
        <f>'AMPLIAÇÃO (licitação)'!F208</f>
        <v>0</v>
      </c>
      <c r="E18" s="50">
        <f t="shared" si="11"/>
        <v>0</v>
      </c>
      <c r="F18" s="16" t="e">
        <f>E18/E38</f>
        <v>#DIV/0!</v>
      </c>
      <c r="G18" s="20"/>
      <c r="H18" s="11">
        <f t="shared" si="0"/>
        <v>0</v>
      </c>
      <c r="I18" s="20"/>
      <c r="J18" s="11">
        <f t="shared" si="1"/>
        <v>0</v>
      </c>
      <c r="K18" s="22"/>
      <c r="L18" s="11">
        <f t="shared" si="2"/>
        <v>0</v>
      </c>
      <c r="M18" s="22"/>
      <c r="N18" s="11">
        <f t="shared" si="3"/>
        <v>0</v>
      </c>
      <c r="O18" s="22">
        <v>0.35</v>
      </c>
      <c r="P18" s="11">
        <f t="shared" si="4"/>
        <v>0</v>
      </c>
      <c r="Q18" s="22">
        <v>0.35</v>
      </c>
      <c r="R18" s="13">
        <f t="shared" si="5"/>
        <v>0</v>
      </c>
      <c r="S18" s="20">
        <v>0.3</v>
      </c>
      <c r="T18" s="11">
        <f t="shared" si="6"/>
        <v>0</v>
      </c>
      <c r="U18" s="22"/>
      <c r="V18" s="11">
        <f t="shared" si="7"/>
        <v>0</v>
      </c>
      <c r="W18" s="22"/>
      <c r="X18" s="11">
        <f t="shared" si="8"/>
        <v>0</v>
      </c>
      <c r="Y18" s="22"/>
      <c r="Z18" s="11">
        <f t="shared" si="9"/>
        <v>0</v>
      </c>
      <c r="AA18" s="13">
        <f t="shared" si="10"/>
        <v>0</v>
      </c>
    </row>
    <row r="19" spans="1:27" ht="12.75">
      <c r="A19" s="10">
        <v>13</v>
      </c>
      <c r="B19" s="1" t="s">
        <v>1023</v>
      </c>
      <c r="C19" s="50">
        <f>'REFORMA (licitação)'!F1400</f>
        <v>0</v>
      </c>
      <c r="D19" s="57"/>
      <c r="E19" s="50">
        <f t="shared" si="11"/>
        <v>0</v>
      </c>
      <c r="F19" s="16" t="e">
        <f>E19/E38</f>
        <v>#DIV/0!</v>
      </c>
      <c r="G19" s="20"/>
      <c r="H19" s="11">
        <f t="shared" si="0"/>
        <v>0</v>
      </c>
      <c r="I19" s="20"/>
      <c r="J19" s="11">
        <f t="shared" si="1"/>
        <v>0</v>
      </c>
      <c r="K19" s="22"/>
      <c r="L19" s="11">
        <f t="shared" si="2"/>
        <v>0</v>
      </c>
      <c r="M19" s="22"/>
      <c r="N19" s="11">
        <f t="shared" si="3"/>
        <v>0</v>
      </c>
      <c r="O19" s="22"/>
      <c r="P19" s="11">
        <f t="shared" si="4"/>
        <v>0</v>
      </c>
      <c r="Q19" s="22"/>
      <c r="R19" s="13">
        <f t="shared" si="5"/>
        <v>0</v>
      </c>
      <c r="S19" s="20">
        <v>1</v>
      </c>
      <c r="T19" s="11">
        <f t="shared" si="6"/>
        <v>0</v>
      </c>
      <c r="U19" s="22"/>
      <c r="V19" s="11">
        <f t="shared" si="7"/>
        <v>0</v>
      </c>
      <c r="W19" s="22"/>
      <c r="X19" s="11">
        <f t="shared" si="8"/>
        <v>0</v>
      </c>
      <c r="Y19" s="22"/>
      <c r="Z19" s="11">
        <f t="shared" si="9"/>
        <v>0</v>
      </c>
      <c r="AA19" s="13">
        <f t="shared" si="10"/>
        <v>0</v>
      </c>
    </row>
    <row r="20" spans="1:27" ht="12.75">
      <c r="A20" s="7">
        <v>14</v>
      </c>
      <c r="B20" s="4" t="s">
        <v>1024</v>
      </c>
      <c r="C20" s="50">
        <f>'REFORMA (licitação)'!F1440</f>
        <v>0</v>
      </c>
      <c r="D20" s="56">
        <f>'AMPLIAÇÃO (licitação)'!F216</f>
        <v>0</v>
      </c>
      <c r="E20" s="50">
        <f t="shared" si="11"/>
        <v>0</v>
      </c>
      <c r="F20" s="16" t="e">
        <f>E20/E38</f>
        <v>#DIV/0!</v>
      </c>
      <c r="G20" s="20"/>
      <c r="H20" s="11">
        <f t="shared" si="0"/>
        <v>0</v>
      </c>
      <c r="I20" s="20"/>
      <c r="J20" s="11">
        <f t="shared" si="1"/>
        <v>0</v>
      </c>
      <c r="K20" s="22"/>
      <c r="L20" s="11">
        <f t="shared" si="2"/>
        <v>0</v>
      </c>
      <c r="M20" s="22">
        <v>0.25</v>
      </c>
      <c r="N20" s="11">
        <f t="shared" si="3"/>
        <v>0</v>
      </c>
      <c r="O20" s="22">
        <v>0.35</v>
      </c>
      <c r="P20" s="11">
        <f t="shared" si="4"/>
        <v>0</v>
      </c>
      <c r="Q20" s="22">
        <v>0.3</v>
      </c>
      <c r="R20" s="13">
        <f t="shared" si="5"/>
        <v>0</v>
      </c>
      <c r="S20" s="20">
        <v>0.05</v>
      </c>
      <c r="T20" s="11">
        <f t="shared" si="6"/>
        <v>0</v>
      </c>
      <c r="U20" s="22">
        <v>0.05</v>
      </c>
      <c r="V20" s="11">
        <f t="shared" si="7"/>
        <v>0</v>
      </c>
      <c r="W20" s="22"/>
      <c r="X20" s="11">
        <f t="shared" si="8"/>
        <v>0</v>
      </c>
      <c r="Y20" s="22"/>
      <c r="Z20" s="11">
        <f t="shared" si="9"/>
        <v>0</v>
      </c>
      <c r="AA20" s="13">
        <f t="shared" si="10"/>
        <v>0</v>
      </c>
    </row>
    <row r="21" spans="1:27" ht="12.75">
      <c r="A21" s="10">
        <v>15</v>
      </c>
      <c r="B21" s="4" t="s">
        <v>1025</v>
      </c>
      <c r="C21" s="50">
        <f>'REFORMA (licitação)'!F1531</f>
        <v>0</v>
      </c>
      <c r="D21" s="56">
        <f>'AMPLIAÇÃO (licitação)'!F238</f>
        <v>0</v>
      </c>
      <c r="E21" s="50">
        <f t="shared" si="11"/>
        <v>0</v>
      </c>
      <c r="F21" s="16" t="e">
        <f>E21/E38</f>
        <v>#DIV/0!</v>
      </c>
      <c r="G21" s="20"/>
      <c r="H21" s="11">
        <f t="shared" si="0"/>
        <v>0</v>
      </c>
      <c r="I21" s="20"/>
      <c r="J21" s="11">
        <f t="shared" si="1"/>
        <v>0</v>
      </c>
      <c r="K21" s="22"/>
      <c r="L21" s="11">
        <f t="shared" si="2"/>
        <v>0</v>
      </c>
      <c r="M21" s="22"/>
      <c r="N21" s="11">
        <f t="shared" si="3"/>
        <v>0</v>
      </c>
      <c r="O21" s="22">
        <v>0.5</v>
      </c>
      <c r="P21" s="11">
        <f t="shared" si="4"/>
        <v>0</v>
      </c>
      <c r="Q21" s="22">
        <v>0.5</v>
      </c>
      <c r="R21" s="13">
        <f t="shared" si="5"/>
        <v>0</v>
      </c>
      <c r="S21" s="20"/>
      <c r="T21" s="11">
        <f t="shared" si="6"/>
        <v>0</v>
      </c>
      <c r="U21" s="22"/>
      <c r="V21" s="11">
        <f t="shared" si="7"/>
        <v>0</v>
      </c>
      <c r="W21" s="22"/>
      <c r="X21" s="11">
        <f t="shared" si="8"/>
        <v>0</v>
      </c>
      <c r="Y21" s="22"/>
      <c r="Z21" s="11">
        <f t="shared" si="9"/>
        <v>0</v>
      </c>
      <c r="AA21" s="13">
        <f t="shared" si="10"/>
        <v>0</v>
      </c>
    </row>
    <row r="22" spans="1:27" ht="12.75">
      <c r="A22" s="7">
        <v>16</v>
      </c>
      <c r="B22" s="4" t="s">
        <v>1026</v>
      </c>
      <c r="C22" s="50">
        <f>'REFORMA (licitação)'!F1547</f>
        <v>0</v>
      </c>
      <c r="D22" s="56">
        <f>'AMPLIAÇÃO (licitação)'!F244</f>
        <v>0</v>
      </c>
      <c r="E22" s="50">
        <f t="shared" si="11"/>
        <v>0</v>
      </c>
      <c r="F22" s="16" t="e">
        <f>E22/E38</f>
        <v>#DIV/0!</v>
      </c>
      <c r="G22" s="20"/>
      <c r="H22" s="11">
        <f t="shared" si="0"/>
        <v>0</v>
      </c>
      <c r="I22" s="20"/>
      <c r="J22" s="11">
        <f t="shared" si="1"/>
        <v>0</v>
      </c>
      <c r="K22" s="22"/>
      <c r="L22" s="11">
        <f t="shared" si="2"/>
        <v>0</v>
      </c>
      <c r="M22" s="22"/>
      <c r="N22" s="11">
        <f t="shared" si="3"/>
        <v>0</v>
      </c>
      <c r="O22" s="22"/>
      <c r="P22" s="11">
        <f t="shared" si="4"/>
        <v>0</v>
      </c>
      <c r="Q22" s="22"/>
      <c r="R22" s="13">
        <f t="shared" si="5"/>
        <v>0</v>
      </c>
      <c r="S22" s="20"/>
      <c r="T22" s="11">
        <f t="shared" si="6"/>
        <v>0</v>
      </c>
      <c r="U22" s="22">
        <v>1</v>
      </c>
      <c r="V22" s="11">
        <f t="shared" si="7"/>
        <v>0</v>
      </c>
      <c r="W22" s="22"/>
      <c r="X22" s="11">
        <f t="shared" si="8"/>
        <v>0</v>
      </c>
      <c r="Y22" s="22"/>
      <c r="Z22" s="11">
        <f t="shared" si="9"/>
        <v>0</v>
      </c>
      <c r="AA22" s="13">
        <f t="shared" si="10"/>
        <v>0</v>
      </c>
    </row>
    <row r="23" spans="1:27" ht="12.75">
      <c r="A23" s="10">
        <v>17</v>
      </c>
      <c r="B23" s="4" t="s">
        <v>1027</v>
      </c>
      <c r="C23" s="50">
        <f>'REFORMA (licitação)'!F1625</f>
        <v>0</v>
      </c>
      <c r="D23" s="56">
        <f>'AMPLIAÇÃO (licitação)'!F282</f>
        <v>0</v>
      </c>
      <c r="E23" s="50">
        <f t="shared" si="11"/>
        <v>0</v>
      </c>
      <c r="F23" s="16" t="e">
        <f>E23/E38</f>
        <v>#DIV/0!</v>
      </c>
      <c r="G23" s="20"/>
      <c r="H23" s="11">
        <f t="shared" si="0"/>
        <v>0</v>
      </c>
      <c r="I23" s="20"/>
      <c r="J23" s="11">
        <f t="shared" si="1"/>
        <v>0</v>
      </c>
      <c r="K23" s="22"/>
      <c r="L23" s="11">
        <f t="shared" si="2"/>
        <v>0</v>
      </c>
      <c r="M23" s="22"/>
      <c r="N23" s="11">
        <f t="shared" si="3"/>
        <v>0</v>
      </c>
      <c r="O23" s="22"/>
      <c r="P23" s="11">
        <f t="shared" si="4"/>
        <v>0</v>
      </c>
      <c r="Q23" s="22"/>
      <c r="R23" s="13">
        <f t="shared" si="5"/>
        <v>0</v>
      </c>
      <c r="S23" s="20">
        <v>0.5</v>
      </c>
      <c r="T23" s="11">
        <f t="shared" si="6"/>
        <v>0</v>
      </c>
      <c r="U23" s="22">
        <v>0.5</v>
      </c>
      <c r="V23" s="11">
        <f t="shared" si="7"/>
        <v>0</v>
      </c>
      <c r="W23" s="22"/>
      <c r="X23" s="11">
        <f t="shared" si="8"/>
        <v>0</v>
      </c>
      <c r="Y23" s="22"/>
      <c r="Z23" s="11">
        <f t="shared" si="9"/>
        <v>0</v>
      </c>
      <c r="AA23" s="13">
        <f t="shared" si="10"/>
        <v>0</v>
      </c>
    </row>
    <row r="24" spans="1:27" ht="12.75">
      <c r="A24" s="7">
        <v>18</v>
      </c>
      <c r="B24" s="4" t="s">
        <v>1028</v>
      </c>
      <c r="C24" s="50">
        <f>'REFORMA (licitação)'!F1657</f>
        <v>0</v>
      </c>
      <c r="D24" s="56"/>
      <c r="E24" s="50">
        <f t="shared" si="11"/>
        <v>0</v>
      </c>
      <c r="F24" s="16" t="e">
        <f>E24/E38</f>
        <v>#DIV/0!</v>
      </c>
      <c r="G24" s="20"/>
      <c r="H24" s="11">
        <f t="shared" si="0"/>
        <v>0</v>
      </c>
      <c r="I24" s="20"/>
      <c r="J24" s="11">
        <f t="shared" si="1"/>
        <v>0</v>
      </c>
      <c r="K24" s="22"/>
      <c r="L24" s="11">
        <f t="shared" si="2"/>
        <v>0</v>
      </c>
      <c r="M24" s="22"/>
      <c r="N24" s="11">
        <f t="shared" si="3"/>
        <v>0</v>
      </c>
      <c r="O24" s="22"/>
      <c r="P24" s="11">
        <f t="shared" si="4"/>
        <v>0</v>
      </c>
      <c r="Q24" s="22">
        <v>0.35</v>
      </c>
      <c r="R24" s="13">
        <f t="shared" si="5"/>
        <v>0</v>
      </c>
      <c r="S24" s="20">
        <v>0.35</v>
      </c>
      <c r="T24" s="11">
        <f t="shared" si="6"/>
        <v>0</v>
      </c>
      <c r="U24" s="22">
        <v>0.3</v>
      </c>
      <c r="V24" s="11">
        <f t="shared" si="7"/>
        <v>0</v>
      </c>
      <c r="W24" s="22"/>
      <c r="X24" s="11">
        <f t="shared" si="8"/>
        <v>0</v>
      </c>
      <c r="Y24" s="22"/>
      <c r="Z24" s="11">
        <f t="shared" si="9"/>
        <v>0</v>
      </c>
      <c r="AA24" s="13">
        <f t="shared" si="10"/>
        <v>0</v>
      </c>
    </row>
    <row r="25" spans="1:27" ht="12.75">
      <c r="A25" s="10">
        <v>19</v>
      </c>
      <c r="B25" s="4" t="s">
        <v>1029</v>
      </c>
      <c r="C25" s="50">
        <f>'REFORMA (licitação)'!F1704</f>
        <v>0</v>
      </c>
      <c r="D25" s="56">
        <f>'AMPLIAÇÃO (licitação)'!F287</f>
        <v>0</v>
      </c>
      <c r="E25" s="50">
        <f t="shared" si="11"/>
        <v>0</v>
      </c>
      <c r="F25" s="16" t="e">
        <f>E25/E38</f>
        <v>#DIV/0!</v>
      </c>
      <c r="G25" s="20"/>
      <c r="H25" s="11">
        <f t="shared" si="0"/>
        <v>0</v>
      </c>
      <c r="I25" s="20"/>
      <c r="J25" s="11">
        <f t="shared" si="1"/>
        <v>0</v>
      </c>
      <c r="K25" s="22"/>
      <c r="L25" s="11">
        <f t="shared" si="2"/>
        <v>0</v>
      </c>
      <c r="M25" s="22"/>
      <c r="N25" s="11">
        <f t="shared" si="3"/>
        <v>0</v>
      </c>
      <c r="O25" s="22"/>
      <c r="P25" s="11">
        <f t="shared" si="4"/>
        <v>0</v>
      </c>
      <c r="Q25" s="22"/>
      <c r="R25" s="13">
        <f t="shared" si="5"/>
        <v>0</v>
      </c>
      <c r="S25" s="20"/>
      <c r="T25" s="11">
        <f t="shared" si="6"/>
        <v>0</v>
      </c>
      <c r="U25" s="22">
        <v>1</v>
      </c>
      <c r="V25" s="11">
        <f t="shared" si="7"/>
        <v>0</v>
      </c>
      <c r="W25" s="22"/>
      <c r="X25" s="11">
        <f t="shared" si="8"/>
        <v>0</v>
      </c>
      <c r="Y25" s="22"/>
      <c r="Z25" s="11">
        <f t="shared" si="9"/>
        <v>0</v>
      </c>
      <c r="AA25" s="13">
        <f t="shared" si="10"/>
        <v>0</v>
      </c>
    </row>
    <row r="26" spans="1:27" s="46" customFormat="1" ht="12.75" hidden="1">
      <c r="A26" s="39">
        <v>20</v>
      </c>
      <c r="B26" s="40" t="s">
        <v>1030</v>
      </c>
      <c r="C26" s="51"/>
      <c r="D26" s="58"/>
      <c r="E26" s="50">
        <f t="shared" si="11"/>
        <v>0</v>
      </c>
      <c r="F26" s="41" t="e">
        <f>E26/E38</f>
        <v>#DIV/0!</v>
      </c>
      <c r="G26" s="42"/>
      <c r="H26" s="43">
        <f t="shared" si="0"/>
        <v>0</v>
      </c>
      <c r="I26" s="42"/>
      <c r="J26" s="43">
        <f t="shared" si="1"/>
        <v>0</v>
      </c>
      <c r="K26" s="44"/>
      <c r="L26" s="43">
        <f t="shared" si="2"/>
        <v>0</v>
      </c>
      <c r="M26" s="44"/>
      <c r="N26" s="43">
        <f t="shared" si="3"/>
        <v>0</v>
      </c>
      <c r="O26" s="44"/>
      <c r="P26" s="43">
        <f t="shared" si="4"/>
        <v>0</v>
      </c>
      <c r="Q26" s="44"/>
      <c r="R26" s="45">
        <f t="shared" si="5"/>
        <v>0</v>
      </c>
      <c r="S26" s="42"/>
      <c r="T26" s="43">
        <f t="shared" si="6"/>
        <v>0</v>
      </c>
      <c r="U26" s="44"/>
      <c r="V26" s="43">
        <f t="shared" si="7"/>
        <v>0</v>
      </c>
      <c r="W26" s="44"/>
      <c r="X26" s="43">
        <f t="shared" si="8"/>
        <v>0</v>
      </c>
      <c r="Y26" s="44"/>
      <c r="Z26" s="43">
        <f t="shared" si="9"/>
        <v>0</v>
      </c>
      <c r="AA26" s="13">
        <f t="shared" si="10"/>
        <v>0</v>
      </c>
    </row>
    <row r="27" spans="1:27" ht="12.75">
      <c r="A27" s="10">
        <v>20</v>
      </c>
      <c r="B27" s="4" t="s">
        <v>1031</v>
      </c>
      <c r="C27" s="50"/>
      <c r="D27" s="56"/>
      <c r="E27" s="50">
        <f t="shared" si="11"/>
        <v>0</v>
      </c>
      <c r="F27" s="16" t="e">
        <f>E27/E38</f>
        <v>#DIV/0!</v>
      </c>
      <c r="G27" s="20"/>
      <c r="H27" s="11">
        <f t="shared" si="0"/>
        <v>0</v>
      </c>
      <c r="I27" s="20"/>
      <c r="J27" s="11">
        <f t="shared" si="1"/>
        <v>0</v>
      </c>
      <c r="K27" s="22"/>
      <c r="L27" s="11">
        <f t="shared" si="2"/>
        <v>0</v>
      </c>
      <c r="M27" s="22"/>
      <c r="N27" s="11">
        <f t="shared" si="3"/>
        <v>0</v>
      </c>
      <c r="O27" s="22"/>
      <c r="P27" s="11">
        <f t="shared" si="4"/>
        <v>0</v>
      </c>
      <c r="Q27" s="22"/>
      <c r="R27" s="13">
        <f t="shared" si="5"/>
        <v>0</v>
      </c>
      <c r="S27" s="20"/>
      <c r="T27" s="11">
        <f t="shared" si="6"/>
        <v>0</v>
      </c>
      <c r="U27" s="22"/>
      <c r="V27" s="11">
        <f t="shared" si="7"/>
        <v>0</v>
      </c>
      <c r="W27" s="22"/>
      <c r="X27" s="11">
        <f t="shared" si="8"/>
        <v>0</v>
      </c>
      <c r="Y27" s="22"/>
      <c r="Z27" s="11">
        <f t="shared" si="9"/>
        <v>0</v>
      </c>
      <c r="AA27" s="13">
        <f t="shared" si="10"/>
        <v>0</v>
      </c>
    </row>
    <row r="28" spans="1:27" s="46" customFormat="1" ht="12.75" hidden="1">
      <c r="A28" s="39">
        <v>22</v>
      </c>
      <c r="B28" s="40" t="s">
        <v>1032</v>
      </c>
      <c r="C28" s="51"/>
      <c r="D28" s="58"/>
      <c r="E28" s="50">
        <f t="shared" si="11"/>
        <v>0</v>
      </c>
      <c r="F28" s="41" t="e">
        <f>E28/E38</f>
        <v>#DIV/0!</v>
      </c>
      <c r="G28" s="42"/>
      <c r="H28" s="43">
        <f t="shared" si="0"/>
        <v>0</v>
      </c>
      <c r="I28" s="42"/>
      <c r="J28" s="43">
        <f t="shared" si="1"/>
        <v>0</v>
      </c>
      <c r="K28" s="44"/>
      <c r="L28" s="43">
        <f t="shared" si="2"/>
        <v>0</v>
      </c>
      <c r="M28" s="44"/>
      <c r="N28" s="43">
        <f t="shared" si="3"/>
        <v>0</v>
      </c>
      <c r="O28" s="44"/>
      <c r="P28" s="43">
        <f t="shared" si="4"/>
        <v>0</v>
      </c>
      <c r="Q28" s="44"/>
      <c r="R28" s="45">
        <f t="shared" si="5"/>
        <v>0</v>
      </c>
      <c r="S28" s="42"/>
      <c r="T28" s="43">
        <f t="shared" si="6"/>
        <v>0</v>
      </c>
      <c r="U28" s="44"/>
      <c r="V28" s="43">
        <f t="shared" si="7"/>
        <v>0</v>
      </c>
      <c r="W28" s="44"/>
      <c r="X28" s="43">
        <f t="shared" si="8"/>
        <v>0</v>
      </c>
      <c r="Y28" s="44"/>
      <c r="Z28" s="43">
        <f t="shared" si="9"/>
        <v>0</v>
      </c>
      <c r="AA28" s="13">
        <f t="shared" si="10"/>
        <v>0</v>
      </c>
    </row>
    <row r="29" spans="1:27" ht="12.75">
      <c r="A29" s="10">
        <v>21</v>
      </c>
      <c r="B29" s="4" t="s">
        <v>1033</v>
      </c>
      <c r="C29" s="50">
        <f>'REFORMA (licitação)'!F1822</f>
        <v>0</v>
      </c>
      <c r="D29" s="56"/>
      <c r="E29" s="50">
        <f t="shared" si="11"/>
        <v>0</v>
      </c>
      <c r="F29" s="16" t="e">
        <f>E29/E38</f>
        <v>#DIV/0!</v>
      </c>
      <c r="G29" s="20"/>
      <c r="H29" s="11">
        <f t="shared" si="0"/>
        <v>0</v>
      </c>
      <c r="I29" s="20"/>
      <c r="J29" s="11">
        <f t="shared" si="1"/>
        <v>0</v>
      </c>
      <c r="K29" s="22"/>
      <c r="L29" s="11">
        <f t="shared" si="2"/>
        <v>0</v>
      </c>
      <c r="M29" s="22"/>
      <c r="N29" s="11">
        <f t="shared" si="3"/>
        <v>0</v>
      </c>
      <c r="O29" s="22"/>
      <c r="P29" s="11">
        <f t="shared" si="4"/>
        <v>0</v>
      </c>
      <c r="Q29" s="22"/>
      <c r="R29" s="13">
        <f t="shared" si="5"/>
        <v>0</v>
      </c>
      <c r="S29" s="20"/>
      <c r="T29" s="11">
        <f t="shared" si="6"/>
        <v>0</v>
      </c>
      <c r="U29" s="22">
        <v>1</v>
      </c>
      <c r="V29" s="11">
        <f t="shared" si="7"/>
        <v>0</v>
      </c>
      <c r="W29" s="22"/>
      <c r="X29" s="11">
        <f t="shared" si="8"/>
        <v>0</v>
      </c>
      <c r="Y29" s="22"/>
      <c r="Z29" s="11">
        <f t="shared" si="9"/>
        <v>0</v>
      </c>
      <c r="AA29" s="13">
        <f t="shared" si="10"/>
        <v>0</v>
      </c>
    </row>
    <row r="30" spans="1:27" ht="12.75">
      <c r="A30" s="7">
        <v>22</v>
      </c>
      <c r="B30" s="4" t="s">
        <v>1037</v>
      </c>
      <c r="C30" s="6">
        <f>'REFORMA (licitação)'!F1826</f>
        <v>0</v>
      </c>
      <c r="D30" s="56"/>
      <c r="E30" s="50">
        <f t="shared" si="11"/>
        <v>0</v>
      </c>
      <c r="F30" s="16" t="e">
        <f>E30/E38</f>
        <v>#DIV/0!</v>
      </c>
      <c r="G30" s="20"/>
      <c r="H30" s="11">
        <f t="shared" si="0"/>
        <v>0</v>
      </c>
      <c r="I30" s="20"/>
      <c r="J30" s="11">
        <f t="shared" si="1"/>
        <v>0</v>
      </c>
      <c r="K30" s="22"/>
      <c r="L30" s="11">
        <f t="shared" si="2"/>
        <v>0</v>
      </c>
      <c r="M30" s="22"/>
      <c r="N30" s="11">
        <f t="shared" si="3"/>
        <v>0</v>
      </c>
      <c r="O30" s="22"/>
      <c r="P30" s="11">
        <f t="shared" si="4"/>
        <v>0</v>
      </c>
      <c r="Q30" s="22"/>
      <c r="R30" s="13">
        <f t="shared" si="5"/>
        <v>0</v>
      </c>
      <c r="S30" s="20">
        <v>0.5</v>
      </c>
      <c r="T30" s="11">
        <f t="shared" si="6"/>
        <v>0</v>
      </c>
      <c r="U30" s="22">
        <v>0.5</v>
      </c>
      <c r="V30" s="11">
        <f t="shared" si="7"/>
        <v>0</v>
      </c>
      <c r="W30" s="22"/>
      <c r="X30" s="11">
        <f t="shared" si="8"/>
        <v>0</v>
      </c>
      <c r="Y30" s="22"/>
      <c r="Z30" s="11">
        <f t="shared" si="9"/>
        <v>0</v>
      </c>
      <c r="AA30" s="13">
        <f t="shared" si="10"/>
        <v>0</v>
      </c>
    </row>
    <row r="31" spans="1:27" ht="12.75">
      <c r="A31" s="10">
        <v>23</v>
      </c>
      <c r="B31" s="4"/>
      <c r="C31" s="48"/>
      <c r="D31" s="56"/>
      <c r="E31" s="6"/>
      <c r="F31" s="16" t="e">
        <f>E31/E38</f>
        <v>#DIV/0!</v>
      </c>
      <c r="G31" s="20"/>
      <c r="H31" s="11">
        <f t="shared" si="0"/>
        <v>0</v>
      </c>
      <c r="I31" s="20"/>
      <c r="J31" s="11">
        <f t="shared" si="1"/>
        <v>0</v>
      </c>
      <c r="K31" s="22"/>
      <c r="L31" s="11">
        <f t="shared" si="2"/>
        <v>0</v>
      </c>
      <c r="M31" s="22"/>
      <c r="N31" s="11">
        <f t="shared" si="3"/>
        <v>0</v>
      </c>
      <c r="O31" s="22"/>
      <c r="P31" s="11">
        <f t="shared" si="4"/>
        <v>0</v>
      </c>
      <c r="Q31" s="22"/>
      <c r="R31" s="13">
        <f t="shared" si="5"/>
        <v>0</v>
      </c>
      <c r="S31" s="20"/>
      <c r="T31" s="11">
        <f t="shared" si="6"/>
        <v>0</v>
      </c>
      <c r="U31" s="22"/>
      <c r="V31" s="11">
        <f t="shared" si="7"/>
        <v>0</v>
      </c>
      <c r="W31" s="22"/>
      <c r="X31" s="11">
        <f t="shared" si="8"/>
        <v>0</v>
      </c>
      <c r="Y31" s="22"/>
      <c r="Z31" s="11">
        <f t="shared" si="9"/>
        <v>0</v>
      </c>
      <c r="AA31" s="13">
        <f t="shared" si="10"/>
        <v>0</v>
      </c>
    </row>
    <row r="32" spans="1:27" ht="12.75">
      <c r="A32" s="7">
        <v>24</v>
      </c>
      <c r="B32" s="4"/>
      <c r="C32" s="48"/>
      <c r="D32" s="56"/>
      <c r="E32" s="6"/>
      <c r="F32" s="16" t="e">
        <f>E32/E38</f>
        <v>#DIV/0!</v>
      </c>
      <c r="G32" s="20"/>
      <c r="H32" s="11">
        <f t="shared" si="0"/>
        <v>0</v>
      </c>
      <c r="I32" s="20"/>
      <c r="J32" s="11">
        <f t="shared" si="1"/>
        <v>0</v>
      </c>
      <c r="K32" s="22"/>
      <c r="L32" s="11">
        <f t="shared" si="2"/>
        <v>0</v>
      </c>
      <c r="M32" s="22"/>
      <c r="N32" s="11">
        <f t="shared" si="3"/>
        <v>0</v>
      </c>
      <c r="O32" s="22"/>
      <c r="P32" s="11">
        <f t="shared" si="4"/>
        <v>0</v>
      </c>
      <c r="Q32" s="22"/>
      <c r="R32" s="13">
        <f t="shared" si="5"/>
        <v>0</v>
      </c>
      <c r="S32" s="20"/>
      <c r="T32" s="11">
        <f t="shared" si="6"/>
        <v>0</v>
      </c>
      <c r="U32" s="22"/>
      <c r="V32" s="11">
        <f t="shared" si="7"/>
        <v>0</v>
      </c>
      <c r="W32" s="22"/>
      <c r="X32" s="11">
        <f t="shared" si="8"/>
        <v>0</v>
      </c>
      <c r="Y32" s="22"/>
      <c r="Z32" s="11">
        <f t="shared" si="9"/>
        <v>0</v>
      </c>
      <c r="AA32" s="13">
        <f t="shared" si="10"/>
        <v>0</v>
      </c>
    </row>
    <row r="33" spans="1:27" ht="12.75">
      <c r="A33" s="10">
        <v>25</v>
      </c>
      <c r="B33" s="4"/>
      <c r="C33" s="48"/>
      <c r="D33" s="56"/>
      <c r="E33" s="6"/>
      <c r="F33" s="16" t="e">
        <f>E33/E38</f>
        <v>#DIV/0!</v>
      </c>
      <c r="G33" s="20"/>
      <c r="H33" s="11">
        <f t="shared" si="0"/>
        <v>0</v>
      </c>
      <c r="I33" s="20"/>
      <c r="J33" s="11">
        <f t="shared" si="1"/>
        <v>0</v>
      </c>
      <c r="K33" s="22"/>
      <c r="L33" s="11">
        <f t="shared" si="2"/>
        <v>0</v>
      </c>
      <c r="M33" s="22"/>
      <c r="N33" s="11">
        <f t="shared" si="3"/>
        <v>0</v>
      </c>
      <c r="O33" s="22"/>
      <c r="P33" s="11">
        <f t="shared" si="4"/>
        <v>0</v>
      </c>
      <c r="Q33" s="22"/>
      <c r="R33" s="13">
        <f t="shared" si="5"/>
        <v>0</v>
      </c>
      <c r="S33" s="20"/>
      <c r="T33" s="11">
        <f t="shared" si="6"/>
        <v>0</v>
      </c>
      <c r="U33" s="22"/>
      <c r="V33" s="11">
        <f t="shared" si="7"/>
        <v>0</v>
      </c>
      <c r="W33" s="22"/>
      <c r="X33" s="11">
        <f t="shared" si="8"/>
        <v>0</v>
      </c>
      <c r="Y33" s="22"/>
      <c r="Z33" s="11">
        <f t="shared" si="9"/>
        <v>0</v>
      </c>
      <c r="AA33" s="13">
        <f t="shared" si="10"/>
        <v>0</v>
      </c>
    </row>
    <row r="34" spans="1:27" ht="12.75">
      <c r="A34" s="7">
        <v>26</v>
      </c>
      <c r="B34" s="29"/>
      <c r="C34" s="52"/>
      <c r="D34" s="59"/>
      <c r="E34" s="53"/>
      <c r="F34" s="30" t="e">
        <f>E34/E38</f>
        <v>#DIV/0!</v>
      </c>
      <c r="G34" s="31"/>
      <c r="H34" s="11">
        <f t="shared" si="0"/>
        <v>0</v>
      </c>
      <c r="I34" s="31"/>
      <c r="J34" s="11">
        <f t="shared" si="1"/>
        <v>0</v>
      </c>
      <c r="K34" s="32"/>
      <c r="L34" s="11">
        <f t="shared" si="2"/>
        <v>0</v>
      </c>
      <c r="M34" s="32"/>
      <c r="N34" s="11">
        <f t="shared" si="3"/>
        <v>0</v>
      </c>
      <c r="O34" s="32"/>
      <c r="P34" s="11">
        <f t="shared" si="4"/>
        <v>0</v>
      </c>
      <c r="Q34" s="32"/>
      <c r="R34" s="13">
        <f t="shared" si="5"/>
        <v>0</v>
      </c>
      <c r="S34" s="31"/>
      <c r="T34" s="11">
        <f t="shared" si="6"/>
        <v>0</v>
      </c>
      <c r="U34" s="32"/>
      <c r="V34" s="11">
        <f t="shared" si="7"/>
        <v>0</v>
      </c>
      <c r="W34" s="32"/>
      <c r="X34" s="11">
        <f t="shared" si="8"/>
        <v>0</v>
      </c>
      <c r="Y34" s="32"/>
      <c r="Z34" s="11">
        <f t="shared" si="9"/>
        <v>0</v>
      </c>
      <c r="AA34" s="13">
        <f t="shared" si="10"/>
        <v>0</v>
      </c>
    </row>
    <row r="35" spans="1:27" ht="13.5" thickBot="1">
      <c r="A35" s="34">
        <v>27</v>
      </c>
      <c r="B35" s="23"/>
      <c r="C35" s="54"/>
      <c r="D35" s="60"/>
      <c r="E35" s="28"/>
      <c r="F35" s="25" t="e">
        <f>E35/E38</f>
        <v>#DIV/0!</v>
      </c>
      <c r="G35" s="26"/>
      <c r="H35" s="24">
        <f t="shared" si="0"/>
        <v>0</v>
      </c>
      <c r="I35" s="26"/>
      <c r="J35" s="24">
        <f t="shared" si="1"/>
        <v>0</v>
      </c>
      <c r="K35" s="27"/>
      <c r="L35" s="24">
        <f t="shared" si="2"/>
        <v>0</v>
      </c>
      <c r="M35" s="27"/>
      <c r="N35" s="24">
        <f t="shared" si="3"/>
        <v>0</v>
      </c>
      <c r="O35" s="27"/>
      <c r="P35" s="24">
        <f t="shared" si="4"/>
        <v>0</v>
      </c>
      <c r="Q35" s="27"/>
      <c r="R35" s="28">
        <f t="shared" si="5"/>
        <v>0</v>
      </c>
      <c r="S35" s="26"/>
      <c r="T35" s="11">
        <f t="shared" si="6"/>
        <v>0</v>
      </c>
      <c r="U35" s="27"/>
      <c r="V35" s="11">
        <f t="shared" si="7"/>
        <v>0</v>
      </c>
      <c r="W35" s="27"/>
      <c r="X35" s="11">
        <f t="shared" si="8"/>
        <v>0</v>
      </c>
      <c r="Y35" s="27"/>
      <c r="Z35" s="11">
        <f t="shared" si="9"/>
        <v>0</v>
      </c>
      <c r="AA35" s="13">
        <f t="shared" si="10"/>
        <v>0</v>
      </c>
    </row>
    <row r="36" spans="1:27" ht="12.75">
      <c r="A36" s="708" t="s">
        <v>1004</v>
      </c>
      <c r="B36" s="695"/>
      <c r="C36" s="47"/>
      <c r="D36" s="47"/>
      <c r="E36" s="13"/>
      <c r="F36" s="15"/>
      <c r="G36" s="12"/>
      <c r="H36" s="13">
        <f>SUM(H7:H35)</f>
        <v>0</v>
      </c>
      <c r="I36" s="13"/>
      <c r="J36" s="13">
        <f>SUM(J7:J35)</f>
        <v>0</v>
      </c>
      <c r="K36" s="13"/>
      <c r="L36" s="13">
        <f>SUM(L7:L35)</f>
        <v>0</v>
      </c>
      <c r="M36" s="13"/>
      <c r="N36" s="13">
        <f>SUM(N7:N35)</f>
        <v>0</v>
      </c>
      <c r="O36" s="13"/>
      <c r="P36" s="13">
        <f>SUM(P7:P35)</f>
        <v>0</v>
      </c>
      <c r="Q36" s="13"/>
      <c r="R36" s="13">
        <f>SUM(R7:R35)</f>
        <v>0</v>
      </c>
      <c r="S36" s="13"/>
      <c r="T36" s="13">
        <f>SUM(T7:T35)</f>
        <v>0</v>
      </c>
      <c r="U36" s="13"/>
      <c r="V36" s="13">
        <f>SUM(V7:V35)</f>
        <v>0</v>
      </c>
      <c r="W36" s="13"/>
      <c r="X36" s="13">
        <f>SUM(X7:X35)</f>
        <v>0</v>
      </c>
      <c r="Y36" s="13"/>
      <c r="Z36" s="13">
        <f>SUM(Z7:Z35)</f>
        <v>0</v>
      </c>
      <c r="AA36" s="13">
        <f>SUM(AA7:AA35)</f>
        <v>0</v>
      </c>
    </row>
    <row r="37" spans="1:27" ht="12.75">
      <c r="A37" s="696" t="s">
        <v>1005</v>
      </c>
      <c r="B37" s="697"/>
      <c r="C37" s="48"/>
      <c r="D37" s="48"/>
      <c r="E37" s="6"/>
      <c r="F37" s="16"/>
      <c r="G37" s="4"/>
      <c r="H37" s="5">
        <f>F37+H36</f>
        <v>0</v>
      </c>
      <c r="I37" s="4"/>
      <c r="J37" s="5">
        <f>H37+J36</f>
        <v>0</v>
      </c>
      <c r="K37" s="4"/>
      <c r="L37" s="5">
        <f>J37+L36</f>
        <v>0</v>
      </c>
      <c r="M37" s="4"/>
      <c r="N37" s="5">
        <f>L37+N36</f>
        <v>0</v>
      </c>
      <c r="O37" s="4"/>
      <c r="P37" s="5">
        <f>N37+P36</f>
        <v>0</v>
      </c>
      <c r="Q37" s="4"/>
      <c r="R37" s="5">
        <f>P37+R36</f>
        <v>0</v>
      </c>
      <c r="S37" s="4"/>
      <c r="T37" s="5">
        <f>R37+T36</f>
        <v>0</v>
      </c>
      <c r="U37" s="4"/>
      <c r="V37" s="5">
        <f>T37+V36</f>
        <v>0</v>
      </c>
      <c r="W37" s="4"/>
      <c r="X37" s="5">
        <f>V37+X36</f>
        <v>0</v>
      </c>
      <c r="Y37" s="4"/>
      <c r="Z37" s="5">
        <f>X37+Z36</f>
        <v>0</v>
      </c>
      <c r="AA37" s="6">
        <f>M37+AA36</f>
        <v>0</v>
      </c>
    </row>
    <row r="38" spans="1:27" ht="13.5" thickBot="1">
      <c r="A38" s="692" t="s">
        <v>1006</v>
      </c>
      <c r="B38" s="693"/>
      <c r="C38" s="9">
        <f>SUM(C7:C37)</f>
        <v>0</v>
      </c>
      <c r="D38" s="9">
        <f>SUM(D7:D37)</f>
        <v>0</v>
      </c>
      <c r="E38" s="9">
        <f>SUM(E7:E37)</f>
        <v>0</v>
      </c>
      <c r="F38" s="17" t="e">
        <f>SUM(F7:F37)</f>
        <v>#DIV/0!</v>
      </c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  <c r="Y38" s="8"/>
      <c r="Z38" s="9"/>
      <c r="AA38" s="9"/>
    </row>
    <row r="39" ht="13.5" thickTop="1"/>
    <row r="41" spans="2:4" ht="12.75">
      <c r="B41" s="35" t="s">
        <v>1007</v>
      </c>
      <c r="C41" s="35"/>
      <c r="D41" s="35"/>
    </row>
    <row r="43" spans="1:7" ht="12.75">
      <c r="A43" s="36">
        <v>1</v>
      </c>
      <c r="B43" s="705" t="s">
        <v>1009</v>
      </c>
      <c r="C43" s="705"/>
      <c r="D43" s="705"/>
      <c r="E43" s="705"/>
      <c r="F43" s="705"/>
      <c r="G43" s="705"/>
    </row>
    <row r="44" spans="1:7" ht="12.75">
      <c r="A44" s="36">
        <v>2</v>
      </c>
      <c r="B44" s="705" t="s">
        <v>1008</v>
      </c>
      <c r="C44" s="705"/>
      <c r="D44" s="705"/>
      <c r="E44" s="705"/>
      <c r="F44" s="705"/>
      <c r="G44" s="705"/>
    </row>
    <row r="45" spans="1:7" ht="12.75">
      <c r="A45" s="36">
        <v>3</v>
      </c>
      <c r="B45" s="705" t="s">
        <v>1010</v>
      </c>
      <c r="C45" s="705"/>
      <c r="D45" s="705"/>
      <c r="E45" s="705"/>
      <c r="F45" s="705"/>
      <c r="G45" s="705"/>
    </row>
    <row r="46" spans="1:7" ht="12.75">
      <c r="A46" s="36">
        <v>4</v>
      </c>
      <c r="B46" s="705" t="s">
        <v>1011</v>
      </c>
      <c r="C46" s="705"/>
      <c r="D46" s="705"/>
      <c r="E46" s="705"/>
      <c r="F46" s="705"/>
      <c r="G46" s="705"/>
    </row>
  </sheetData>
  <sheetProtection password="F751" sheet="1"/>
  <mergeCells count="28">
    <mergeCell ref="W5:X5"/>
    <mergeCell ref="Y5:Z5"/>
    <mergeCell ref="A1:AA1"/>
    <mergeCell ref="AA5:AA6"/>
    <mergeCell ref="O5:P5"/>
    <mergeCell ref="B5:B6"/>
    <mergeCell ref="A2:R2"/>
    <mergeCell ref="A3:R3"/>
    <mergeCell ref="A4:R4"/>
    <mergeCell ref="S5:T5"/>
    <mergeCell ref="U5:V5"/>
    <mergeCell ref="D5:D6"/>
    <mergeCell ref="C5:C6"/>
    <mergeCell ref="B43:G43"/>
    <mergeCell ref="B44:G44"/>
    <mergeCell ref="I5:J5"/>
    <mergeCell ref="A5:A6"/>
    <mergeCell ref="A38:B38"/>
    <mergeCell ref="B46:G46"/>
    <mergeCell ref="Q5:R5"/>
    <mergeCell ref="K5:L5"/>
    <mergeCell ref="G5:H5"/>
    <mergeCell ref="F5:F6"/>
    <mergeCell ref="A36:B36"/>
    <mergeCell ref="A37:B37"/>
    <mergeCell ref="E5:E6"/>
    <mergeCell ref="B45:G45"/>
    <mergeCell ref="M5:N5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889"/>
  <sheetViews>
    <sheetView zoomScale="90" zoomScaleNormal="90" workbookViewId="0" topLeftCell="A1535">
      <selection activeCell="B1145" sqref="B1145"/>
    </sheetView>
  </sheetViews>
  <sheetFormatPr defaultColWidth="8.421875" defaultRowHeight="12.75"/>
  <cols>
    <col min="1" max="1" width="11.57421875" style="423" customWidth="1"/>
    <col min="2" max="2" width="74.7109375" style="413" customWidth="1"/>
    <col min="3" max="3" width="9.28125" style="414" customWidth="1"/>
    <col min="4" max="4" width="11.7109375" style="415" hidden="1" customWidth="1"/>
    <col min="5" max="5" width="11.7109375" style="416" hidden="1" customWidth="1"/>
    <col min="6" max="6" width="19.421875" style="417" hidden="1" customWidth="1"/>
    <col min="7" max="7" width="11.7109375" style="416" customWidth="1"/>
    <col min="8" max="8" width="11.7109375" style="418" customWidth="1"/>
    <col min="9" max="9" width="14.00390625" style="416" customWidth="1"/>
    <col min="10" max="10" width="11.7109375" style="419" customWidth="1"/>
    <col min="11" max="11" width="6.140625" style="190" customWidth="1"/>
    <col min="12" max="12" width="8.8515625" style="190" customWidth="1"/>
    <col min="13" max="13" width="10.28125" style="190" customWidth="1"/>
    <col min="14" max="14" width="11.00390625" style="190" customWidth="1"/>
    <col min="15" max="16" width="8.421875" style="190" customWidth="1"/>
    <col min="17" max="16384" width="8.421875" style="190" customWidth="1"/>
  </cols>
  <sheetData>
    <row r="1" spans="1:14" ht="45" customHeight="1">
      <c r="A1" s="186"/>
      <c r="B1" s="718" t="s">
        <v>127</v>
      </c>
      <c r="C1" s="719"/>
      <c r="D1" s="719"/>
      <c r="E1" s="719"/>
      <c r="F1" s="719"/>
      <c r="G1" s="719"/>
      <c r="H1" s="719"/>
      <c r="I1" s="720"/>
      <c r="J1" s="187"/>
      <c r="K1" s="188"/>
      <c r="L1" s="188"/>
      <c r="M1" s="189" t="s">
        <v>1049</v>
      </c>
      <c r="N1" s="188"/>
    </row>
    <row r="2" spans="1:14" ht="18" customHeight="1">
      <c r="A2" s="191" t="s">
        <v>1050</v>
      </c>
      <c r="B2" s="192"/>
      <c r="C2" s="191"/>
      <c r="D2" s="193"/>
      <c r="E2" s="194"/>
      <c r="F2" s="194"/>
      <c r="G2" s="194"/>
      <c r="H2" s="194"/>
      <c r="I2" s="192"/>
      <c r="J2" s="195"/>
      <c r="K2" s="188"/>
      <c r="L2" s="188"/>
      <c r="M2" s="196">
        <v>1.15</v>
      </c>
      <c r="N2" s="188"/>
    </row>
    <row r="3" spans="1:14" ht="18" customHeight="1">
      <c r="A3" s="197" t="s">
        <v>1051</v>
      </c>
      <c r="B3" s="198"/>
      <c r="C3" s="191"/>
      <c r="D3" s="193"/>
      <c r="E3" s="194"/>
      <c r="F3" s="194"/>
      <c r="G3" s="194"/>
      <c r="H3" s="194"/>
      <c r="I3" s="192"/>
      <c r="J3" s="195"/>
      <c r="K3" s="188"/>
      <c r="L3" s="188"/>
      <c r="M3" s="188"/>
      <c r="N3" s="188"/>
    </row>
    <row r="4" spans="1:14" ht="18" customHeight="1">
      <c r="A4" s="199"/>
      <c r="B4" s="200"/>
      <c r="C4" s="201"/>
      <c r="D4" s="721" t="s">
        <v>1544</v>
      </c>
      <c r="E4" s="721"/>
      <c r="F4" s="721"/>
      <c r="G4" s="722" t="s">
        <v>1461</v>
      </c>
      <c r="H4" s="722"/>
      <c r="I4" s="722"/>
      <c r="J4" s="202"/>
      <c r="K4" s="188"/>
      <c r="L4" s="188"/>
      <c r="M4" s="188"/>
      <c r="N4" s="188"/>
    </row>
    <row r="5" spans="1:14" s="209" customFormat="1" ht="45" customHeight="1">
      <c r="A5" s="203" t="s">
        <v>994</v>
      </c>
      <c r="B5" s="204" t="s">
        <v>995</v>
      </c>
      <c r="C5" s="205" t="s">
        <v>1052</v>
      </c>
      <c r="D5" s="206" t="s">
        <v>1053</v>
      </c>
      <c r="E5" s="207" t="s">
        <v>1545</v>
      </c>
      <c r="F5" s="205" t="s">
        <v>1036</v>
      </c>
      <c r="G5" s="205" t="s">
        <v>1053</v>
      </c>
      <c r="H5" s="207" t="s">
        <v>1545</v>
      </c>
      <c r="I5" s="205" t="s">
        <v>1036</v>
      </c>
      <c r="J5" s="208"/>
      <c r="K5" s="188"/>
      <c r="L5" s="188"/>
      <c r="M5" s="188"/>
      <c r="N5" s="188"/>
    </row>
    <row r="6" spans="1:14" s="209" customFormat="1" ht="18" customHeight="1">
      <c r="A6" s="210" t="s">
        <v>1463</v>
      </c>
      <c r="B6" s="204" t="s">
        <v>1012</v>
      </c>
      <c r="C6" s="211"/>
      <c r="D6" s="212"/>
      <c r="E6" s="213"/>
      <c r="F6" s="214"/>
      <c r="G6" s="213"/>
      <c r="H6" s="215"/>
      <c r="I6" s="214"/>
      <c r="J6" s="216"/>
      <c r="K6" s="188"/>
      <c r="L6" s="188"/>
      <c r="M6" s="188"/>
      <c r="N6" s="188"/>
    </row>
    <row r="7" spans="1:14" s="227" customFormat="1" ht="15" customHeight="1">
      <c r="A7" s="217" t="s">
        <v>1464</v>
      </c>
      <c r="B7" s="218" t="s">
        <v>1054</v>
      </c>
      <c r="C7" s="219" t="s">
        <v>1055</v>
      </c>
      <c r="D7" s="220" t="e">
        <f>#REF!</f>
        <v>#REF!</v>
      </c>
      <c r="E7" s="221">
        <f>H7*bdi</f>
        <v>3.8064999999999998</v>
      </c>
      <c r="F7" s="222" t="e">
        <f>D7*E7</f>
        <v>#REF!</v>
      </c>
      <c r="G7" s="221">
        <v>260.88</v>
      </c>
      <c r="H7" s="223">
        <v>3.31</v>
      </c>
      <c r="I7" s="222">
        <f>G7*H7</f>
        <v>863.5128</v>
      </c>
      <c r="J7" s="225"/>
      <c r="K7" s="226"/>
      <c r="L7" s="226"/>
      <c r="M7" s="226"/>
      <c r="N7" s="226"/>
    </row>
    <row r="8" spans="1:14" s="227" customFormat="1" ht="15" customHeight="1">
      <c r="A8" s="228"/>
      <c r="B8" s="229" t="s">
        <v>1056</v>
      </c>
      <c r="C8" s="219"/>
      <c r="D8" s="220"/>
      <c r="E8" s="221"/>
      <c r="F8" s="222"/>
      <c r="G8" s="221"/>
      <c r="H8" s="223"/>
      <c r="I8" s="222"/>
      <c r="J8" s="225"/>
      <c r="K8" s="226"/>
      <c r="L8" s="226"/>
      <c r="M8" s="226"/>
      <c r="N8" s="226"/>
    </row>
    <row r="9" spans="1:14" s="227" customFormat="1" ht="15" customHeight="1">
      <c r="A9" s="228"/>
      <c r="B9" s="229" t="s">
        <v>1057</v>
      </c>
      <c r="C9" s="219"/>
      <c r="D9" s="220"/>
      <c r="E9" s="221"/>
      <c r="F9" s="222"/>
      <c r="G9" s="221"/>
      <c r="H9" s="223"/>
      <c r="I9" s="222"/>
      <c r="J9" s="225"/>
      <c r="K9" s="226"/>
      <c r="L9" s="226"/>
      <c r="M9" s="226"/>
      <c r="N9" s="226"/>
    </row>
    <row r="10" spans="1:14" s="227" customFormat="1" ht="15" customHeight="1">
      <c r="A10" s="228"/>
      <c r="B10" s="229" t="s">
        <v>1058</v>
      </c>
      <c r="C10" s="219"/>
      <c r="D10" s="220"/>
      <c r="E10" s="221"/>
      <c r="F10" s="222"/>
      <c r="G10" s="221"/>
      <c r="H10" s="223"/>
      <c r="I10" s="222"/>
      <c r="J10" s="225"/>
      <c r="K10" s="226"/>
      <c r="L10" s="226"/>
      <c r="M10" s="226"/>
      <c r="N10" s="226"/>
    </row>
    <row r="11" spans="1:14" s="227" customFormat="1" ht="15" customHeight="1">
      <c r="A11" s="228"/>
      <c r="B11" s="229" t="s">
        <v>1059</v>
      </c>
      <c r="C11" s="219"/>
      <c r="D11" s="220"/>
      <c r="E11" s="221"/>
      <c r="F11" s="222"/>
      <c r="G11" s="221"/>
      <c r="H11" s="223"/>
      <c r="I11" s="222"/>
      <c r="J11" s="225"/>
      <c r="K11" s="226"/>
      <c r="L11" s="226"/>
      <c r="M11" s="226"/>
      <c r="N11" s="226"/>
    </row>
    <row r="12" spans="1:14" s="227" customFormat="1" ht="45" customHeight="1">
      <c r="A12" s="228" t="s">
        <v>1465</v>
      </c>
      <c r="B12" s="230" t="s">
        <v>1060</v>
      </c>
      <c r="C12" s="219" t="s">
        <v>1061</v>
      </c>
      <c r="D12" s="220" t="e">
        <f>#REF!</f>
        <v>#REF!</v>
      </c>
      <c r="E12" s="221">
        <f>H12*bdi</f>
        <v>717.3699999999999</v>
      </c>
      <c r="F12" s="222" t="e">
        <f>D12*E12</f>
        <v>#REF!</v>
      </c>
      <c r="G12" s="221">
        <v>1</v>
      </c>
      <c r="H12" s="223">
        <v>623.8</v>
      </c>
      <c r="I12" s="222">
        <f>G12*H12</f>
        <v>623.8</v>
      </c>
      <c r="J12" s="225"/>
      <c r="K12" s="226"/>
      <c r="L12" s="226"/>
      <c r="M12" s="226"/>
      <c r="N12" s="226"/>
    </row>
    <row r="13" spans="1:14" s="227" customFormat="1" ht="18" customHeight="1">
      <c r="A13" s="228" t="s">
        <v>1466</v>
      </c>
      <c r="B13" s="230" t="s">
        <v>1062</v>
      </c>
      <c r="C13" s="219" t="s">
        <v>1467</v>
      </c>
      <c r="D13" s="220" t="e">
        <f>#REF!</f>
        <v>#REF!</v>
      </c>
      <c r="E13" s="221">
        <f>H13*bdi</f>
        <v>1.6789999999999998</v>
      </c>
      <c r="F13" s="222" t="e">
        <f>D13*E13</f>
        <v>#REF!</v>
      </c>
      <c r="G13" s="221">
        <v>260.88</v>
      </c>
      <c r="H13" s="223">
        <v>1.46</v>
      </c>
      <c r="I13" s="222">
        <f>G13*H13</f>
        <v>380.8848</v>
      </c>
      <c r="J13" s="225"/>
      <c r="K13" s="226"/>
      <c r="L13" s="226"/>
      <c r="M13" s="226"/>
      <c r="N13" s="226"/>
    </row>
    <row r="14" spans="1:14" s="227" customFormat="1" ht="30" customHeight="1" hidden="1">
      <c r="A14" s="228" t="s">
        <v>1546</v>
      </c>
      <c r="B14" s="230" t="s">
        <v>1547</v>
      </c>
      <c r="C14" s="219" t="s">
        <v>1055</v>
      </c>
      <c r="D14" s="220"/>
      <c r="E14" s="221">
        <f>H14*bdi</f>
        <v>0.6554999999999999</v>
      </c>
      <c r="F14" s="222">
        <f>D14*E14</f>
        <v>0</v>
      </c>
      <c r="G14" s="221"/>
      <c r="H14" s="223">
        <v>0.57</v>
      </c>
      <c r="I14" s="222">
        <f>G14*H14</f>
        <v>0</v>
      </c>
      <c r="J14" s="225"/>
      <c r="K14" s="226"/>
      <c r="L14" s="226"/>
      <c r="M14" s="226"/>
      <c r="N14" s="226"/>
    </row>
    <row r="15" spans="1:14" s="227" customFormat="1" ht="30" customHeight="1">
      <c r="A15" s="228" t="s">
        <v>1468</v>
      </c>
      <c r="B15" s="230" t="s">
        <v>1063</v>
      </c>
      <c r="C15" s="219" t="s">
        <v>1055</v>
      </c>
      <c r="D15" s="220" t="e">
        <f>#REF!</f>
        <v>#REF!</v>
      </c>
      <c r="E15" s="221">
        <f>H15*bdi</f>
        <v>230.3105</v>
      </c>
      <c r="F15" s="222" t="e">
        <f>D15*E15</f>
        <v>#REF!</v>
      </c>
      <c r="G15" s="221">
        <v>14.52</v>
      </c>
      <c r="H15" s="223">
        <v>200.27</v>
      </c>
      <c r="I15" s="222">
        <f>G15*H15</f>
        <v>2907.9204</v>
      </c>
      <c r="J15" s="225"/>
      <c r="K15" s="226"/>
      <c r="L15" s="226"/>
      <c r="M15" s="226"/>
      <c r="N15" s="226"/>
    </row>
    <row r="16" spans="1:14" s="227" customFormat="1" ht="15" customHeight="1">
      <c r="A16" s="228"/>
      <c r="B16" s="229" t="s">
        <v>1064</v>
      </c>
      <c r="C16" s="219"/>
      <c r="D16" s="220"/>
      <c r="E16" s="221"/>
      <c r="F16" s="222"/>
      <c r="G16" s="221"/>
      <c r="H16" s="223"/>
      <c r="I16" s="222"/>
      <c r="J16" s="225"/>
      <c r="K16" s="226"/>
      <c r="L16" s="226"/>
      <c r="M16" s="226"/>
      <c r="N16" s="226"/>
    </row>
    <row r="17" spans="1:14" s="227" customFormat="1" ht="15" customHeight="1">
      <c r="A17" s="228"/>
      <c r="B17" s="229" t="s">
        <v>1065</v>
      </c>
      <c r="C17" s="219"/>
      <c r="D17" s="220"/>
      <c r="E17" s="221"/>
      <c r="F17" s="222"/>
      <c r="G17" s="221"/>
      <c r="H17" s="223"/>
      <c r="I17" s="222"/>
      <c r="J17" s="225"/>
      <c r="K17" s="226"/>
      <c r="L17" s="226"/>
      <c r="M17" s="226"/>
      <c r="N17" s="226"/>
    </row>
    <row r="18" spans="1:14" s="227" customFormat="1" ht="15" customHeight="1">
      <c r="A18" s="228"/>
      <c r="B18" s="229" t="s">
        <v>1066</v>
      </c>
      <c r="C18" s="219"/>
      <c r="D18" s="220"/>
      <c r="E18" s="221"/>
      <c r="F18" s="222"/>
      <c r="G18" s="221"/>
      <c r="H18" s="223"/>
      <c r="I18" s="222"/>
      <c r="J18" s="225"/>
      <c r="K18" s="226"/>
      <c r="L18" s="226"/>
      <c r="M18" s="226"/>
      <c r="N18" s="226"/>
    </row>
    <row r="19" spans="1:14" s="227" customFormat="1" ht="15" customHeight="1">
      <c r="A19" s="228"/>
      <c r="B19" s="229" t="s">
        <v>1067</v>
      </c>
      <c r="C19" s="219"/>
      <c r="D19" s="220"/>
      <c r="E19" s="221"/>
      <c r="F19" s="222"/>
      <c r="G19" s="221"/>
      <c r="H19" s="223"/>
      <c r="I19" s="222"/>
      <c r="J19" s="225"/>
      <c r="K19" s="226"/>
      <c r="L19" s="226"/>
      <c r="M19" s="226"/>
      <c r="N19" s="226"/>
    </row>
    <row r="20" spans="1:14" s="227" customFormat="1" ht="15" customHeight="1">
      <c r="A20" s="228"/>
      <c r="B20" s="229" t="s">
        <v>1068</v>
      </c>
      <c r="C20" s="219"/>
      <c r="D20" s="220"/>
      <c r="E20" s="221"/>
      <c r="F20" s="222"/>
      <c r="G20" s="221"/>
      <c r="H20" s="223"/>
      <c r="I20" s="222"/>
      <c r="J20" s="225"/>
      <c r="K20" s="226"/>
      <c r="L20" s="226"/>
      <c r="M20" s="226"/>
      <c r="N20" s="226"/>
    </row>
    <row r="21" spans="1:14" s="227" customFormat="1" ht="15" customHeight="1">
      <c r="A21" s="228"/>
      <c r="B21" s="229" t="s">
        <v>1069</v>
      </c>
      <c r="C21" s="219"/>
      <c r="D21" s="220"/>
      <c r="E21" s="221"/>
      <c r="F21" s="222"/>
      <c r="G21" s="221"/>
      <c r="H21" s="223"/>
      <c r="I21" s="222"/>
      <c r="J21" s="225"/>
      <c r="K21" s="226"/>
      <c r="L21" s="226"/>
      <c r="M21" s="226"/>
      <c r="N21" s="226"/>
    </row>
    <row r="22" spans="1:14" s="227" customFormat="1" ht="15" customHeight="1">
      <c r="A22" s="228"/>
      <c r="B22" s="229" t="s">
        <v>1070</v>
      </c>
      <c r="C22" s="219"/>
      <c r="D22" s="220"/>
      <c r="E22" s="221"/>
      <c r="F22" s="222"/>
      <c r="G22" s="221"/>
      <c r="H22" s="223"/>
      <c r="I22" s="222"/>
      <c r="J22" s="225"/>
      <c r="K22" s="226"/>
      <c r="L22" s="226"/>
      <c r="M22" s="226"/>
      <c r="N22" s="226"/>
    </row>
    <row r="23" spans="1:14" s="227" customFormat="1" ht="15" customHeight="1">
      <c r="A23" s="228"/>
      <c r="B23" s="229" t="s">
        <v>1071</v>
      </c>
      <c r="C23" s="219"/>
      <c r="D23" s="220"/>
      <c r="E23" s="221"/>
      <c r="F23" s="222"/>
      <c r="G23" s="221"/>
      <c r="H23" s="223"/>
      <c r="I23" s="222"/>
      <c r="J23" s="225"/>
      <c r="K23" s="226"/>
      <c r="L23" s="226"/>
      <c r="M23" s="226"/>
      <c r="N23" s="226"/>
    </row>
    <row r="24" spans="1:14" s="227" customFormat="1" ht="30" customHeight="1">
      <c r="A24" s="228"/>
      <c r="B24" s="229" t="s">
        <v>1072</v>
      </c>
      <c r="C24" s="219"/>
      <c r="D24" s="220"/>
      <c r="E24" s="221"/>
      <c r="F24" s="222"/>
      <c r="G24" s="221"/>
      <c r="H24" s="223"/>
      <c r="I24" s="222"/>
      <c r="J24" s="225"/>
      <c r="K24" s="226"/>
      <c r="L24" s="226"/>
      <c r="M24" s="226"/>
      <c r="N24" s="226"/>
    </row>
    <row r="25" spans="1:14" s="227" customFormat="1" ht="15" customHeight="1">
      <c r="A25" s="228"/>
      <c r="B25" s="229" t="s">
        <v>1073</v>
      </c>
      <c r="C25" s="219"/>
      <c r="D25" s="220"/>
      <c r="E25" s="221"/>
      <c r="F25" s="222"/>
      <c r="G25" s="221"/>
      <c r="H25" s="223"/>
      <c r="I25" s="222"/>
      <c r="J25" s="225"/>
      <c r="K25" s="226"/>
      <c r="L25" s="226"/>
      <c r="M25" s="226"/>
      <c r="N25" s="226"/>
    </row>
    <row r="26" spans="1:14" s="227" customFormat="1" ht="15" customHeight="1">
      <c r="A26" s="228"/>
      <c r="B26" s="229" t="s">
        <v>1074</v>
      </c>
      <c r="C26" s="219"/>
      <c r="D26" s="220"/>
      <c r="E26" s="221"/>
      <c r="F26" s="222"/>
      <c r="G26" s="221"/>
      <c r="H26" s="223"/>
      <c r="I26" s="222"/>
      <c r="J26" s="225"/>
      <c r="K26" s="226"/>
      <c r="L26" s="226"/>
      <c r="M26" s="226"/>
      <c r="N26" s="226"/>
    </row>
    <row r="27" spans="1:14" s="227" customFormat="1" ht="15" customHeight="1" hidden="1">
      <c r="A27" s="228" t="s">
        <v>1548</v>
      </c>
      <c r="B27" s="230" t="s">
        <v>1549</v>
      </c>
      <c r="C27" s="219" t="s">
        <v>1055</v>
      </c>
      <c r="D27" s="220"/>
      <c r="E27" s="221"/>
      <c r="F27" s="222">
        <f>D27*E27</f>
        <v>0</v>
      </c>
      <c r="G27" s="221"/>
      <c r="H27" s="223">
        <v>6.2</v>
      </c>
      <c r="I27" s="222">
        <f>G27*H27</f>
        <v>0</v>
      </c>
      <c r="J27" s="225"/>
      <c r="K27" s="226"/>
      <c r="L27" s="226"/>
      <c r="M27" s="226"/>
      <c r="N27" s="226"/>
    </row>
    <row r="28" spans="1:14" s="227" customFormat="1" ht="15" customHeight="1">
      <c r="A28" s="228" t="s">
        <v>1469</v>
      </c>
      <c r="B28" s="230" t="s">
        <v>1075</v>
      </c>
      <c r="C28" s="219" t="s">
        <v>1076</v>
      </c>
      <c r="D28" s="220" t="e">
        <f>#REF!</f>
        <v>#REF!</v>
      </c>
      <c r="E28" s="221">
        <f>H28*bdi</f>
        <v>60.46699999999999</v>
      </c>
      <c r="F28" s="222" t="e">
        <f>D28*E28</f>
        <v>#REF!</v>
      </c>
      <c r="G28" s="221">
        <v>10</v>
      </c>
      <c r="H28" s="223">
        <v>52.58</v>
      </c>
      <c r="I28" s="222">
        <f>G28*H28</f>
        <v>525.8</v>
      </c>
      <c r="J28" s="225"/>
      <c r="K28" s="226"/>
      <c r="L28" s="226"/>
      <c r="M28" s="226"/>
      <c r="N28" s="226"/>
    </row>
    <row r="29" spans="1:14" s="227" customFormat="1" ht="15" customHeight="1" hidden="1">
      <c r="A29" s="228" t="s">
        <v>1550</v>
      </c>
      <c r="B29" s="230" t="s">
        <v>1551</v>
      </c>
      <c r="C29" s="219" t="s">
        <v>1552</v>
      </c>
      <c r="D29" s="220"/>
      <c r="E29" s="221"/>
      <c r="F29" s="222">
        <f>D29*E29</f>
        <v>0</v>
      </c>
      <c r="G29" s="221"/>
      <c r="H29" s="223">
        <v>864.45</v>
      </c>
      <c r="I29" s="222">
        <f>G29*H29</f>
        <v>0</v>
      </c>
      <c r="J29" s="225"/>
      <c r="K29" s="226"/>
      <c r="L29" s="226"/>
      <c r="M29" s="226"/>
      <c r="N29" s="226"/>
    </row>
    <row r="30" spans="1:14" s="227" customFormat="1" ht="45" customHeight="1" hidden="1">
      <c r="A30" s="228"/>
      <c r="B30" s="229" t="s">
        <v>1553</v>
      </c>
      <c r="C30" s="219"/>
      <c r="D30" s="220"/>
      <c r="E30" s="221"/>
      <c r="F30" s="222"/>
      <c r="G30" s="221"/>
      <c r="H30" s="223"/>
      <c r="I30" s="222"/>
      <c r="J30" s="225"/>
      <c r="K30" s="226"/>
      <c r="L30" s="226"/>
      <c r="M30" s="226"/>
      <c r="N30" s="226"/>
    </row>
    <row r="31" spans="1:14" s="227" customFormat="1" ht="15" customHeight="1" hidden="1">
      <c r="A31" s="228"/>
      <c r="B31" s="229" t="s">
        <v>1554</v>
      </c>
      <c r="C31" s="219"/>
      <c r="D31" s="220"/>
      <c r="E31" s="221"/>
      <c r="F31" s="222"/>
      <c r="G31" s="221"/>
      <c r="H31" s="223"/>
      <c r="I31" s="222"/>
      <c r="J31" s="225"/>
      <c r="K31" s="226"/>
      <c r="L31" s="226"/>
      <c r="M31" s="226"/>
      <c r="N31" s="226"/>
    </row>
    <row r="32" spans="1:14" s="227" customFormat="1" ht="30" customHeight="1" hidden="1">
      <c r="A32" s="228"/>
      <c r="B32" s="229" t="s">
        <v>1555</v>
      </c>
      <c r="C32" s="219"/>
      <c r="D32" s="220"/>
      <c r="E32" s="221"/>
      <c r="F32" s="222"/>
      <c r="G32" s="221"/>
      <c r="H32" s="223"/>
      <c r="I32" s="222"/>
      <c r="J32" s="225"/>
      <c r="K32" s="226"/>
      <c r="L32" s="226"/>
      <c r="M32" s="226"/>
      <c r="N32" s="226"/>
    </row>
    <row r="33" spans="1:14" s="227" customFormat="1" ht="15" customHeight="1" hidden="1">
      <c r="A33" s="228" t="s">
        <v>1556</v>
      </c>
      <c r="B33" s="230" t="s">
        <v>1557</v>
      </c>
      <c r="C33" s="231" t="s">
        <v>1552</v>
      </c>
      <c r="D33" s="220"/>
      <c r="E33" s="221"/>
      <c r="F33" s="222">
        <f>D33*E33</f>
        <v>0</v>
      </c>
      <c r="G33" s="221"/>
      <c r="H33" s="223">
        <v>354.26</v>
      </c>
      <c r="I33" s="222">
        <f>G33*H33</f>
        <v>0</v>
      </c>
      <c r="J33" s="225"/>
      <c r="K33" s="226"/>
      <c r="L33" s="226"/>
      <c r="M33" s="226"/>
      <c r="N33" s="226"/>
    </row>
    <row r="34" spans="1:14" s="209" customFormat="1" ht="18" customHeight="1">
      <c r="A34" s="232"/>
      <c r="B34" s="233"/>
      <c r="C34" s="723" t="s">
        <v>1077</v>
      </c>
      <c r="D34" s="724"/>
      <c r="E34" s="724"/>
      <c r="F34" s="234" t="e">
        <f>SUM(F7:F33)</f>
        <v>#REF!</v>
      </c>
      <c r="G34" s="235"/>
      <c r="H34" s="236"/>
      <c r="I34" s="399">
        <f>SUM(I7:I33)</f>
        <v>5301.918000000001</v>
      </c>
      <c r="J34" s="216"/>
      <c r="K34" s="226"/>
      <c r="L34" s="188"/>
      <c r="M34" s="188"/>
      <c r="N34" s="188"/>
    </row>
    <row r="35" spans="1:14" s="209" customFormat="1" ht="18" customHeight="1">
      <c r="A35" s="210" t="s">
        <v>1470</v>
      </c>
      <c r="B35" s="204" t="s">
        <v>1044</v>
      </c>
      <c r="C35" s="211"/>
      <c r="D35" s="238"/>
      <c r="E35" s="239"/>
      <c r="F35" s="222"/>
      <c r="G35" s="239"/>
      <c r="H35" s="240"/>
      <c r="I35" s="682"/>
      <c r="J35" s="225"/>
      <c r="K35" s="226"/>
      <c r="L35" s="188"/>
      <c r="M35" s="188"/>
      <c r="N35" s="188"/>
    </row>
    <row r="36" spans="1:14" s="209" customFormat="1" ht="30" customHeight="1">
      <c r="A36" s="217" t="s">
        <v>1558</v>
      </c>
      <c r="B36" s="241" t="s">
        <v>1078</v>
      </c>
      <c r="C36" s="219" t="s">
        <v>1055</v>
      </c>
      <c r="D36" s="220">
        <f>'[2]Outros Levantamentos'!E79</f>
        <v>165</v>
      </c>
      <c r="E36" s="221">
        <f>H36*bdi</f>
        <v>6.324999999999999</v>
      </c>
      <c r="F36" s="222">
        <f>D36*E36</f>
        <v>1043.6249999999998</v>
      </c>
      <c r="G36" s="242"/>
      <c r="H36" s="223">
        <v>5.5</v>
      </c>
      <c r="I36" s="222">
        <f aca="true" t="shared" si="0" ref="I36:I41">G36*H36</f>
        <v>0</v>
      </c>
      <c r="J36" s="225"/>
      <c r="K36" s="226"/>
      <c r="L36" s="188"/>
      <c r="M36" s="188"/>
      <c r="N36" s="188"/>
    </row>
    <row r="37" spans="1:14" s="209" customFormat="1" ht="19.5" customHeight="1" hidden="1">
      <c r="A37" s="228" t="s">
        <v>1559</v>
      </c>
      <c r="B37" s="243" t="s">
        <v>1560</v>
      </c>
      <c r="C37" s="219" t="s">
        <v>1055</v>
      </c>
      <c r="D37" s="220"/>
      <c r="E37" s="221"/>
      <c r="F37" s="222"/>
      <c r="G37" s="242"/>
      <c r="H37" s="223">
        <v>2.07</v>
      </c>
      <c r="I37" s="222">
        <f t="shared" si="0"/>
        <v>0</v>
      </c>
      <c r="J37" s="225"/>
      <c r="K37" s="226"/>
      <c r="L37" s="188"/>
      <c r="M37" s="188"/>
      <c r="N37" s="188"/>
    </row>
    <row r="38" spans="1:14" s="209" customFormat="1" ht="19.5" customHeight="1">
      <c r="A38" s="228" t="s">
        <v>1471</v>
      </c>
      <c r="B38" s="243" t="s">
        <v>1080</v>
      </c>
      <c r="C38" s="219" t="s">
        <v>1472</v>
      </c>
      <c r="D38" s="220"/>
      <c r="E38" s="221"/>
      <c r="F38" s="222"/>
      <c r="G38" s="242">
        <v>2.43</v>
      </c>
      <c r="H38" s="223">
        <v>18.01</v>
      </c>
      <c r="I38" s="222">
        <f t="shared" si="0"/>
        <v>43.764300000000006</v>
      </c>
      <c r="J38" s="225"/>
      <c r="K38" s="226"/>
      <c r="L38" s="188"/>
      <c r="M38" s="188"/>
      <c r="N38" s="188"/>
    </row>
    <row r="39" spans="1:14" s="209" customFormat="1" ht="19.5" customHeight="1" hidden="1">
      <c r="A39" s="228" t="s">
        <v>1561</v>
      </c>
      <c r="B39" s="243" t="s">
        <v>1562</v>
      </c>
      <c r="C39" s="219" t="s">
        <v>1055</v>
      </c>
      <c r="D39" s="220"/>
      <c r="E39" s="221"/>
      <c r="F39" s="222"/>
      <c r="G39" s="242"/>
      <c r="H39" s="223">
        <v>4.89</v>
      </c>
      <c r="I39" s="222">
        <f t="shared" si="0"/>
        <v>0</v>
      </c>
      <c r="J39" s="225"/>
      <c r="K39" s="226"/>
      <c r="L39" s="188"/>
      <c r="M39" s="188"/>
      <c r="N39" s="188"/>
    </row>
    <row r="40" spans="1:14" s="209" customFormat="1" ht="19.5" customHeight="1" hidden="1">
      <c r="A40" s="228" t="s">
        <v>1563</v>
      </c>
      <c r="B40" s="243" t="s">
        <v>1564</v>
      </c>
      <c r="C40" s="244" t="s">
        <v>1472</v>
      </c>
      <c r="D40" s="220"/>
      <c r="E40" s="221"/>
      <c r="F40" s="222"/>
      <c r="G40" s="242"/>
      <c r="H40" s="223">
        <v>79.49</v>
      </c>
      <c r="I40" s="222">
        <f t="shared" si="0"/>
        <v>0</v>
      </c>
      <c r="J40" s="225"/>
      <c r="K40" s="226"/>
      <c r="L40" s="188"/>
      <c r="M40" s="188"/>
      <c r="N40" s="188"/>
    </row>
    <row r="41" spans="1:14" s="209" customFormat="1" ht="30" customHeight="1">
      <c r="A41" s="228" t="s">
        <v>1473</v>
      </c>
      <c r="B41" s="243" t="s">
        <v>1081</v>
      </c>
      <c r="C41" s="219" t="s">
        <v>1472</v>
      </c>
      <c r="D41" s="220"/>
      <c r="E41" s="221"/>
      <c r="F41" s="222"/>
      <c r="G41" s="242">
        <v>4.86</v>
      </c>
      <c r="H41" s="223">
        <v>269.51</v>
      </c>
      <c r="I41" s="222">
        <f t="shared" si="0"/>
        <v>1309.8186</v>
      </c>
      <c r="J41" s="225"/>
      <c r="K41" s="226"/>
      <c r="L41" s="188"/>
      <c r="M41" s="188"/>
      <c r="N41" s="188"/>
    </row>
    <row r="42" spans="1:14" s="209" customFormat="1" ht="15" customHeight="1">
      <c r="A42" s="228"/>
      <c r="B42" s="245" t="s">
        <v>1082</v>
      </c>
      <c r="C42" s="219"/>
      <c r="D42" s="220"/>
      <c r="E42" s="242"/>
      <c r="F42" s="222"/>
      <c r="G42" s="242"/>
      <c r="H42" s="223"/>
      <c r="I42" s="222"/>
      <c r="J42" s="225"/>
      <c r="K42" s="226"/>
      <c r="L42" s="188"/>
      <c r="M42" s="188"/>
      <c r="N42" s="188"/>
    </row>
    <row r="43" spans="1:14" s="209" customFormat="1" ht="30">
      <c r="A43" s="228"/>
      <c r="B43" s="245" t="s">
        <v>1083</v>
      </c>
      <c r="C43" s="219"/>
      <c r="D43" s="220"/>
      <c r="E43" s="221"/>
      <c r="F43" s="222"/>
      <c r="G43" s="242"/>
      <c r="H43" s="223"/>
      <c r="I43" s="222"/>
      <c r="J43" s="225"/>
      <c r="K43" s="226"/>
      <c r="L43" s="188"/>
      <c r="M43" s="188"/>
      <c r="N43" s="188"/>
    </row>
    <row r="44" spans="1:14" s="209" customFormat="1" ht="30.75" customHeight="1">
      <c r="A44" s="228" t="s">
        <v>1474</v>
      </c>
      <c r="B44" s="243" t="s">
        <v>1084</v>
      </c>
      <c r="C44" s="219" t="s">
        <v>1055</v>
      </c>
      <c r="D44" s="220"/>
      <c r="E44" s="221"/>
      <c r="F44" s="222"/>
      <c r="G44" s="242">
        <v>265</v>
      </c>
      <c r="H44" s="223">
        <v>3.67</v>
      </c>
      <c r="I44" s="222">
        <f aca="true" t="shared" si="1" ref="I44:I53">G44*H44</f>
        <v>972.55</v>
      </c>
      <c r="J44" s="225"/>
      <c r="K44" s="226"/>
      <c r="L44" s="188"/>
      <c r="M44" s="188"/>
      <c r="N44" s="188"/>
    </row>
    <row r="45" spans="1:14" s="209" customFormat="1" ht="30" customHeight="1" hidden="1">
      <c r="A45" s="228" t="s">
        <v>1565</v>
      </c>
      <c r="B45" s="243" t="s">
        <v>1566</v>
      </c>
      <c r="C45" s="219" t="s">
        <v>1055</v>
      </c>
      <c r="D45" s="220"/>
      <c r="E45" s="242"/>
      <c r="F45" s="222">
        <f aca="true" t="shared" si="2" ref="F45:F56">D45*E45</f>
        <v>0</v>
      </c>
      <c r="G45" s="242"/>
      <c r="H45" s="223">
        <v>6.11</v>
      </c>
      <c r="I45" s="222">
        <f t="shared" si="1"/>
        <v>0</v>
      </c>
      <c r="J45" s="225"/>
      <c r="K45" s="226"/>
      <c r="L45" s="188"/>
      <c r="M45" s="188"/>
      <c r="N45" s="188"/>
    </row>
    <row r="46" spans="1:14" s="247" customFormat="1" ht="15" customHeight="1" hidden="1">
      <c r="A46" s="228" t="s">
        <v>1567</v>
      </c>
      <c r="B46" s="243" t="s">
        <v>1568</v>
      </c>
      <c r="C46" s="219" t="s">
        <v>1055</v>
      </c>
      <c r="D46" s="220"/>
      <c r="E46" s="242"/>
      <c r="F46" s="222">
        <f t="shared" si="2"/>
        <v>0</v>
      </c>
      <c r="G46" s="242"/>
      <c r="H46" s="223">
        <v>1.5</v>
      </c>
      <c r="I46" s="222">
        <f t="shared" si="1"/>
        <v>0</v>
      </c>
      <c r="J46" s="225"/>
      <c r="K46" s="226"/>
      <c r="L46" s="246"/>
      <c r="M46" s="246"/>
      <c r="N46" s="246"/>
    </row>
    <row r="47" spans="1:14" s="247" customFormat="1" ht="30" customHeight="1" hidden="1">
      <c r="A47" s="228" t="s">
        <v>1569</v>
      </c>
      <c r="B47" s="243" t="s">
        <v>1570</v>
      </c>
      <c r="C47" s="219" t="s">
        <v>1055</v>
      </c>
      <c r="D47" s="220"/>
      <c r="E47" s="242"/>
      <c r="F47" s="222">
        <f t="shared" si="2"/>
        <v>0</v>
      </c>
      <c r="G47" s="242"/>
      <c r="H47" s="223">
        <v>3.36</v>
      </c>
      <c r="I47" s="222">
        <f t="shared" si="1"/>
        <v>0</v>
      </c>
      <c r="J47" s="225"/>
      <c r="K47" s="226"/>
      <c r="L47" s="246"/>
      <c r="M47" s="246"/>
      <c r="N47" s="246"/>
    </row>
    <row r="48" spans="1:14" s="209" customFormat="1" ht="30" customHeight="1" hidden="1">
      <c r="A48" s="228" t="s">
        <v>1571</v>
      </c>
      <c r="B48" s="243" t="s">
        <v>1572</v>
      </c>
      <c r="C48" s="219" t="s">
        <v>1055</v>
      </c>
      <c r="D48" s="220"/>
      <c r="E48" s="242"/>
      <c r="F48" s="222">
        <f t="shared" si="2"/>
        <v>0</v>
      </c>
      <c r="G48" s="242"/>
      <c r="H48" s="223">
        <v>8.96</v>
      </c>
      <c r="I48" s="222">
        <f t="shared" si="1"/>
        <v>0</v>
      </c>
      <c r="J48" s="225"/>
      <c r="K48" s="226"/>
      <c r="L48" s="188"/>
      <c r="M48" s="188"/>
      <c r="N48" s="188"/>
    </row>
    <row r="49" spans="1:14" s="209" customFormat="1" ht="15" customHeight="1" hidden="1">
      <c r="A49" s="228" t="s">
        <v>1573</v>
      </c>
      <c r="B49" s="243" t="s">
        <v>1574</v>
      </c>
      <c r="C49" s="219" t="s">
        <v>1055</v>
      </c>
      <c r="D49" s="220"/>
      <c r="E49" s="242"/>
      <c r="F49" s="222">
        <f t="shared" si="2"/>
        <v>0</v>
      </c>
      <c r="G49" s="242"/>
      <c r="H49" s="223">
        <v>3</v>
      </c>
      <c r="I49" s="222">
        <f t="shared" si="1"/>
        <v>0</v>
      </c>
      <c r="J49" s="225"/>
      <c r="K49" s="226"/>
      <c r="L49" s="188"/>
      <c r="M49" s="188"/>
      <c r="N49" s="188"/>
    </row>
    <row r="50" spans="1:14" s="209" customFormat="1" ht="15" customHeight="1" hidden="1">
      <c r="A50" s="228" t="s">
        <v>1575</v>
      </c>
      <c r="B50" s="243" t="s">
        <v>1576</v>
      </c>
      <c r="C50" s="219" t="s">
        <v>1055</v>
      </c>
      <c r="D50" s="220"/>
      <c r="E50" s="242"/>
      <c r="F50" s="222">
        <f t="shared" si="2"/>
        <v>0</v>
      </c>
      <c r="G50" s="242"/>
      <c r="H50" s="223">
        <v>4.2</v>
      </c>
      <c r="I50" s="222">
        <f t="shared" si="1"/>
        <v>0</v>
      </c>
      <c r="J50" s="225"/>
      <c r="K50" s="226"/>
      <c r="L50" s="188"/>
      <c r="M50" s="188"/>
      <c r="N50" s="188"/>
    </row>
    <row r="51" spans="1:14" s="209" customFormat="1" ht="30" customHeight="1" hidden="1">
      <c r="A51" s="228" t="s">
        <v>1577</v>
      </c>
      <c r="B51" s="243" t="s">
        <v>1578</v>
      </c>
      <c r="C51" s="219" t="s">
        <v>1055</v>
      </c>
      <c r="D51" s="220"/>
      <c r="E51" s="242"/>
      <c r="F51" s="222">
        <f t="shared" si="2"/>
        <v>0</v>
      </c>
      <c r="G51" s="242"/>
      <c r="H51" s="223">
        <v>8.41</v>
      </c>
      <c r="I51" s="222">
        <f t="shared" si="1"/>
        <v>0</v>
      </c>
      <c r="J51" s="225"/>
      <c r="K51" s="226"/>
      <c r="L51" s="188"/>
      <c r="M51" s="188"/>
      <c r="N51" s="188"/>
    </row>
    <row r="52" spans="1:14" s="209" customFormat="1" ht="15" customHeight="1" hidden="1">
      <c r="A52" s="228" t="s">
        <v>1579</v>
      </c>
      <c r="B52" s="243" t="s">
        <v>1580</v>
      </c>
      <c r="C52" s="219" t="s">
        <v>1055</v>
      </c>
      <c r="D52" s="220"/>
      <c r="E52" s="221"/>
      <c r="F52" s="222">
        <f t="shared" si="2"/>
        <v>0</v>
      </c>
      <c r="G52" s="242"/>
      <c r="H52" s="223">
        <v>7.81</v>
      </c>
      <c r="I52" s="222">
        <f t="shared" si="1"/>
        <v>0</v>
      </c>
      <c r="J52" s="225"/>
      <c r="K52" s="226"/>
      <c r="L52" s="188"/>
      <c r="M52" s="188"/>
      <c r="N52" s="188"/>
    </row>
    <row r="53" spans="1:14" s="209" customFormat="1" ht="15" customHeight="1" hidden="1">
      <c r="A53" s="228" t="s">
        <v>1581</v>
      </c>
      <c r="B53" s="243" t="s">
        <v>1582</v>
      </c>
      <c r="C53" s="219" t="s">
        <v>1055</v>
      </c>
      <c r="D53" s="220"/>
      <c r="E53" s="242"/>
      <c r="F53" s="222">
        <f t="shared" si="2"/>
        <v>0</v>
      </c>
      <c r="G53" s="242"/>
      <c r="H53" s="223">
        <v>2.32</v>
      </c>
      <c r="I53" s="222">
        <f t="shared" si="1"/>
        <v>0</v>
      </c>
      <c r="J53" s="225"/>
      <c r="K53" s="226"/>
      <c r="L53" s="188"/>
      <c r="M53" s="188"/>
      <c r="N53" s="188"/>
    </row>
    <row r="54" spans="1:14" s="209" customFormat="1" ht="15" customHeight="1" hidden="1">
      <c r="A54" s="228"/>
      <c r="B54" s="229"/>
      <c r="C54" s="219" t="s">
        <v>1105</v>
      </c>
      <c r="D54" s="220"/>
      <c r="E54" s="242"/>
      <c r="F54" s="222"/>
      <c r="G54" s="242"/>
      <c r="H54" s="223"/>
      <c r="I54" s="222"/>
      <c r="J54" s="225"/>
      <c r="K54" s="226"/>
      <c r="L54" s="188"/>
      <c r="M54" s="188"/>
      <c r="N54" s="188"/>
    </row>
    <row r="55" spans="1:14" s="209" customFormat="1" ht="15.75" hidden="1">
      <c r="A55" s="228" t="s">
        <v>1583</v>
      </c>
      <c r="B55" s="243" t="s">
        <v>1584</v>
      </c>
      <c r="C55" s="219" t="s">
        <v>1076</v>
      </c>
      <c r="D55" s="220"/>
      <c r="E55" s="242"/>
      <c r="F55" s="222">
        <f t="shared" si="2"/>
        <v>0</v>
      </c>
      <c r="G55" s="242"/>
      <c r="H55" s="223">
        <v>2.45</v>
      </c>
      <c r="I55" s="222">
        <f>G55*H55</f>
        <v>0</v>
      </c>
      <c r="J55" s="225"/>
      <c r="K55" s="226"/>
      <c r="L55" s="188"/>
      <c r="M55" s="188"/>
      <c r="N55" s="188"/>
    </row>
    <row r="56" spans="1:14" s="209" customFormat="1" ht="47.25" hidden="1">
      <c r="A56" s="228" t="s">
        <v>1585</v>
      </c>
      <c r="B56" s="248" t="s">
        <v>1586</v>
      </c>
      <c r="C56" s="219" t="s">
        <v>1055</v>
      </c>
      <c r="D56" s="249"/>
      <c r="E56" s="250"/>
      <c r="F56" s="222">
        <f t="shared" si="2"/>
        <v>0</v>
      </c>
      <c r="G56" s="250"/>
      <c r="H56" s="251">
        <v>5.67</v>
      </c>
      <c r="I56" s="222">
        <f>G56*H56</f>
        <v>0</v>
      </c>
      <c r="J56" s="225"/>
      <c r="K56" s="226"/>
      <c r="L56" s="188"/>
      <c r="M56" s="188"/>
      <c r="N56" s="188"/>
    </row>
    <row r="57" spans="1:14" s="209" customFormat="1" ht="18" customHeight="1">
      <c r="A57" s="252"/>
      <c r="B57" s="253"/>
      <c r="C57" s="723" t="s">
        <v>1077</v>
      </c>
      <c r="D57" s="724"/>
      <c r="E57" s="724"/>
      <c r="F57" s="234">
        <f>SUM(F36:F56)</f>
        <v>1043.6249999999998</v>
      </c>
      <c r="G57" s="235"/>
      <c r="H57" s="236"/>
      <c r="I57" s="399">
        <f>SUM(I35:I56)</f>
        <v>2326.1329</v>
      </c>
      <c r="J57" s="216"/>
      <c r="K57" s="226"/>
      <c r="L57" s="188"/>
      <c r="M57" s="188"/>
      <c r="N57" s="188"/>
    </row>
    <row r="58" spans="1:14" s="209" customFormat="1" ht="18" customHeight="1">
      <c r="A58" s="210" t="s">
        <v>1475</v>
      </c>
      <c r="B58" s="204" t="s">
        <v>1015</v>
      </c>
      <c r="C58" s="211"/>
      <c r="D58" s="238"/>
      <c r="E58" s="254"/>
      <c r="F58" s="222"/>
      <c r="G58" s="254"/>
      <c r="H58" s="223"/>
      <c r="I58" s="222"/>
      <c r="J58" s="225"/>
      <c r="K58" s="226"/>
      <c r="L58" s="188"/>
      <c r="M58" s="188"/>
      <c r="N58" s="188"/>
    </row>
    <row r="59" spans="1:14" s="209" customFormat="1" ht="15" customHeight="1">
      <c r="A59" s="217" t="s">
        <v>1476</v>
      </c>
      <c r="B59" s="218" t="s">
        <v>1085</v>
      </c>
      <c r="C59" s="219" t="s">
        <v>1055</v>
      </c>
      <c r="D59" s="220" t="e">
        <f>#REF!</f>
        <v>#REF!</v>
      </c>
      <c r="E59" s="221">
        <f>H59*bdi</f>
        <v>1.4949999999999999</v>
      </c>
      <c r="F59" s="222" t="e">
        <f aca="true" t="shared" si="3" ref="F59:F65">D59*E59</f>
        <v>#REF!</v>
      </c>
      <c r="G59" s="223">
        <v>389.11</v>
      </c>
      <c r="H59" s="223">
        <v>1.3</v>
      </c>
      <c r="I59" s="222">
        <f aca="true" t="shared" si="4" ref="I59:I65">G59*H59</f>
        <v>505.843</v>
      </c>
      <c r="J59" s="225"/>
      <c r="K59" s="226"/>
      <c r="L59" s="188"/>
      <c r="M59" s="188"/>
      <c r="N59" s="188"/>
    </row>
    <row r="60" spans="1:14" s="209" customFormat="1" ht="18">
      <c r="A60" s="228" t="s">
        <v>1477</v>
      </c>
      <c r="B60" s="230" t="s">
        <v>1086</v>
      </c>
      <c r="C60" s="231" t="s">
        <v>1472</v>
      </c>
      <c r="D60" s="220" t="e">
        <f>#REF!</f>
        <v>#REF!</v>
      </c>
      <c r="E60" s="221">
        <f>H60*bdi</f>
        <v>20.7</v>
      </c>
      <c r="F60" s="222" t="e">
        <f t="shared" si="3"/>
        <v>#REF!</v>
      </c>
      <c r="G60" s="223">
        <v>67.87</v>
      </c>
      <c r="H60" s="223">
        <v>18</v>
      </c>
      <c r="I60" s="222">
        <f t="shared" si="4"/>
        <v>1221.66</v>
      </c>
      <c r="J60" s="225"/>
      <c r="K60" s="226"/>
      <c r="L60" s="188"/>
      <c r="M60" s="188"/>
      <c r="N60" s="188"/>
    </row>
    <row r="61" spans="1:14" s="209" customFormat="1" ht="31.5">
      <c r="A61" s="228" t="s">
        <v>1478</v>
      </c>
      <c r="B61" s="230" t="s">
        <v>1087</v>
      </c>
      <c r="C61" s="219" t="s">
        <v>1472</v>
      </c>
      <c r="D61" s="220" t="e">
        <f>#REF!+#REF!</f>
        <v>#REF!</v>
      </c>
      <c r="E61" s="221">
        <f>H61*bdi</f>
        <v>23.6785</v>
      </c>
      <c r="F61" s="222" t="e">
        <f t="shared" si="3"/>
        <v>#REF!</v>
      </c>
      <c r="G61" s="221">
        <v>58.7</v>
      </c>
      <c r="H61" s="223">
        <v>20.59</v>
      </c>
      <c r="I61" s="222">
        <f t="shared" si="4"/>
        <v>1208.633</v>
      </c>
      <c r="J61" s="225"/>
      <c r="K61" s="226"/>
      <c r="L61" s="188"/>
      <c r="M61" s="188"/>
      <c r="N61" s="188"/>
    </row>
    <row r="62" spans="1:14" s="209" customFormat="1" ht="30" customHeight="1" hidden="1">
      <c r="A62" s="228" t="s">
        <v>1587</v>
      </c>
      <c r="B62" s="230" t="s">
        <v>1588</v>
      </c>
      <c r="C62" s="219" t="s">
        <v>1472</v>
      </c>
      <c r="D62" s="220"/>
      <c r="E62" s="221"/>
      <c r="F62" s="222">
        <f t="shared" si="3"/>
        <v>0</v>
      </c>
      <c r="G62" s="221"/>
      <c r="H62" s="223">
        <v>16.63</v>
      </c>
      <c r="I62" s="224">
        <f t="shared" si="4"/>
        <v>0</v>
      </c>
      <c r="J62" s="225"/>
      <c r="K62" s="226"/>
      <c r="L62" s="188"/>
      <c r="M62" s="188"/>
      <c r="N62" s="188"/>
    </row>
    <row r="63" spans="1:14" s="209" customFormat="1" ht="18" customHeight="1">
      <c r="A63" s="228" t="s">
        <v>1479</v>
      </c>
      <c r="B63" s="230" t="s">
        <v>1088</v>
      </c>
      <c r="C63" s="219" t="s">
        <v>1467</v>
      </c>
      <c r="D63" s="220" t="e">
        <f>#REF!+#REF!</f>
        <v>#REF!</v>
      </c>
      <c r="E63" s="221">
        <f>H63*bdi</f>
        <v>8.969999999999999</v>
      </c>
      <c r="F63" s="222" t="e">
        <f t="shared" si="3"/>
        <v>#REF!</v>
      </c>
      <c r="G63" s="221">
        <v>107.06</v>
      </c>
      <c r="H63" s="223">
        <v>7.8</v>
      </c>
      <c r="I63" s="222">
        <f t="shared" si="4"/>
        <v>835.068</v>
      </c>
      <c r="J63" s="225"/>
      <c r="K63" s="226"/>
      <c r="L63" s="188"/>
      <c r="M63" s="188"/>
      <c r="N63" s="188"/>
    </row>
    <row r="64" spans="1:14" s="209" customFormat="1" ht="17.25" customHeight="1" hidden="1">
      <c r="A64" s="228" t="s">
        <v>1589</v>
      </c>
      <c r="B64" s="230" t="s">
        <v>1590</v>
      </c>
      <c r="C64" s="219" t="s">
        <v>1472</v>
      </c>
      <c r="D64" s="220"/>
      <c r="E64" s="221"/>
      <c r="F64" s="222">
        <f t="shared" si="3"/>
        <v>0</v>
      </c>
      <c r="G64" s="221"/>
      <c r="H64" s="223">
        <v>21.01</v>
      </c>
      <c r="I64" s="222">
        <f t="shared" si="4"/>
        <v>0</v>
      </c>
      <c r="J64" s="225"/>
      <c r="K64" s="226"/>
      <c r="L64" s="188"/>
      <c r="M64" s="188"/>
      <c r="N64" s="188"/>
    </row>
    <row r="65" spans="1:14" s="209" customFormat="1" ht="34.5" customHeight="1">
      <c r="A65" s="228" t="s">
        <v>1480</v>
      </c>
      <c r="B65" s="230" t="s">
        <v>1089</v>
      </c>
      <c r="C65" s="219" t="s">
        <v>1472</v>
      </c>
      <c r="D65" s="220" t="e">
        <f>#REF!+#REF!</f>
        <v>#REF!</v>
      </c>
      <c r="E65" s="221">
        <f>H65*bdi</f>
        <v>1.3915</v>
      </c>
      <c r="F65" s="222" t="e">
        <f t="shared" si="3"/>
        <v>#REF!</v>
      </c>
      <c r="G65" s="223">
        <v>15.58</v>
      </c>
      <c r="H65" s="223">
        <v>1.21</v>
      </c>
      <c r="I65" s="222">
        <f t="shared" si="4"/>
        <v>18.8518</v>
      </c>
      <c r="J65" s="225"/>
      <c r="K65" s="226"/>
      <c r="L65" s="188"/>
      <c r="M65" s="188"/>
      <c r="N65" s="188"/>
    </row>
    <row r="66" spans="1:14" s="209" customFormat="1" ht="18" customHeight="1">
      <c r="A66" s="228"/>
      <c r="B66" s="229" t="s">
        <v>1090</v>
      </c>
      <c r="C66" s="219"/>
      <c r="D66" s="220"/>
      <c r="E66" s="223"/>
      <c r="F66" s="222"/>
      <c r="G66" s="223"/>
      <c r="H66" s="223"/>
      <c r="I66" s="222"/>
      <c r="J66" s="225"/>
      <c r="K66" s="226"/>
      <c r="L66" s="188"/>
      <c r="M66" s="188"/>
      <c r="N66" s="188"/>
    </row>
    <row r="67" spans="1:14" s="209" customFormat="1" ht="17.25" customHeight="1" hidden="1">
      <c r="A67" s="228" t="s">
        <v>1591</v>
      </c>
      <c r="B67" s="230" t="s">
        <v>1592</v>
      </c>
      <c r="C67" s="219" t="s">
        <v>1472</v>
      </c>
      <c r="D67" s="220"/>
      <c r="E67" s="221"/>
      <c r="F67" s="222">
        <f aca="true" t="shared" si="5" ref="F67:F72">D67*E67</f>
        <v>0</v>
      </c>
      <c r="G67" s="221"/>
      <c r="H67" s="223">
        <v>132.67</v>
      </c>
      <c r="I67" s="222">
        <f aca="true" t="shared" si="6" ref="I67:I72">G67*H67</f>
        <v>0</v>
      </c>
      <c r="J67" s="225"/>
      <c r="K67" s="226"/>
      <c r="L67" s="188"/>
      <c r="M67" s="188"/>
      <c r="N67" s="188"/>
    </row>
    <row r="68" spans="1:14" s="209" customFormat="1" ht="30" customHeight="1" hidden="1">
      <c r="A68" s="228" t="s">
        <v>1593</v>
      </c>
      <c r="B68" s="230" t="s">
        <v>1594</v>
      </c>
      <c r="C68" s="219" t="s">
        <v>1467</v>
      </c>
      <c r="D68" s="220"/>
      <c r="E68" s="221"/>
      <c r="F68" s="222">
        <f t="shared" si="5"/>
        <v>0</v>
      </c>
      <c r="G68" s="221"/>
      <c r="H68" s="223">
        <v>1.42</v>
      </c>
      <c r="I68" s="222">
        <f t="shared" si="6"/>
        <v>0</v>
      </c>
      <c r="J68" s="225"/>
      <c r="K68" s="226"/>
      <c r="L68" s="188"/>
      <c r="M68" s="188"/>
      <c r="N68" s="188"/>
    </row>
    <row r="69" spans="1:14" s="209" customFormat="1" ht="15" customHeight="1">
      <c r="A69" s="228" t="s">
        <v>1481</v>
      </c>
      <c r="B69" s="230" t="s">
        <v>1091</v>
      </c>
      <c r="C69" s="219" t="s">
        <v>1076</v>
      </c>
      <c r="D69" s="220" t="e">
        <f>#REF!</f>
        <v>#REF!</v>
      </c>
      <c r="E69" s="221">
        <f>H69*bdi</f>
        <v>18.262</v>
      </c>
      <c r="F69" s="222" t="e">
        <f t="shared" si="5"/>
        <v>#REF!</v>
      </c>
      <c r="G69" s="221">
        <v>558</v>
      </c>
      <c r="H69" s="223">
        <v>15.88</v>
      </c>
      <c r="I69" s="222">
        <f t="shared" si="6"/>
        <v>8861.04</v>
      </c>
      <c r="J69" s="225"/>
      <c r="K69" s="226"/>
      <c r="L69" s="188"/>
      <c r="M69" s="188"/>
      <c r="N69" s="188"/>
    </row>
    <row r="70" spans="1:14" s="209" customFormat="1" ht="19.5" customHeight="1" hidden="1">
      <c r="A70" s="228" t="s">
        <v>1595</v>
      </c>
      <c r="B70" s="230" t="s">
        <v>1596</v>
      </c>
      <c r="C70" s="219" t="s">
        <v>1467</v>
      </c>
      <c r="D70" s="220"/>
      <c r="E70" s="221"/>
      <c r="F70" s="222">
        <f t="shared" si="5"/>
        <v>0</v>
      </c>
      <c r="G70" s="221"/>
      <c r="H70" s="223">
        <v>0.57</v>
      </c>
      <c r="I70" s="222">
        <f t="shared" si="6"/>
        <v>0</v>
      </c>
      <c r="J70" s="225"/>
      <c r="K70" s="226"/>
      <c r="L70" s="188"/>
      <c r="M70" s="188"/>
      <c r="N70" s="188"/>
    </row>
    <row r="71" spans="1:14" s="209" customFormat="1" ht="34.5" customHeight="1" hidden="1">
      <c r="A71" s="255" t="s">
        <v>1597</v>
      </c>
      <c r="B71" s="230" t="s">
        <v>1598</v>
      </c>
      <c r="C71" s="219" t="s">
        <v>1105</v>
      </c>
      <c r="D71" s="256"/>
      <c r="E71" s="242"/>
      <c r="F71" s="222">
        <f t="shared" si="5"/>
        <v>0</v>
      </c>
      <c r="G71" s="242"/>
      <c r="H71" s="223">
        <v>0.88</v>
      </c>
      <c r="I71" s="222">
        <f t="shared" si="6"/>
        <v>0</v>
      </c>
      <c r="J71" s="225"/>
      <c r="K71" s="226"/>
      <c r="L71" s="188"/>
      <c r="M71" s="188"/>
      <c r="N71" s="188"/>
    </row>
    <row r="72" spans="1:14" s="261" customFormat="1" ht="30" customHeight="1">
      <c r="A72" s="228" t="s">
        <v>1482</v>
      </c>
      <c r="B72" s="230" t="s">
        <v>1092</v>
      </c>
      <c r="C72" s="244" t="s">
        <v>1472</v>
      </c>
      <c r="D72" s="249" t="e">
        <f>#REF!</f>
        <v>#REF!</v>
      </c>
      <c r="E72" s="221">
        <f>H72*bdi</f>
        <v>1.8859999999999997</v>
      </c>
      <c r="F72" s="222" t="e">
        <f t="shared" si="5"/>
        <v>#REF!</v>
      </c>
      <c r="G72" s="257">
        <v>225.4</v>
      </c>
      <c r="H72" s="258">
        <v>1.64</v>
      </c>
      <c r="I72" s="222">
        <f t="shared" si="6"/>
        <v>369.656</v>
      </c>
      <c r="J72" s="225"/>
      <c r="K72" s="259"/>
      <c r="L72" s="260"/>
      <c r="M72" s="260"/>
      <c r="N72" s="260"/>
    </row>
    <row r="73" spans="1:14" s="209" customFormat="1" ht="18" customHeight="1">
      <c r="A73" s="232"/>
      <c r="B73" s="253" t="s">
        <v>1093</v>
      </c>
      <c r="C73" s="723" t="s">
        <v>1077</v>
      </c>
      <c r="D73" s="724"/>
      <c r="E73" s="724"/>
      <c r="F73" s="234" t="e">
        <f>SUM(F58:F72)</f>
        <v>#REF!</v>
      </c>
      <c r="G73" s="235"/>
      <c r="H73" s="236"/>
      <c r="I73" s="399">
        <f>SUM(I59:I72)</f>
        <v>13020.751800000002</v>
      </c>
      <c r="J73" s="216"/>
      <c r="K73" s="226"/>
      <c r="L73" s="188"/>
      <c r="M73" s="188"/>
      <c r="N73" s="188"/>
    </row>
    <row r="74" spans="1:14" s="209" customFormat="1" ht="18" customHeight="1">
      <c r="A74" s="210" t="s">
        <v>1483</v>
      </c>
      <c r="B74" s="204" t="s">
        <v>1016</v>
      </c>
      <c r="C74" s="211"/>
      <c r="D74" s="238"/>
      <c r="E74" s="262"/>
      <c r="F74" s="222"/>
      <c r="G74" s="262"/>
      <c r="H74" s="240"/>
      <c r="I74" s="222"/>
      <c r="J74" s="225"/>
      <c r="K74" s="226"/>
      <c r="L74" s="188"/>
      <c r="M74" s="188"/>
      <c r="N74" s="188"/>
    </row>
    <row r="75" spans="1:14" s="209" customFormat="1" ht="15" customHeight="1">
      <c r="A75" s="217" t="s">
        <v>1484</v>
      </c>
      <c r="B75" s="218" t="s">
        <v>1485</v>
      </c>
      <c r="C75" s="219" t="s">
        <v>1094</v>
      </c>
      <c r="D75" s="220">
        <f>5900/3</f>
        <v>1966.6666666666667</v>
      </c>
      <c r="E75" s="221">
        <f>H75*bdi</f>
        <v>7.935</v>
      </c>
      <c r="F75" s="222">
        <f>D75*E75</f>
        <v>15605.5</v>
      </c>
      <c r="G75" s="263">
        <v>1966.67</v>
      </c>
      <c r="H75" s="223">
        <v>6.9</v>
      </c>
      <c r="I75" s="222">
        <f>G75*H75</f>
        <v>13570.023000000001</v>
      </c>
      <c r="J75" s="225"/>
      <c r="K75" s="226"/>
      <c r="L75" s="188"/>
      <c r="M75" s="188"/>
      <c r="N75" s="188"/>
    </row>
    <row r="76" spans="1:14" s="209" customFormat="1" ht="15" customHeight="1">
      <c r="A76" s="228"/>
      <c r="B76" s="229" t="s">
        <v>1095</v>
      </c>
      <c r="C76" s="219"/>
      <c r="D76" s="220"/>
      <c r="E76" s="263"/>
      <c r="F76" s="222"/>
      <c r="G76" s="263"/>
      <c r="H76" s="223"/>
      <c r="I76" s="222"/>
      <c r="J76" s="225"/>
      <c r="K76" s="226"/>
      <c r="L76" s="188"/>
      <c r="M76" s="188"/>
      <c r="N76" s="188"/>
    </row>
    <row r="77" spans="1:14" s="209" customFormat="1" ht="30" customHeight="1">
      <c r="A77" s="228"/>
      <c r="B77" s="229" t="s">
        <v>1096</v>
      </c>
      <c r="C77" s="219"/>
      <c r="D77" s="220"/>
      <c r="E77" s="263"/>
      <c r="F77" s="222"/>
      <c r="G77" s="263"/>
      <c r="H77" s="223"/>
      <c r="I77" s="222"/>
      <c r="J77" s="225"/>
      <c r="K77" s="226"/>
      <c r="L77" s="188"/>
      <c r="M77" s="188"/>
      <c r="N77" s="188"/>
    </row>
    <row r="78" spans="1:14" s="209" customFormat="1" ht="15" customHeight="1">
      <c r="A78" s="228"/>
      <c r="B78" s="229" t="s">
        <v>1097</v>
      </c>
      <c r="C78" s="219"/>
      <c r="D78" s="220"/>
      <c r="E78" s="263"/>
      <c r="F78" s="222"/>
      <c r="G78" s="263"/>
      <c r="H78" s="223"/>
      <c r="I78" s="222"/>
      <c r="J78" s="225"/>
      <c r="K78" s="226"/>
      <c r="L78" s="188"/>
      <c r="M78" s="188"/>
      <c r="N78" s="188"/>
    </row>
    <row r="79" spans="1:14" s="209" customFormat="1" ht="30" customHeight="1">
      <c r="A79" s="228" t="s">
        <v>1486</v>
      </c>
      <c r="B79" s="230" t="s">
        <v>1098</v>
      </c>
      <c r="C79" s="219" t="s">
        <v>1467</v>
      </c>
      <c r="D79" s="220" t="e">
        <f>#REF!+#REF!</f>
        <v>#REF!</v>
      </c>
      <c r="E79" s="221">
        <f>H79*bdi</f>
        <v>28.818999999999996</v>
      </c>
      <c r="F79" s="222" t="e">
        <f>D79*E79</f>
        <v>#REF!</v>
      </c>
      <c r="G79" s="221">
        <v>117.26</v>
      </c>
      <c r="H79" s="223">
        <v>25.06</v>
      </c>
      <c r="I79" s="222">
        <f>G79*H79</f>
        <v>2938.5356</v>
      </c>
      <c r="J79" s="225"/>
      <c r="K79" s="226"/>
      <c r="L79" s="188"/>
      <c r="M79" s="188"/>
      <c r="N79" s="188"/>
    </row>
    <row r="80" spans="1:14" s="209" customFormat="1" ht="15" customHeight="1">
      <c r="A80" s="228"/>
      <c r="B80" s="229" t="s">
        <v>1099</v>
      </c>
      <c r="C80" s="219"/>
      <c r="D80" s="220"/>
      <c r="E80" s="221"/>
      <c r="F80" s="222"/>
      <c r="G80" s="221"/>
      <c r="H80" s="223"/>
      <c r="I80" s="222"/>
      <c r="J80" s="225"/>
      <c r="K80" s="226"/>
      <c r="L80" s="188"/>
      <c r="M80" s="188"/>
      <c r="N80" s="188"/>
    </row>
    <row r="81" spans="1:14" s="209" customFormat="1" ht="15" customHeight="1">
      <c r="A81" s="228"/>
      <c r="B81" s="229" t="s">
        <v>1100</v>
      </c>
      <c r="C81" s="219"/>
      <c r="D81" s="220"/>
      <c r="E81" s="221"/>
      <c r="F81" s="222"/>
      <c r="G81" s="221"/>
      <c r="H81" s="223"/>
      <c r="I81" s="222"/>
      <c r="J81" s="225"/>
      <c r="K81" s="226"/>
      <c r="L81" s="188"/>
      <c r="M81" s="188"/>
      <c r="N81" s="188"/>
    </row>
    <row r="82" spans="1:14" s="209" customFormat="1" ht="15" customHeight="1">
      <c r="A82" s="228"/>
      <c r="B82" s="229" t="s">
        <v>1101</v>
      </c>
      <c r="C82" s="219"/>
      <c r="D82" s="220"/>
      <c r="E82" s="221"/>
      <c r="F82" s="222"/>
      <c r="G82" s="221"/>
      <c r="H82" s="223"/>
      <c r="I82" s="222"/>
      <c r="J82" s="225"/>
      <c r="K82" s="226"/>
      <c r="L82" s="188"/>
      <c r="M82" s="188"/>
      <c r="N82" s="188"/>
    </row>
    <row r="83" spans="1:14" s="209" customFormat="1" ht="15" customHeight="1">
      <c r="A83" s="228"/>
      <c r="B83" s="229" t="s">
        <v>1102</v>
      </c>
      <c r="C83" s="219"/>
      <c r="D83" s="220"/>
      <c r="E83" s="221"/>
      <c r="F83" s="222"/>
      <c r="G83" s="221"/>
      <c r="H83" s="223"/>
      <c r="I83" s="222"/>
      <c r="J83" s="225"/>
      <c r="K83" s="226"/>
      <c r="L83" s="188"/>
      <c r="M83" s="188"/>
      <c r="N83" s="188"/>
    </row>
    <row r="84" spans="1:14" s="209" customFormat="1" ht="15" customHeight="1">
      <c r="A84" s="228"/>
      <c r="B84" s="229" t="s">
        <v>1103</v>
      </c>
      <c r="C84" s="219"/>
      <c r="D84" s="220"/>
      <c r="E84" s="221"/>
      <c r="F84" s="222"/>
      <c r="G84" s="221"/>
      <c r="H84" s="223"/>
      <c r="I84" s="222"/>
      <c r="J84" s="225"/>
      <c r="K84" s="226"/>
      <c r="L84" s="188"/>
      <c r="M84" s="188"/>
      <c r="N84" s="188"/>
    </row>
    <row r="85" spans="1:14" s="209" customFormat="1" ht="30" customHeight="1" hidden="1">
      <c r="A85" s="228" t="s">
        <v>1599</v>
      </c>
      <c r="B85" s="230" t="s">
        <v>1600</v>
      </c>
      <c r="C85" s="219" t="s">
        <v>1472</v>
      </c>
      <c r="D85" s="220"/>
      <c r="E85" s="221"/>
      <c r="F85" s="222">
        <f>D85*E85</f>
        <v>0</v>
      </c>
      <c r="G85" s="221"/>
      <c r="H85" s="223">
        <v>206.03</v>
      </c>
      <c r="I85" s="222">
        <f>G85*H85</f>
        <v>0</v>
      </c>
      <c r="J85" s="225"/>
      <c r="K85" s="226"/>
      <c r="L85" s="188"/>
      <c r="M85" s="188"/>
      <c r="N85" s="188"/>
    </row>
    <row r="86" spans="1:14" s="209" customFormat="1" ht="30" customHeight="1" hidden="1">
      <c r="A86" s="228" t="s">
        <v>1601</v>
      </c>
      <c r="B86" s="230" t="s">
        <v>1602</v>
      </c>
      <c r="C86" s="219" t="s">
        <v>1472</v>
      </c>
      <c r="D86" s="220"/>
      <c r="E86" s="221"/>
      <c r="F86" s="222">
        <f>D86*E86</f>
        <v>0</v>
      </c>
      <c r="G86" s="221"/>
      <c r="H86" s="223">
        <v>1067.29</v>
      </c>
      <c r="I86" s="222">
        <f>G86*H86</f>
        <v>0</v>
      </c>
      <c r="J86" s="225"/>
      <c r="K86" s="226"/>
      <c r="L86" s="188"/>
      <c r="M86" s="188"/>
      <c r="N86" s="188"/>
    </row>
    <row r="87" spans="1:14" s="209" customFormat="1" ht="30" customHeight="1" hidden="1">
      <c r="A87" s="264" t="s">
        <v>1603</v>
      </c>
      <c r="B87" s="265" t="s">
        <v>1604</v>
      </c>
      <c r="C87" s="219" t="s">
        <v>1472</v>
      </c>
      <c r="D87" s="220"/>
      <c r="E87" s="221"/>
      <c r="F87" s="222">
        <f>D87*E87</f>
        <v>0</v>
      </c>
      <c r="G87" s="221"/>
      <c r="H87" s="223">
        <v>682.29</v>
      </c>
      <c r="I87" s="683">
        <f>G87*H87</f>
        <v>0</v>
      </c>
      <c r="J87" s="225"/>
      <c r="K87" s="226"/>
      <c r="L87" s="188"/>
      <c r="M87" s="188"/>
      <c r="N87" s="188"/>
    </row>
    <row r="88" spans="1:14" s="209" customFormat="1" ht="15.75" hidden="1">
      <c r="A88" s="264"/>
      <c r="B88" s="267" t="s">
        <v>1106</v>
      </c>
      <c r="C88" s="219"/>
      <c r="D88" s="220"/>
      <c r="E88" s="221"/>
      <c r="F88" s="222"/>
      <c r="G88" s="221"/>
      <c r="H88" s="223"/>
      <c r="I88" s="222"/>
      <c r="J88" s="225"/>
      <c r="K88" s="226"/>
      <c r="L88" s="188"/>
      <c r="M88" s="188"/>
      <c r="N88" s="188"/>
    </row>
    <row r="89" spans="1:14" s="209" customFormat="1" ht="15.75" hidden="1">
      <c r="A89" s="264"/>
      <c r="B89" s="267" t="s">
        <v>1116</v>
      </c>
      <c r="C89" s="219"/>
      <c r="D89" s="220"/>
      <c r="E89" s="221"/>
      <c r="F89" s="222"/>
      <c r="G89" s="221"/>
      <c r="H89" s="223"/>
      <c r="I89" s="222"/>
      <c r="J89" s="225"/>
      <c r="K89" s="226"/>
      <c r="L89" s="188"/>
      <c r="M89" s="188"/>
      <c r="N89" s="188"/>
    </row>
    <row r="90" spans="1:14" s="209" customFormat="1" ht="15.75" hidden="1">
      <c r="A90" s="264"/>
      <c r="B90" s="267" t="s">
        <v>1065</v>
      </c>
      <c r="C90" s="219"/>
      <c r="D90" s="220"/>
      <c r="E90" s="221"/>
      <c r="F90" s="222"/>
      <c r="G90" s="221"/>
      <c r="H90" s="223"/>
      <c r="I90" s="222"/>
      <c r="J90" s="225"/>
      <c r="K90" s="226"/>
      <c r="L90" s="188"/>
      <c r="M90" s="188"/>
      <c r="N90" s="188"/>
    </row>
    <row r="91" spans="1:14" s="209" customFormat="1" ht="15.75" hidden="1">
      <c r="A91" s="264"/>
      <c r="B91" s="267" t="s">
        <v>1150</v>
      </c>
      <c r="C91" s="219"/>
      <c r="D91" s="220"/>
      <c r="E91" s="221"/>
      <c r="F91" s="222"/>
      <c r="G91" s="221"/>
      <c r="H91" s="223"/>
      <c r="I91" s="222"/>
      <c r="J91" s="225"/>
      <c r="K91" s="226"/>
      <c r="L91" s="188"/>
      <c r="M91" s="188"/>
      <c r="N91" s="188"/>
    </row>
    <row r="92" spans="1:14" s="209" customFormat="1" ht="30" hidden="1">
      <c r="A92" s="264"/>
      <c r="B92" s="267" t="s">
        <v>1605</v>
      </c>
      <c r="C92" s="219"/>
      <c r="D92" s="220"/>
      <c r="E92" s="221"/>
      <c r="F92" s="222"/>
      <c r="G92" s="221"/>
      <c r="H92" s="223"/>
      <c r="I92" s="222"/>
      <c r="J92" s="225"/>
      <c r="K92" s="226"/>
      <c r="L92" s="188"/>
      <c r="M92" s="188"/>
      <c r="N92" s="188"/>
    </row>
    <row r="93" spans="1:14" s="209" customFormat="1" ht="15.75" hidden="1">
      <c r="A93" s="264"/>
      <c r="B93" s="267" t="s">
        <v>1095</v>
      </c>
      <c r="C93" s="219"/>
      <c r="D93" s="220"/>
      <c r="E93" s="221"/>
      <c r="F93" s="222"/>
      <c r="G93" s="221"/>
      <c r="H93" s="223"/>
      <c r="I93" s="222"/>
      <c r="J93" s="225"/>
      <c r="K93" s="226"/>
      <c r="L93" s="188"/>
      <c r="M93" s="188"/>
      <c r="N93" s="188"/>
    </row>
    <row r="94" spans="1:14" s="209" customFormat="1" ht="30" customHeight="1" hidden="1">
      <c r="A94" s="264"/>
      <c r="B94" s="267" t="s">
        <v>1606</v>
      </c>
      <c r="C94" s="219"/>
      <c r="D94" s="220"/>
      <c r="E94" s="221"/>
      <c r="F94" s="222"/>
      <c r="G94" s="221"/>
      <c r="H94" s="223"/>
      <c r="I94" s="222"/>
      <c r="J94" s="225"/>
      <c r="K94" s="226"/>
      <c r="L94" s="188"/>
      <c r="M94" s="188"/>
      <c r="N94" s="188"/>
    </row>
    <row r="95" spans="1:14" s="209" customFormat="1" ht="15.75" hidden="1">
      <c r="A95" s="264"/>
      <c r="B95" s="267" t="s">
        <v>1607</v>
      </c>
      <c r="C95" s="219"/>
      <c r="D95" s="220"/>
      <c r="E95" s="221"/>
      <c r="F95" s="222"/>
      <c r="G95" s="221"/>
      <c r="H95" s="223"/>
      <c r="I95" s="222"/>
      <c r="J95" s="225"/>
      <c r="K95" s="226"/>
      <c r="L95" s="188"/>
      <c r="M95" s="188"/>
      <c r="N95" s="188"/>
    </row>
    <row r="96" spans="1:14" s="209" customFormat="1" ht="30" customHeight="1" hidden="1">
      <c r="A96" s="264" t="s">
        <v>1608</v>
      </c>
      <c r="B96" s="268" t="s">
        <v>1609</v>
      </c>
      <c r="C96" s="219" t="s">
        <v>1472</v>
      </c>
      <c r="D96" s="220"/>
      <c r="E96" s="221"/>
      <c r="F96" s="222">
        <f>D96*E96</f>
        <v>0</v>
      </c>
      <c r="G96" s="221"/>
      <c r="H96" s="223">
        <v>256</v>
      </c>
      <c r="I96" s="222">
        <f>G96*H96</f>
        <v>0</v>
      </c>
      <c r="J96" s="225"/>
      <c r="K96" s="226"/>
      <c r="L96" s="188"/>
      <c r="M96" s="188"/>
      <c r="N96" s="188"/>
    </row>
    <row r="97" spans="1:14" s="209" customFormat="1" ht="15" customHeight="1" hidden="1">
      <c r="A97" s="228"/>
      <c r="B97" s="229" t="s">
        <v>1106</v>
      </c>
      <c r="C97" s="219"/>
      <c r="D97" s="220"/>
      <c r="E97" s="221"/>
      <c r="F97" s="222"/>
      <c r="G97" s="221"/>
      <c r="H97" s="223"/>
      <c r="I97" s="222"/>
      <c r="J97" s="225"/>
      <c r="K97" s="226"/>
      <c r="L97" s="188"/>
      <c r="M97" s="188"/>
      <c r="N97" s="188"/>
    </row>
    <row r="98" spans="1:14" s="209" customFormat="1" ht="15" customHeight="1" hidden="1">
      <c r="A98" s="228"/>
      <c r="B98" s="229" t="s">
        <v>1116</v>
      </c>
      <c r="C98" s="219"/>
      <c r="D98" s="220"/>
      <c r="E98" s="221"/>
      <c r="F98" s="222"/>
      <c r="G98" s="221"/>
      <c r="H98" s="223"/>
      <c r="I98" s="222"/>
      <c r="J98" s="225"/>
      <c r="K98" s="226"/>
      <c r="L98" s="188"/>
      <c r="M98" s="188"/>
      <c r="N98" s="188"/>
    </row>
    <row r="99" spans="1:14" s="209" customFormat="1" ht="15" customHeight="1" hidden="1">
      <c r="A99" s="228"/>
      <c r="B99" s="229" t="s">
        <v>1065</v>
      </c>
      <c r="C99" s="219"/>
      <c r="D99" s="220"/>
      <c r="E99" s="221"/>
      <c r="F99" s="222"/>
      <c r="G99" s="221"/>
      <c r="H99" s="223"/>
      <c r="I99" s="222"/>
      <c r="J99" s="225"/>
      <c r="K99" s="226"/>
      <c r="L99" s="188"/>
      <c r="M99" s="188"/>
      <c r="N99" s="188"/>
    </row>
    <row r="100" spans="1:14" s="209" customFormat="1" ht="15" customHeight="1" hidden="1">
      <c r="A100" s="228"/>
      <c r="B100" s="229" t="s">
        <v>1150</v>
      </c>
      <c r="C100" s="219"/>
      <c r="D100" s="220"/>
      <c r="E100" s="221"/>
      <c r="F100" s="222"/>
      <c r="G100" s="221"/>
      <c r="H100" s="223"/>
      <c r="I100" s="222"/>
      <c r="J100" s="225"/>
      <c r="K100" s="226"/>
      <c r="L100" s="188"/>
      <c r="M100" s="188"/>
      <c r="N100" s="188"/>
    </row>
    <row r="101" spans="1:14" s="209" customFormat="1" ht="15" customHeight="1" hidden="1">
      <c r="A101" s="228"/>
      <c r="B101" s="229" t="s">
        <v>1130</v>
      </c>
      <c r="C101" s="219"/>
      <c r="D101" s="220"/>
      <c r="E101" s="221"/>
      <c r="F101" s="222"/>
      <c r="G101" s="221"/>
      <c r="H101" s="223"/>
      <c r="I101" s="222"/>
      <c r="J101" s="225"/>
      <c r="K101" s="226"/>
      <c r="L101" s="188"/>
      <c r="M101" s="188"/>
      <c r="N101" s="188"/>
    </row>
    <row r="102" spans="1:14" s="209" customFormat="1" ht="30" customHeight="1" hidden="1">
      <c r="A102" s="228" t="s">
        <v>1610</v>
      </c>
      <c r="B102" s="230" t="s">
        <v>1611</v>
      </c>
      <c r="C102" s="219" t="s">
        <v>1472</v>
      </c>
      <c r="D102" s="220"/>
      <c r="E102" s="221"/>
      <c r="F102" s="222">
        <f>D102*E102</f>
        <v>0</v>
      </c>
      <c r="G102" s="221"/>
      <c r="H102" s="223">
        <v>263.2</v>
      </c>
      <c r="I102" s="222">
        <f>G102*H102</f>
        <v>0</v>
      </c>
      <c r="J102" s="225"/>
      <c r="K102" s="226"/>
      <c r="L102" s="188"/>
      <c r="M102" s="188"/>
      <c r="N102" s="188"/>
    </row>
    <row r="103" spans="1:14" s="209" customFormat="1" ht="15" customHeight="1" hidden="1">
      <c r="A103" s="228"/>
      <c r="B103" s="229" t="s">
        <v>1612</v>
      </c>
      <c r="C103" s="219"/>
      <c r="D103" s="220"/>
      <c r="E103" s="221"/>
      <c r="F103" s="222"/>
      <c r="G103" s="221"/>
      <c r="H103" s="223"/>
      <c r="I103" s="222"/>
      <c r="J103" s="225"/>
      <c r="K103" s="226"/>
      <c r="L103" s="188"/>
      <c r="M103" s="188"/>
      <c r="N103" s="188"/>
    </row>
    <row r="104" spans="1:14" s="209" customFormat="1" ht="15" customHeight="1" hidden="1">
      <c r="A104" s="228"/>
      <c r="B104" s="229" t="s">
        <v>1065</v>
      </c>
      <c r="C104" s="219"/>
      <c r="D104" s="220"/>
      <c r="E104" s="221"/>
      <c r="F104" s="222"/>
      <c r="G104" s="221"/>
      <c r="H104" s="223"/>
      <c r="I104" s="222"/>
      <c r="J104" s="225"/>
      <c r="K104" s="226"/>
      <c r="L104" s="188"/>
      <c r="M104" s="188"/>
      <c r="N104" s="188"/>
    </row>
    <row r="105" spans="1:14" s="209" customFormat="1" ht="15" customHeight="1" hidden="1">
      <c r="A105" s="228"/>
      <c r="B105" s="229" t="s">
        <v>1150</v>
      </c>
      <c r="C105" s="219"/>
      <c r="D105" s="220"/>
      <c r="E105" s="221"/>
      <c r="F105" s="222"/>
      <c r="G105" s="221"/>
      <c r="H105" s="223"/>
      <c r="I105" s="222"/>
      <c r="J105" s="225"/>
      <c r="K105" s="226"/>
      <c r="L105" s="188"/>
      <c r="M105" s="188"/>
      <c r="N105" s="188"/>
    </row>
    <row r="106" spans="1:14" s="209" customFormat="1" ht="15" customHeight="1" hidden="1">
      <c r="A106" s="228"/>
      <c r="B106" s="229" t="s">
        <v>1106</v>
      </c>
      <c r="C106" s="219"/>
      <c r="D106" s="220"/>
      <c r="E106" s="221"/>
      <c r="F106" s="222"/>
      <c r="G106" s="221"/>
      <c r="H106" s="223"/>
      <c r="I106" s="222"/>
      <c r="J106" s="225"/>
      <c r="K106" s="226"/>
      <c r="L106" s="188"/>
      <c r="M106" s="188"/>
      <c r="N106" s="188"/>
    </row>
    <row r="107" spans="1:14" s="209" customFormat="1" ht="15" customHeight="1" hidden="1">
      <c r="A107" s="228"/>
      <c r="B107" s="229" t="s">
        <v>1613</v>
      </c>
      <c r="C107" s="219"/>
      <c r="D107" s="220"/>
      <c r="E107" s="221"/>
      <c r="F107" s="222"/>
      <c r="G107" s="221"/>
      <c r="H107" s="223"/>
      <c r="I107" s="222"/>
      <c r="J107" s="225"/>
      <c r="K107" s="226"/>
      <c r="L107" s="188"/>
      <c r="M107" s="188"/>
      <c r="N107" s="188"/>
    </row>
    <row r="108" spans="1:14" s="209" customFormat="1" ht="30" customHeight="1">
      <c r="A108" s="228" t="s">
        <v>1487</v>
      </c>
      <c r="B108" s="230" t="s">
        <v>1104</v>
      </c>
      <c r="C108" s="219" t="s">
        <v>1105</v>
      </c>
      <c r="D108" s="220">
        <f>73/3</f>
        <v>24.333333333333332</v>
      </c>
      <c r="E108" s="221">
        <f>H108*bdi</f>
        <v>308.5335</v>
      </c>
      <c r="F108" s="222">
        <f>D108*E108</f>
        <v>7507.648499999999</v>
      </c>
      <c r="G108" s="221">
        <v>40.09</v>
      </c>
      <c r="H108" s="223">
        <v>268.29</v>
      </c>
      <c r="I108" s="222">
        <f>G108*H108</f>
        <v>10755.746100000002</v>
      </c>
      <c r="J108" s="225"/>
      <c r="K108" s="226"/>
      <c r="L108" s="188"/>
      <c r="M108" s="188"/>
      <c r="N108" s="188"/>
    </row>
    <row r="109" spans="1:14" s="209" customFormat="1" ht="15" customHeight="1">
      <c r="A109" s="228"/>
      <c r="B109" s="229" t="s">
        <v>1106</v>
      </c>
      <c r="C109" s="219"/>
      <c r="D109" s="220"/>
      <c r="E109" s="221"/>
      <c r="F109" s="222"/>
      <c r="G109" s="221"/>
      <c r="H109" s="223"/>
      <c r="I109" s="222"/>
      <c r="J109" s="225"/>
      <c r="K109" s="226"/>
      <c r="L109" s="188"/>
      <c r="M109" s="188"/>
      <c r="N109" s="188"/>
    </row>
    <row r="110" spans="1:14" s="209" customFormat="1" ht="15" customHeight="1">
      <c r="A110" s="228"/>
      <c r="B110" s="229" t="s">
        <v>1107</v>
      </c>
      <c r="C110" s="219"/>
      <c r="D110" s="220"/>
      <c r="E110" s="221"/>
      <c r="F110" s="222"/>
      <c r="G110" s="221"/>
      <c r="H110" s="223"/>
      <c r="I110" s="222"/>
      <c r="J110" s="225"/>
      <c r="K110" s="226"/>
      <c r="L110" s="188"/>
      <c r="M110" s="188"/>
      <c r="N110" s="188"/>
    </row>
    <row r="111" spans="1:14" s="209" customFormat="1" ht="15" customHeight="1">
      <c r="A111" s="228"/>
      <c r="B111" s="229" t="s">
        <v>1065</v>
      </c>
      <c r="C111" s="219"/>
      <c r="D111" s="220"/>
      <c r="E111" s="221"/>
      <c r="F111" s="222"/>
      <c r="G111" s="221"/>
      <c r="H111" s="223"/>
      <c r="I111" s="222"/>
      <c r="J111" s="225"/>
      <c r="K111" s="226"/>
      <c r="L111" s="188"/>
      <c r="M111" s="188"/>
      <c r="N111" s="188"/>
    </row>
    <row r="112" spans="1:14" s="209" customFormat="1" ht="15" customHeight="1">
      <c r="A112" s="228"/>
      <c r="B112" s="229" t="s">
        <v>1108</v>
      </c>
      <c r="C112" s="219"/>
      <c r="D112" s="220"/>
      <c r="E112" s="221"/>
      <c r="F112" s="222"/>
      <c r="G112" s="221"/>
      <c r="H112" s="223"/>
      <c r="I112" s="222"/>
      <c r="J112" s="225"/>
      <c r="K112" s="226"/>
      <c r="L112" s="188"/>
      <c r="M112" s="188"/>
      <c r="N112" s="188"/>
    </row>
    <row r="113" spans="1:14" s="209" customFormat="1" ht="15" customHeight="1">
      <c r="A113" s="228"/>
      <c r="B113" s="229" t="s">
        <v>1109</v>
      </c>
      <c r="C113" s="219"/>
      <c r="D113" s="220"/>
      <c r="E113" s="221"/>
      <c r="F113" s="222"/>
      <c r="G113" s="221"/>
      <c r="H113" s="223"/>
      <c r="I113" s="222"/>
      <c r="J113" s="225"/>
      <c r="K113" s="226"/>
      <c r="L113" s="188"/>
      <c r="M113" s="188"/>
      <c r="N113" s="188"/>
    </row>
    <row r="114" spans="1:14" s="209" customFormat="1" ht="16.5" customHeight="1" hidden="1">
      <c r="A114" s="228" t="s">
        <v>1614</v>
      </c>
      <c r="B114" s="230" t="s">
        <v>1615</v>
      </c>
      <c r="C114" s="219" t="s">
        <v>1076</v>
      </c>
      <c r="D114" s="220"/>
      <c r="E114" s="221"/>
      <c r="F114" s="222">
        <f>D114*E114</f>
        <v>0</v>
      </c>
      <c r="G114" s="221"/>
      <c r="H114" s="223">
        <v>167.98</v>
      </c>
      <c r="I114" s="222">
        <f>G114*H114</f>
        <v>0</v>
      </c>
      <c r="J114" s="225"/>
      <c r="K114" s="226"/>
      <c r="L114" s="188"/>
      <c r="M114" s="188"/>
      <c r="N114" s="188"/>
    </row>
    <row r="115" spans="1:14" s="209" customFormat="1" ht="15" customHeight="1" hidden="1">
      <c r="A115" s="228"/>
      <c r="B115" s="229" t="s">
        <v>1616</v>
      </c>
      <c r="C115" s="219"/>
      <c r="D115" s="220"/>
      <c r="E115" s="221"/>
      <c r="F115" s="222"/>
      <c r="G115" s="221"/>
      <c r="H115" s="223"/>
      <c r="I115" s="222"/>
      <c r="J115" s="225"/>
      <c r="K115" s="226"/>
      <c r="L115" s="188"/>
      <c r="M115" s="188"/>
      <c r="N115" s="188"/>
    </row>
    <row r="116" spans="1:14" s="209" customFormat="1" ht="15" customHeight="1" hidden="1">
      <c r="A116" s="228"/>
      <c r="B116" s="229" t="s">
        <v>1133</v>
      </c>
      <c r="C116" s="219"/>
      <c r="D116" s="220"/>
      <c r="E116" s="221"/>
      <c r="F116" s="222"/>
      <c r="G116" s="221"/>
      <c r="H116" s="223"/>
      <c r="I116" s="222"/>
      <c r="J116" s="225"/>
      <c r="K116" s="226"/>
      <c r="L116" s="188"/>
      <c r="M116" s="188"/>
      <c r="N116" s="188"/>
    </row>
    <row r="117" spans="1:14" s="209" customFormat="1" ht="15" customHeight="1" hidden="1">
      <c r="A117" s="228"/>
      <c r="B117" s="229" t="s">
        <v>1107</v>
      </c>
      <c r="C117" s="219"/>
      <c r="D117" s="220"/>
      <c r="E117" s="221"/>
      <c r="F117" s="222"/>
      <c r="G117" s="221"/>
      <c r="H117" s="223"/>
      <c r="I117" s="222"/>
      <c r="J117" s="225"/>
      <c r="K117" s="226"/>
      <c r="L117" s="188"/>
      <c r="M117" s="188"/>
      <c r="N117" s="188"/>
    </row>
    <row r="118" spans="1:14" s="209" customFormat="1" ht="15" customHeight="1" hidden="1">
      <c r="A118" s="228"/>
      <c r="B118" s="229" t="s">
        <v>1617</v>
      </c>
      <c r="C118" s="219"/>
      <c r="D118" s="220"/>
      <c r="E118" s="221"/>
      <c r="F118" s="222"/>
      <c r="G118" s="221"/>
      <c r="H118" s="223"/>
      <c r="I118" s="222"/>
      <c r="J118" s="225"/>
      <c r="K118" s="226"/>
      <c r="L118" s="188"/>
      <c r="M118" s="188"/>
      <c r="N118" s="188"/>
    </row>
    <row r="119" spans="1:14" s="209" customFormat="1" ht="15" customHeight="1" hidden="1">
      <c r="A119" s="228"/>
      <c r="B119" s="229" t="s">
        <v>1065</v>
      </c>
      <c r="C119" s="219"/>
      <c r="D119" s="220"/>
      <c r="E119" s="221"/>
      <c r="F119" s="222"/>
      <c r="G119" s="221"/>
      <c r="H119" s="223"/>
      <c r="I119" s="222"/>
      <c r="J119" s="225"/>
      <c r="K119" s="226"/>
      <c r="L119" s="188"/>
      <c r="M119" s="188"/>
      <c r="N119" s="188"/>
    </row>
    <row r="120" spans="1:14" s="209" customFormat="1" ht="15" customHeight="1" hidden="1">
      <c r="A120" s="228"/>
      <c r="B120" s="229" t="s">
        <v>1108</v>
      </c>
      <c r="C120" s="219"/>
      <c r="D120" s="220"/>
      <c r="E120" s="221"/>
      <c r="F120" s="222"/>
      <c r="G120" s="221"/>
      <c r="H120" s="223"/>
      <c r="I120" s="222"/>
      <c r="J120" s="225"/>
      <c r="K120" s="226"/>
      <c r="L120" s="188"/>
      <c r="M120" s="188"/>
      <c r="N120" s="188"/>
    </row>
    <row r="121" spans="1:14" s="277" customFormat="1" ht="16.5" customHeight="1">
      <c r="A121" s="269" t="s">
        <v>1488</v>
      </c>
      <c r="B121" s="270" t="s">
        <v>1110</v>
      </c>
      <c r="C121" s="244" t="s">
        <v>1467</v>
      </c>
      <c r="D121" s="271" t="e">
        <f>(#REF!*#REF!)+(#REF!*#REF!)*#REF!</f>
        <v>#REF!</v>
      </c>
      <c r="E121" s="221">
        <f>H121*bdi</f>
        <v>22.1375</v>
      </c>
      <c r="F121" s="272" t="e">
        <f>D121*E121</f>
        <v>#REF!</v>
      </c>
      <c r="G121" s="273">
        <v>107.06</v>
      </c>
      <c r="H121" s="274">
        <v>19.25</v>
      </c>
      <c r="I121" s="272">
        <f>G121*H121</f>
        <v>2060.905</v>
      </c>
      <c r="J121" s="216"/>
      <c r="K121" s="276"/>
      <c r="L121" s="276"/>
      <c r="M121" s="276"/>
      <c r="N121" s="276"/>
    </row>
    <row r="122" spans="1:14" s="247" customFormat="1" ht="15" customHeight="1">
      <c r="A122" s="228"/>
      <c r="B122" s="229" t="s">
        <v>1111</v>
      </c>
      <c r="C122" s="219"/>
      <c r="D122" s="220"/>
      <c r="E122" s="221"/>
      <c r="F122" s="222"/>
      <c r="G122" s="221"/>
      <c r="H122" s="223"/>
      <c r="I122" s="222"/>
      <c r="J122" s="225"/>
      <c r="K122" s="226"/>
      <c r="L122" s="246"/>
      <c r="M122" s="246"/>
      <c r="N122" s="246"/>
    </row>
    <row r="123" spans="1:14" s="247" customFormat="1" ht="15" customHeight="1">
      <c r="A123" s="228"/>
      <c r="B123" s="229" t="s">
        <v>1106</v>
      </c>
      <c r="C123" s="219"/>
      <c r="D123" s="220"/>
      <c r="E123" s="221"/>
      <c r="F123" s="222"/>
      <c r="G123" s="221"/>
      <c r="H123" s="223"/>
      <c r="I123" s="222"/>
      <c r="J123" s="225"/>
      <c r="K123" s="226"/>
      <c r="L123" s="246"/>
      <c r="M123" s="246"/>
      <c r="N123" s="246"/>
    </row>
    <row r="124" spans="1:14" s="247" customFormat="1" ht="15" customHeight="1">
      <c r="A124" s="228"/>
      <c r="B124" s="229" t="s">
        <v>1112</v>
      </c>
      <c r="C124" s="219"/>
      <c r="D124" s="220"/>
      <c r="E124" s="221"/>
      <c r="F124" s="222"/>
      <c r="G124" s="221"/>
      <c r="H124" s="223"/>
      <c r="I124" s="222"/>
      <c r="J124" s="225"/>
      <c r="K124" s="226"/>
      <c r="L124" s="246"/>
      <c r="M124" s="246"/>
      <c r="N124" s="246"/>
    </row>
    <row r="125" spans="1:14" s="247" customFormat="1" ht="15" customHeight="1">
      <c r="A125" s="228"/>
      <c r="B125" s="229" t="s">
        <v>1065</v>
      </c>
      <c r="C125" s="219"/>
      <c r="D125" s="220"/>
      <c r="E125" s="221"/>
      <c r="F125" s="222"/>
      <c r="G125" s="221"/>
      <c r="H125" s="223"/>
      <c r="I125" s="222"/>
      <c r="J125" s="225"/>
      <c r="K125" s="226"/>
      <c r="L125" s="246"/>
      <c r="M125" s="246"/>
      <c r="N125" s="246"/>
    </row>
    <row r="126" spans="1:14" s="247" customFormat="1" ht="15" customHeight="1">
      <c r="A126" s="228"/>
      <c r="B126" s="229" t="s">
        <v>1108</v>
      </c>
      <c r="C126" s="219"/>
      <c r="D126" s="220"/>
      <c r="E126" s="221"/>
      <c r="F126" s="222"/>
      <c r="G126" s="221"/>
      <c r="H126" s="223"/>
      <c r="I126" s="222"/>
      <c r="J126" s="225"/>
      <c r="K126" s="226"/>
      <c r="L126" s="246"/>
      <c r="M126" s="246"/>
      <c r="N126" s="246"/>
    </row>
    <row r="127" spans="1:14" s="247" customFormat="1" ht="15" customHeight="1">
      <c r="A127" s="228"/>
      <c r="B127" s="229" t="s">
        <v>1113</v>
      </c>
      <c r="C127" s="219"/>
      <c r="D127" s="220"/>
      <c r="E127" s="221"/>
      <c r="F127" s="222"/>
      <c r="G127" s="221"/>
      <c r="H127" s="223"/>
      <c r="I127" s="222"/>
      <c r="J127" s="225"/>
      <c r="K127" s="226"/>
      <c r="L127" s="246"/>
      <c r="M127" s="246"/>
      <c r="N127" s="246"/>
    </row>
    <row r="128" spans="1:14" s="247" customFormat="1" ht="15" customHeight="1">
      <c r="A128" s="228"/>
      <c r="B128" s="230" t="s">
        <v>1114</v>
      </c>
      <c r="C128" s="219"/>
      <c r="D128" s="220"/>
      <c r="E128" s="221"/>
      <c r="F128" s="222"/>
      <c r="G128" s="221"/>
      <c r="H128" s="223"/>
      <c r="I128" s="222"/>
      <c r="J128" s="225"/>
      <c r="K128" s="226"/>
      <c r="L128" s="246"/>
      <c r="M128" s="246"/>
      <c r="N128" s="246"/>
    </row>
    <row r="129" spans="1:14" s="247" customFormat="1" ht="30" customHeight="1" hidden="1">
      <c r="A129" s="228" t="s">
        <v>1618</v>
      </c>
      <c r="B129" s="230" t="s">
        <v>1619</v>
      </c>
      <c r="C129" s="219" t="s">
        <v>1467</v>
      </c>
      <c r="D129" s="220"/>
      <c r="E129" s="221"/>
      <c r="F129" s="222">
        <f>D129*E129</f>
        <v>0</v>
      </c>
      <c r="G129" s="221"/>
      <c r="H129" s="223">
        <v>150.61</v>
      </c>
      <c r="I129" s="222">
        <f>G129*H129</f>
        <v>0</v>
      </c>
      <c r="J129" s="225"/>
      <c r="K129" s="226"/>
      <c r="L129" s="246"/>
      <c r="M129" s="246"/>
      <c r="N129" s="246"/>
    </row>
    <row r="130" spans="1:14" s="247" customFormat="1" ht="30" customHeight="1" hidden="1">
      <c r="A130" s="228"/>
      <c r="B130" s="229" t="s">
        <v>1620</v>
      </c>
      <c r="C130" s="219"/>
      <c r="D130" s="220"/>
      <c r="E130" s="221"/>
      <c r="F130" s="222"/>
      <c r="G130" s="221"/>
      <c r="H130" s="223"/>
      <c r="I130" s="222"/>
      <c r="J130" s="225"/>
      <c r="K130" s="226"/>
      <c r="L130" s="246"/>
      <c r="M130" s="246"/>
      <c r="N130" s="246"/>
    </row>
    <row r="131" spans="1:14" s="247" customFormat="1" ht="15" customHeight="1" hidden="1">
      <c r="A131" s="228"/>
      <c r="B131" s="229" t="s">
        <v>1621</v>
      </c>
      <c r="C131" s="219"/>
      <c r="D131" s="220"/>
      <c r="E131" s="221"/>
      <c r="F131" s="222"/>
      <c r="G131" s="221"/>
      <c r="H131" s="223"/>
      <c r="I131" s="222"/>
      <c r="J131" s="225"/>
      <c r="K131" s="226"/>
      <c r="L131" s="246"/>
      <c r="M131" s="246"/>
      <c r="N131" s="246"/>
    </row>
    <row r="132" spans="1:14" s="247" customFormat="1" ht="15" customHeight="1" hidden="1">
      <c r="A132" s="228"/>
      <c r="B132" s="229" t="s">
        <v>1622</v>
      </c>
      <c r="C132" s="219"/>
      <c r="D132" s="220"/>
      <c r="E132" s="221"/>
      <c r="F132" s="222"/>
      <c r="G132" s="221"/>
      <c r="H132" s="223"/>
      <c r="I132" s="222"/>
      <c r="J132" s="225"/>
      <c r="K132" s="226"/>
      <c r="L132" s="246"/>
      <c r="M132" s="246"/>
      <c r="N132" s="246"/>
    </row>
    <row r="133" spans="1:14" s="247" customFormat="1" ht="15" customHeight="1" hidden="1">
      <c r="A133" s="228"/>
      <c r="B133" s="229" t="s">
        <v>1133</v>
      </c>
      <c r="C133" s="219"/>
      <c r="D133" s="220"/>
      <c r="E133" s="221"/>
      <c r="F133" s="222"/>
      <c r="G133" s="221"/>
      <c r="H133" s="223"/>
      <c r="I133" s="222"/>
      <c r="J133" s="225"/>
      <c r="K133" s="226"/>
      <c r="L133" s="246"/>
      <c r="M133" s="246"/>
      <c r="N133" s="246"/>
    </row>
    <row r="134" spans="1:14" s="247" customFormat="1" ht="15" customHeight="1" hidden="1">
      <c r="A134" s="228"/>
      <c r="B134" s="229" t="s">
        <v>1107</v>
      </c>
      <c r="C134" s="219"/>
      <c r="D134" s="220"/>
      <c r="E134" s="221"/>
      <c r="F134" s="222"/>
      <c r="G134" s="221"/>
      <c r="H134" s="223"/>
      <c r="I134" s="222"/>
      <c r="J134" s="225"/>
      <c r="K134" s="226"/>
      <c r="L134" s="246"/>
      <c r="M134" s="246"/>
      <c r="N134" s="246"/>
    </row>
    <row r="135" spans="1:14" s="247" customFormat="1" ht="15" customHeight="1" hidden="1">
      <c r="A135" s="228"/>
      <c r="B135" s="229" t="s">
        <v>1617</v>
      </c>
      <c r="C135" s="219"/>
      <c r="D135" s="220"/>
      <c r="E135" s="221"/>
      <c r="F135" s="222"/>
      <c r="G135" s="221"/>
      <c r="H135" s="223"/>
      <c r="I135" s="222"/>
      <c r="J135" s="225"/>
      <c r="K135" s="226"/>
      <c r="L135" s="246"/>
      <c r="M135" s="246"/>
      <c r="N135" s="246"/>
    </row>
    <row r="136" spans="1:14" s="247" customFormat="1" ht="15" customHeight="1" hidden="1">
      <c r="A136" s="228"/>
      <c r="B136" s="229" t="s">
        <v>1065</v>
      </c>
      <c r="C136" s="219"/>
      <c r="D136" s="220"/>
      <c r="E136" s="221"/>
      <c r="F136" s="222"/>
      <c r="G136" s="221"/>
      <c r="H136" s="223"/>
      <c r="I136" s="222"/>
      <c r="J136" s="225"/>
      <c r="K136" s="226"/>
      <c r="L136" s="246"/>
      <c r="M136" s="246"/>
      <c r="N136" s="246"/>
    </row>
    <row r="137" spans="1:14" s="247" customFormat="1" ht="15" customHeight="1" hidden="1">
      <c r="A137" s="228"/>
      <c r="B137" s="229" t="s">
        <v>1108</v>
      </c>
      <c r="C137" s="219"/>
      <c r="D137" s="220"/>
      <c r="E137" s="221"/>
      <c r="F137" s="222"/>
      <c r="G137" s="221"/>
      <c r="H137" s="223"/>
      <c r="I137" s="222"/>
      <c r="J137" s="225"/>
      <c r="K137" s="226"/>
      <c r="L137" s="246"/>
      <c r="M137" s="246"/>
      <c r="N137" s="246"/>
    </row>
    <row r="138" spans="1:14" s="209" customFormat="1" ht="64.5" customHeight="1">
      <c r="A138" s="228" t="s">
        <v>1489</v>
      </c>
      <c r="B138" s="230" t="s">
        <v>1115</v>
      </c>
      <c r="C138" s="219" t="s">
        <v>1467</v>
      </c>
      <c r="D138" s="220" t="e">
        <f>(#REF!+#REF!)*0.2</f>
        <v>#REF!</v>
      </c>
      <c r="E138" s="221">
        <f>H138*bdi</f>
        <v>41.2735</v>
      </c>
      <c r="F138" s="222" t="e">
        <f>D138*E138</f>
        <v>#REF!</v>
      </c>
      <c r="G138" s="221">
        <v>14.22</v>
      </c>
      <c r="H138" s="223">
        <v>35.89</v>
      </c>
      <c r="I138" s="222">
        <f>G138*H138</f>
        <v>510.35580000000004</v>
      </c>
      <c r="J138" s="225"/>
      <c r="K138" s="226"/>
      <c r="L138" s="188"/>
      <c r="M138" s="188"/>
      <c r="N138" s="188"/>
    </row>
    <row r="139" spans="1:11" s="188" customFormat="1" ht="15" customHeight="1">
      <c r="A139" s="228"/>
      <c r="B139" s="229" t="s">
        <v>1116</v>
      </c>
      <c r="C139" s="219"/>
      <c r="D139" s="220"/>
      <c r="E139" s="221"/>
      <c r="F139" s="222"/>
      <c r="G139" s="221"/>
      <c r="H139" s="223"/>
      <c r="I139" s="222"/>
      <c r="J139" s="225"/>
      <c r="K139" s="226"/>
    </row>
    <row r="140" spans="1:11" s="188" customFormat="1" ht="15" customHeight="1">
      <c r="A140" s="228"/>
      <c r="B140" s="229" t="s">
        <v>1117</v>
      </c>
      <c r="C140" s="219"/>
      <c r="D140" s="220"/>
      <c r="E140" s="221"/>
      <c r="F140" s="222"/>
      <c r="G140" s="221"/>
      <c r="H140" s="223"/>
      <c r="I140" s="222"/>
      <c r="J140" s="225"/>
      <c r="K140" s="226"/>
    </row>
    <row r="141" spans="1:11" s="188" customFormat="1" ht="15" customHeight="1">
      <c r="A141" s="228"/>
      <c r="B141" s="229" t="s">
        <v>1108</v>
      </c>
      <c r="C141" s="219"/>
      <c r="D141" s="220"/>
      <c r="E141" s="221"/>
      <c r="F141" s="222"/>
      <c r="G141" s="221"/>
      <c r="H141" s="223"/>
      <c r="I141" s="222"/>
      <c r="J141" s="225"/>
      <c r="K141" s="226"/>
    </row>
    <row r="142" spans="1:11" s="188" customFormat="1" ht="30" customHeight="1">
      <c r="A142" s="228"/>
      <c r="B142" s="229" t="s">
        <v>1118</v>
      </c>
      <c r="C142" s="219"/>
      <c r="D142" s="220"/>
      <c r="E142" s="221"/>
      <c r="F142" s="222"/>
      <c r="G142" s="221"/>
      <c r="H142" s="223"/>
      <c r="I142" s="222"/>
      <c r="J142" s="225"/>
      <c r="K142" s="226"/>
    </row>
    <row r="143" spans="1:11" s="188" customFormat="1" ht="15" customHeight="1" hidden="1">
      <c r="A143" s="228" t="s">
        <v>1623</v>
      </c>
      <c r="B143" s="230" t="s">
        <v>1624</v>
      </c>
      <c r="C143" s="219" t="s">
        <v>1076</v>
      </c>
      <c r="D143" s="220"/>
      <c r="E143" s="221"/>
      <c r="F143" s="222">
        <f>D143*E143</f>
        <v>0</v>
      </c>
      <c r="G143" s="221"/>
      <c r="H143" s="223">
        <v>480.42</v>
      </c>
      <c r="I143" s="222">
        <f>G143*H143</f>
        <v>0</v>
      </c>
      <c r="J143" s="225"/>
      <c r="K143" s="226"/>
    </row>
    <row r="144" spans="1:11" s="188" customFormat="1" ht="30" customHeight="1" hidden="1">
      <c r="A144" s="228"/>
      <c r="B144" s="229" t="s">
        <v>1625</v>
      </c>
      <c r="C144" s="219"/>
      <c r="D144" s="220"/>
      <c r="E144" s="221"/>
      <c r="F144" s="222"/>
      <c r="G144" s="221"/>
      <c r="H144" s="223"/>
      <c r="I144" s="222"/>
      <c r="J144" s="225"/>
      <c r="K144" s="226"/>
    </row>
    <row r="145" spans="1:11" s="188" customFormat="1" ht="15" customHeight="1" hidden="1">
      <c r="A145" s="228"/>
      <c r="B145" s="229" t="s">
        <v>1626</v>
      </c>
      <c r="C145" s="219"/>
      <c r="D145" s="220"/>
      <c r="E145" s="221"/>
      <c r="F145" s="222"/>
      <c r="G145" s="221"/>
      <c r="H145" s="223"/>
      <c r="I145" s="222"/>
      <c r="J145" s="225"/>
      <c r="K145" s="226"/>
    </row>
    <row r="146" spans="1:14" s="209" customFormat="1" ht="60" customHeight="1" hidden="1">
      <c r="A146" s="278"/>
      <c r="B146" s="229" t="s">
        <v>1627</v>
      </c>
      <c r="C146" s="219"/>
      <c r="D146" s="256"/>
      <c r="E146" s="279"/>
      <c r="F146" s="222"/>
      <c r="G146" s="279"/>
      <c r="H146" s="223"/>
      <c r="I146" s="222"/>
      <c r="J146" s="225"/>
      <c r="K146" s="226"/>
      <c r="L146" s="188"/>
      <c r="M146" s="188"/>
      <c r="N146" s="188"/>
    </row>
    <row r="147" spans="1:14" s="209" customFormat="1" ht="15" customHeight="1" hidden="1">
      <c r="A147" s="228" t="s">
        <v>1628</v>
      </c>
      <c r="B147" s="230" t="s">
        <v>1629</v>
      </c>
      <c r="C147" s="219" t="s">
        <v>1076</v>
      </c>
      <c r="D147" s="220"/>
      <c r="E147" s="221"/>
      <c r="F147" s="222">
        <f>D147*E147</f>
        <v>0</v>
      </c>
      <c r="G147" s="221"/>
      <c r="H147" s="223">
        <v>1248.27</v>
      </c>
      <c r="I147" s="222">
        <f>G147*H147</f>
        <v>0</v>
      </c>
      <c r="J147" s="225"/>
      <c r="K147" s="226"/>
      <c r="L147" s="188"/>
      <c r="M147" s="188"/>
      <c r="N147" s="188"/>
    </row>
    <row r="148" spans="1:14" s="209" customFormat="1" ht="30" customHeight="1" hidden="1">
      <c r="A148" s="228"/>
      <c r="B148" s="229" t="s">
        <v>1630</v>
      </c>
      <c r="C148" s="219"/>
      <c r="D148" s="220"/>
      <c r="E148" s="280"/>
      <c r="F148" s="222"/>
      <c r="G148" s="280"/>
      <c r="H148" s="223"/>
      <c r="I148" s="222"/>
      <c r="J148" s="225"/>
      <c r="K148" s="226"/>
      <c r="L148" s="188"/>
      <c r="M148" s="188"/>
      <c r="N148" s="188"/>
    </row>
    <row r="149" spans="1:14" s="209" customFormat="1" ht="15" customHeight="1" hidden="1">
      <c r="A149" s="228"/>
      <c r="B149" s="229" t="s">
        <v>1626</v>
      </c>
      <c r="C149" s="219"/>
      <c r="D149" s="220"/>
      <c r="E149" s="280"/>
      <c r="F149" s="222"/>
      <c r="G149" s="280"/>
      <c r="H149" s="223"/>
      <c r="I149" s="222"/>
      <c r="J149" s="225"/>
      <c r="K149" s="226"/>
      <c r="L149" s="188"/>
      <c r="M149" s="188"/>
      <c r="N149" s="188"/>
    </row>
    <row r="150" spans="1:14" s="209" customFormat="1" ht="15" customHeight="1" hidden="1">
      <c r="A150" s="228"/>
      <c r="B150" s="229" t="s">
        <v>1627</v>
      </c>
      <c r="C150" s="219"/>
      <c r="D150" s="220"/>
      <c r="E150" s="280"/>
      <c r="F150" s="222"/>
      <c r="G150" s="280"/>
      <c r="H150" s="223"/>
      <c r="I150" s="222"/>
      <c r="J150" s="225"/>
      <c r="K150" s="226"/>
      <c r="L150" s="188"/>
      <c r="M150" s="188"/>
      <c r="N150" s="188"/>
    </row>
    <row r="151" spans="1:14" s="209" customFormat="1" ht="15" customHeight="1" hidden="1">
      <c r="A151" s="228" t="s">
        <v>1631</v>
      </c>
      <c r="B151" s="230" t="s">
        <v>1632</v>
      </c>
      <c r="C151" s="219" t="s">
        <v>1105</v>
      </c>
      <c r="D151" s="220"/>
      <c r="E151" s="221"/>
      <c r="F151" s="222">
        <f>D151*E151</f>
        <v>0</v>
      </c>
      <c r="G151" s="221"/>
      <c r="H151" s="223">
        <v>191.97</v>
      </c>
      <c r="I151" s="222">
        <f>G151*H151</f>
        <v>0</v>
      </c>
      <c r="J151" s="225"/>
      <c r="K151" s="226"/>
      <c r="L151" s="188"/>
      <c r="M151" s="188"/>
      <c r="N151" s="188"/>
    </row>
    <row r="152" spans="1:14" s="209" customFormat="1" ht="60" customHeight="1" hidden="1">
      <c r="A152" s="228"/>
      <c r="B152" s="229" t="s">
        <v>1633</v>
      </c>
      <c r="C152" s="219"/>
      <c r="D152" s="220"/>
      <c r="E152" s="280"/>
      <c r="F152" s="222"/>
      <c r="G152" s="280"/>
      <c r="H152" s="223"/>
      <c r="I152" s="222"/>
      <c r="J152" s="225"/>
      <c r="K152" s="226"/>
      <c r="L152" s="188"/>
      <c r="M152" s="188"/>
      <c r="N152" s="188"/>
    </row>
    <row r="153" spans="1:14" s="209" customFormat="1" ht="45" customHeight="1" hidden="1">
      <c r="A153" s="228" t="s">
        <v>1634</v>
      </c>
      <c r="B153" s="230" t="s">
        <v>1635</v>
      </c>
      <c r="C153" s="219" t="s">
        <v>1055</v>
      </c>
      <c r="D153" s="220"/>
      <c r="E153" s="221"/>
      <c r="F153" s="222">
        <f>D153*E153</f>
        <v>0</v>
      </c>
      <c r="G153" s="221"/>
      <c r="H153" s="223">
        <v>147.5</v>
      </c>
      <c r="I153" s="222">
        <f>G153*H153</f>
        <v>0</v>
      </c>
      <c r="J153" s="225"/>
      <c r="K153" s="226"/>
      <c r="L153" s="188"/>
      <c r="M153" s="188"/>
      <c r="N153" s="188"/>
    </row>
    <row r="154" spans="1:14" s="209" customFormat="1" ht="15" customHeight="1" hidden="1">
      <c r="A154" s="228"/>
      <c r="B154" s="229" t="s">
        <v>1107</v>
      </c>
      <c r="C154" s="219"/>
      <c r="D154" s="220"/>
      <c r="E154" s="280"/>
      <c r="F154" s="222"/>
      <c r="G154" s="280"/>
      <c r="H154" s="223"/>
      <c r="I154" s="222"/>
      <c r="J154" s="225"/>
      <c r="K154" s="226"/>
      <c r="L154" s="188"/>
      <c r="M154" s="188"/>
      <c r="N154" s="188"/>
    </row>
    <row r="155" spans="1:14" s="209" customFormat="1" ht="15" customHeight="1" hidden="1">
      <c r="A155" s="228"/>
      <c r="B155" s="229" t="s">
        <v>1108</v>
      </c>
      <c r="C155" s="219"/>
      <c r="D155" s="220"/>
      <c r="E155" s="280"/>
      <c r="F155" s="222"/>
      <c r="G155" s="280"/>
      <c r="H155" s="223"/>
      <c r="I155" s="222"/>
      <c r="J155" s="225"/>
      <c r="K155" s="226"/>
      <c r="L155" s="188"/>
      <c r="M155" s="188"/>
      <c r="N155" s="188"/>
    </row>
    <row r="156" spans="1:14" s="209" customFormat="1" ht="30" customHeight="1" hidden="1">
      <c r="A156" s="228"/>
      <c r="B156" s="229" t="s">
        <v>1636</v>
      </c>
      <c r="C156" s="219"/>
      <c r="D156" s="220"/>
      <c r="E156" s="280"/>
      <c r="F156" s="222"/>
      <c r="G156" s="280"/>
      <c r="H156" s="223"/>
      <c r="I156" s="222"/>
      <c r="J156" s="225"/>
      <c r="K156" s="226"/>
      <c r="L156" s="188"/>
      <c r="M156" s="188"/>
      <c r="N156" s="188"/>
    </row>
    <row r="157" spans="1:14" s="209" customFormat="1" ht="15" customHeight="1" hidden="1">
      <c r="A157" s="228"/>
      <c r="B157" s="229" t="s">
        <v>1106</v>
      </c>
      <c r="C157" s="219"/>
      <c r="D157" s="220"/>
      <c r="E157" s="280"/>
      <c r="F157" s="222"/>
      <c r="G157" s="280"/>
      <c r="H157" s="223"/>
      <c r="I157" s="222"/>
      <c r="J157" s="225"/>
      <c r="K157" s="226"/>
      <c r="L157" s="188"/>
      <c r="M157" s="188"/>
      <c r="N157" s="188"/>
    </row>
    <row r="158" spans="1:14" s="209" customFormat="1" ht="15" customHeight="1" hidden="1">
      <c r="A158" s="228"/>
      <c r="B158" s="229" t="s">
        <v>1065</v>
      </c>
      <c r="C158" s="219"/>
      <c r="D158" s="220"/>
      <c r="E158" s="280"/>
      <c r="F158" s="222"/>
      <c r="G158" s="280"/>
      <c r="H158" s="223"/>
      <c r="I158" s="222"/>
      <c r="J158" s="225"/>
      <c r="K158" s="226"/>
      <c r="L158" s="188"/>
      <c r="M158" s="188"/>
      <c r="N158" s="188"/>
    </row>
    <row r="159" spans="1:14" s="209" customFormat="1" ht="15" customHeight="1" hidden="1">
      <c r="A159" s="228"/>
      <c r="B159" s="229" t="s">
        <v>1637</v>
      </c>
      <c r="C159" s="219"/>
      <c r="D159" s="256"/>
      <c r="E159" s="279"/>
      <c r="F159" s="222"/>
      <c r="G159" s="279"/>
      <c r="H159" s="281"/>
      <c r="I159" s="222"/>
      <c r="J159" s="225"/>
      <c r="K159" s="226"/>
      <c r="L159" s="188"/>
      <c r="M159" s="188"/>
      <c r="N159" s="188"/>
    </row>
    <row r="160" spans="1:14" s="209" customFormat="1" ht="15" customHeight="1" hidden="1">
      <c r="A160" s="228"/>
      <c r="B160" s="229" t="s">
        <v>1638</v>
      </c>
      <c r="C160" s="219"/>
      <c r="D160" s="256"/>
      <c r="E160" s="279"/>
      <c r="F160" s="222"/>
      <c r="G160" s="279"/>
      <c r="H160" s="281"/>
      <c r="I160" s="222"/>
      <c r="J160" s="225"/>
      <c r="K160" s="226"/>
      <c r="L160" s="188"/>
      <c r="M160" s="188"/>
      <c r="N160" s="188"/>
    </row>
    <row r="161" spans="1:14" s="209" customFormat="1" ht="15" customHeight="1" hidden="1">
      <c r="A161" s="264" t="s">
        <v>1639</v>
      </c>
      <c r="B161" s="265" t="s">
        <v>1640</v>
      </c>
      <c r="C161" s="282" t="s">
        <v>1055</v>
      </c>
      <c r="D161" s="256"/>
      <c r="E161" s="279"/>
      <c r="F161" s="222">
        <f>D161*E161</f>
        <v>0</v>
      </c>
      <c r="G161" s="279"/>
      <c r="H161" s="223">
        <v>2.8</v>
      </c>
      <c r="I161" s="683">
        <f>G161*H161</f>
        <v>0</v>
      </c>
      <c r="J161" s="225"/>
      <c r="K161" s="226"/>
      <c r="L161" s="188"/>
      <c r="M161" s="188"/>
      <c r="N161" s="188"/>
    </row>
    <row r="162" spans="1:14" s="209" customFormat="1" ht="31.5" hidden="1">
      <c r="A162" s="264" t="s">
        <v>1641</v>
      </c>
      <c r="B162" s="265" t="s">
        <v>1642</v>
      </c>
      <c r="C162" s="219" t="s">
        <v>1076</v>
      </c>
      <c r="D162" s="256"/>
      <c r="E162" s="279"/>
      <c r="F162" s="222">
        <f>D162*E162</f>
        <v>0</v>
      </c>
      <c r="G162" s="279"/>
      <c r="H162" s="223">
        <v>28.04</v>
      </c>
      <c r="I162" s="683">
        <f>G162*H162</f>
        <v>0</v>
      </c>
      <c r="J162" s="225"/>
      <c r="K162" s="226"/>
      <c r="L162" s="188"/>
      <c r="M162" s="188"/>
      <c r="N162" s="188"/>
    </row>
    <row r="163" spans="1:14" s="209" customFormat="1" ht="30" hidden="1">
      <c r="A163" s="264"/>
      <c r="B163" s="267" t="s">
        <v>1643</v>
      </c>
      <c r="C163" s="219"/>
      <c r="D163" s="256"/>
      <c r="E163" s="279"/>
      <c r="F163" s="222"/>
      <c r="G163" s="279"/>
      <c r="H163" s="223"/>
      <c r="I163" s="683"/>
      <c r="J163" s="225"/>
      <c r="K163" s="226"/>
      <c r="L163" s="188"/>
      <c r="M163" s="188"/>
      <c r="N163" s="188"/>
    </row>
    <row r="164" spans="1:14" s="209" customFormat="1" ht="15.75" hidden="1">
      <c r="A164" s="264"/>
      <c r="B164" s="267" t="s">
        <v>1644</v>
      </c>
      <c r="C164" s="219"/>
      <c r="D164" s="256"/>
      <c r="E164" s="279"/>
      <c r="F164" s="222"/>
      <c r="G164" s="279"/>
      <c r="H164" s="223"/>
      <c r="I164" s="683"/>
      <c r="J164" s="225"/>
      <c r="K164" s="226"/>
      <c r="L164" s="188"/>
      <c r="M164" s="188"/>
      <c r="N164" s="188"/>
    </row>
    <row r="165" spans="1:14" s="209" customFormat="1" ht="15.75" customHeight="1" hidden="1">
      <c r="A165" s="264"/>
      <c r="B165" s="267" t="s">
        <v>1645</v>
      </c>
      <c r="C165" s="219"/>
      <c r="D165" s="256"/>
      <c r="E165" s="279"/>
      <c r="F165" s="222"/>
      <c r="G165" s="279"/>
      <c r="H165" s="223"/>
      <c r="I165" s="683"/>
      <c r="J165" s="225"/>
      <c r="K165" s="226"/>
      <c r="L165" s="188"/>
      <c r="M165" s="188"/>
      <c r="N165" s="188"/>
    </row>
    <row r="166" spans="1:14" s="209" customFormat="1" ht="15" customHeight="1" hidden="1">
      <c r="A166" s="264" t="s">
        <v>1646</v>
      </c>
      <c r="B166" s="265" t="s">
        <v>1647</v>
      </c>
      <c r="C166" s="219" t="s">
        <v>1157</v>
      </c>
      <c r="D166" s="283"/>
      <c r="E166" s="284"/>
      <c r="F166" s="222">
        <f>D166*E166</f>
        <v>0</v>
      </c>
      <c r="G166" s="284"/>
      <c r="H166" s="223">
        <v>5.26</v>
      </c>
      <c r="I166" s="683">
        <f>G166*H166</f>
        <v>0</v>
      </c>
      <c r="J166" s="225"/>
      <c r="K166" s="226"/>
      <c r="L166" s="188"/>
      <c r="M166" s="188"/>
      <c r="N166" s="188"/>
    </row>
    <row r="167" spans="1:14" s="209" customFormat="1" ht="18" customHeight="1">
      <c r="A167" s="285"/>
      <c r="B167" s="233"/>
      <c r="C167" s="723" t="s">
        <v>1077</v>
      </c>
      <c r="D167" s="724"/>
      <c r="E167" s="724"/>
      <c r="F167" s="234" t="e">
        <f>SUM(F75:F166)</f>
        <v>#REF!</v>
      </c>
      <c r="G167" s="235"/>
      <c r="H167" s="236"/>
      <c r="I167" s="399">
        <f>SUM(I75:I166)</f>
        <v>29835.5655</v>
      </c>
      <c r="J167" s="216"/>
      <c r="K167" s="226"/>
      <c r="L167" s="188"/>
      <c r="M167" s="188"/>
      <c r="N167" s="188"/>
    </row>
    <row r="168" spans="1:14" s="209" customFormat="1" ht="18" customHeight="1">
      <c r="A168" s="210" t="s">
        <v>1490</v>
      </c>
      <c r="B168" s="204" t="s">
        <v>1017</v>
      </c>
      <c r="C168" s="211"/>
      <c r="D168" s="238"/>
      <c r="E168" s="254"/>
      <c r="F168" s="222"/>
      <c r="G168" s="254"/>
      <c r="H168" s="223"/>
      <c r="I168" s="222"/>
      <c r="J168" s="225"/>
      <c r="K168" s="226"/>
      <c r="L168" s="188"/>
      <c r="M168" s="188"/>
      <c r="N168" s="188"/>
    </row>
    <row r="169" spans="1:14" s="247" customFormat="1" ht="15" customHeight="1">
      <c r="A169" s="217" t="s">
        <v>1491</v>
      </c>
      <c r="B169" s="218" t="s">
        <v>1119</v>
      </c>
      <c r="C169" s="219" t="s">
        <v>1094</v>
      </c>
      <c r="D169" s="220">
        <f>5900/3*2</f>
        <v>3933.3333333333335</v>
      </c>
      <c r="E169" s="221">
        <f>H169*bdi</f>
        <v>7.935</v>
      </c>
      <c r="F169" s="222">
        <f>D169*E169</f>
        <v>31211</v>
      </c>
      <c r="G169" s="242">
        <v>2035.6</v>
      </c>
      <c r="H169" s="223">
        <v>6.9</v>
      </c>
      <c r="I169" s="222">
        <f>G169*H169</f>
        <v>14045.64</v>
      </c>
      <c r="J169" s="225"/>
      <c r="K169" s="226"/>
      <c r="L169" s="246"/>
      <c r="M169" s="246"/>
      <c r="N169" s="246"/>
    </row>
    <row r="170" spans="1:14" s="247" customFormat="1" ht="15" customHeight="1">
      <c r="A170" s="228"/>
      <c r="B170" s="229" t="s">
        <v>1095</v>
      </c>
      <c r="C170" s="219"/>
      <c r="D170" s="220"/>
      <c r="E170" s="242"/>
      <c r="F170" s="222"/>
      <c r="G170" s="242"/>
      <c r="H170" s="223"/>
      <c r="I170" s="222"/>
      <c r="J170" s="225"/>
      <c r="K170" s="226"/>
      <c r="L170" s="246"/>
      <c r="M170" s="246"/>
      <c r="N170" s="246"/>
    </row>
    <row r="171" spans="1:14" s="247" customFormat="1" ht="30" customHeight="1">
      <c r="A171" s="228"/>
      <c r="B171" s="229" t="s">
        <v>1120</v>
      </c>
      <c r="C171" s="219"/>
      <c r="D171" s="220"/>
      <c r="E171" s="242"/>
      <c r="F171" s="222"/>
      <c r="G171" s="242"/>
      <c r="H171" s="223"/>
      <c r="I171" s="222"/>
      <c r="J171" s="225"/>
      <c r="K171" s="226"/>
      <c r="L171" s="246"/>
      <c r="M171" s="246"/>
      <c r="N171" s="246"/>
    </row>
    <row r="172" spans="1:14" s="247" customFormat="1" ht="15" customHeight="1">
      <c r="A172" s="228"/>
      <c r="B172" s="229" t="s">
        <v>1121</v>
      </c>
      <c r="C172" s="219"/>
      <c r="D172" s="220"/>
      <c r="E172" s="242"/>
      <c r="F172" s="222"/>
      <c r="G172" s="242"/>
      <c r="H172" s="223"/>
      <c r="I172" s="222"/>
      <c r="J172" s="225"/>
      <c r="K172" s="226"/>
      <c r="L172" s="246"/>
      <c r="M172" s="246"/>
      <c r="N172" s="246"/>
    </row>
    <row r="173" spans="1:14" s="209" customFormat="1" ht="30" customHeight="1" hidden="1">
      <c r="A173" s="228" t="s">
        <v>1648</v>
      </c>
      <c r="B173" s="230" t="s">
        <v>1649</v>
      </c>
      <c r="C173" s="219" t="s">
        <v>1467</v>
      </c>
      <c r="D173" s="220"/>
      <c r="E173" s="242"/>
      <c r="F173" s="222">
        <f>D173*E173</f>
        <v>0</v>
      </c>
      <c r="G173" s="242"/>
      <c r="H173" s="223">
        <v>44.48</v>
      </c>
      <c r="I173" s="222">
        <f>G173*H173</f>
        <v>0</v>
      </c>
      <c r="J173" s="225"/>
      <c r="K173" s="226"/>
      <c r="L173" s="188"/>
      <c r="M173" s="188"/>
      <c r="N173" s="188"/>
    </row>
    <row r="174" spans="1:14" s="209" customFormat="1" ht="15" customHeight="1" hidden="1">
      <c r="A174" s="228"/>
      <c r="B174" s="229" t="s">
        <v>1650</v>
      </c>
      <c r="C174" s="219"/>
      <c r="D174" s="220"/>
      <c r="E174" s="242"/>
      <c r="F174" s="222"/>
      <c r="G174" s="242"/>
      <c r="H174" s="223"/>
      <c r="I174" s="222"/>
      <c r="J174" s="225"/>
      <c r="K174" s="226"/>
      <c r="L174" s="188"/>
      <c r="M174" s="188"/>
      <c r="N174" s="188"/>
    </row>
    <row r="175" spans="1:14" s="209" customFormat="1" ht="15" customHeight="1" hidden="1">
      <c r="A175" s="228"/>
      <c r="B175" s="229" t="s">
        <v>1651</v>
      </c>
      <c r="C175" s="219"/>
      <c r="D175" s="220"/>
      <c r="E175" s="242"/>
      <c r="F175" s="222"/>
      <c r="G175" s="242"/>
      <c r="H175" s="223"/>
      <c r="I175" s="222"/>
      <c r="J175" s="225"/>
      <c r="K175" s="226"/>
      <c r="L175" s="188"/>
      <c r="M175" s="188"/>
      <c r="N175" s="188"/>
    </row>
    <row r="176" spans="1:14" s="209" customFormat="1" ht="15" customHeight="1" hidden="1">
      <c r="A176" s="228"/>
      <c r="B176" s="229" t="s">
        <v>1652</v>
      </c>
      <c r="C176" s="219"/>
      <c r="D176" s="220"/>
      <c r="E176" s="242"/>
      <c r="F176" s="222"/>
      <c r="G176" s="242"/>
      <c r="H176" s="223"/>
      <c r="I176" s="222"/>
      <c r="J176" s="225"/>
      <c r="K176" s="226"/>
      <c r="L176" s="188"/>
      <c r="M176" s="188"/>
      <c r="N176" s="188"/>
    </row>
    <row r="177" spans="1:14" s="209" customFormat="1" ht="15" customHeight="1" hidden="1">
      <c r="A177" s="228"/>
      <c r="B177" s="229" t="s">
        <v>1653</v>
      </c>
      <c r="C177" s="219"/>
      <c r="D177" s="220"/>
      <c r="E177" s="242"/>
      <c r="F177" s="222"/>
      <c r="G177" s="242"/>
      <c r="H177" s="223"/>
      <c r="I177" s="222"/>
      <c r="J177" s="225"/>
      <c r="K177" s="226"/>
      <c r="L177" s="188"/>
      <c r="M177" s="188"/>
      <c r="N177" s="188"/>
    </row>
    <row r="178" spans="1:14" s="209" customFormat="1" ht="15" customHeight="1" hidden="1">
      <c r="A178" s="228"/>
      <c r="B178" s="229" t="s">
        <v>1654</v>
      </c>
      <c r="C178" s="219"/>
      <c r="D178" s="220"/>
      <c r="E178" s="242"/>
      <c r="F178" s="222"/>
      <c r="G178" s="242"/>
      <c r="H178" s="223"/>
      <c r="I178" s="222"/>
      <c r="J178" s="225"/>
      <c r="K178" s="226"/>
      <c r="L178" s="188"/>
      <c r="M178" s="188"/>
      <c r="N178" s="188"/>
    </row>
    <row r="179" spans="1:14" s="209" customFormat="1" ht="15" customHeight="1" hidden="1">
      <c r="A179" s="228"/>
      <c r="B179" s="229" t="s">
        <v>1655</v>
      </c>
      <c r="C179" s="219"/>
      <c r="D179" s="220"/>
      <c r="E179" s="242"/>
      <c r="F179" s="222"/>
      <c r="G179" s="242"/>
      <c r="H179" s="223"/>
      <c r="I179" s="222"/>
      <c r="J179" s="225"/>
      <c r="K179" s="226"/>
      <c r="L179" s="188"/>
      <c r="M179" s="188"/>
      <c r="N179" s="188"/>
    </row>
    <row r="180" spans="1:14" s="209" customFormat="1" ht="15" customHeight="1" hidden="1">
      <c r="A180" s="228"/>
      <c r="B180" s="229" t="s">
        <v>1656</v>
      </c>
      <c r="C180" s="219"/>
      <c r="D180" s="220"/>
      <c r="E180" s="242"/>
      <c r="F180" s="222"/>
      <c r="G180" s="242"/>
      <c r="H180" s="223"/>
      <c r="I180" s="222"/>
      <c r="J180" s="225"/>
      <c r="K180" s="226"/>
      <c r="L180" s="188"/>
      <c r="M180" s="188"/>
      <c r="N180" s="188"/>
    </row>
    <row r="181" spans="1:14" s="209" customFormat="1" ht="15" customHeight="1" hidden="1">
      <c r="A181" s="228"/>
      <c r="B181" s="229" t="s">
        <v>1127</v>
      </c>
      <c r="C181" s="219"/>
      <c r="D181" s="220"/>
      <c r="E181" s="242"/>
      <c r="F181" s="222"/>
      <c r="G181" s="242"/>
      <c r="H181" s="223"/>
      <c r="I181" s="222"/>
      <c r="J181" s="225"/>
      <c r="K181" s="226"/>
      <c r="L181" s="188"/>
      <c r="M181" s="188"/>
      <c r="N181" s="188"/>
    </row>
    <row r="182" spans="1:14" s="209" customFormat="1" ht="15" customHeight="1" hidden="1">
      <c r="A182" s="228"/>
      <c r="B182" s="229" t="s">
        <v>1657</v>
      </c>
      <c r="C182" s="219"/>
      <c r="D182" s="220"/>
      <c r="E182" s="242"/>
      <c r="F182" s="222"/>
      <c r="G182" s="242"/>
      <c r="H182" s="223"/>
      <c r="I182" s="222"/>
      <c r="J182" s="225"/>
      <c r="K182" s="226"/>
      <c r="L182" s="188"/>
      <c r="M182" s="188"/>
      <c r="N182" s="188"/>
    </row>
    <row r="183" spans="1:14" s="209" customFormat="1" ht="30" customHeight="1" hidden="1">
      <c r="A183" s="228" t="s">
        <v>1658</v>
      </c>
      <c r="B183" s="230" t="s">
        <v>1659</v>
      </c>
      <c r="C183" s="219" t="s">
        <v>1467</v>
      </c>
      <c r="D183" s="220"/>
      <c r="E183" s="242"/>
      <c r="F183" s="222">
        <f>D183*E183</f>
        <v>0</v>
      </c>
      <c r="G183" s="242"/>
      <c r="H183" s="223">
        <v>24.84</v>
      </c>
      <c r="I183" s="222">
        <f>G183*H183</f>
        <v>0</v>
      </c>
      <c r="J183" s="225"/>
      <c r="K183" s="226"/>
      <c r="L183" s="188"/>
      <c r="M183" s="188"/>
      <c r="N183" s="188"/>
    </row>
    <row r="184" spans="1:14" s="209" customFormat="1" ht="15" customHeight="1" hidden="1">
      <c r="A184" s="228"/>
      <c r="B184" s="229" t="s">
        <v>1653</v>
      </c>
      <c r="C184" s="219"/>
      <c r="D184" s="220"/>
      <c r="E184" s="242"/>
      <c r="F184" s="222"/>
      <c r="G184" s="242"/>
      <c r="H184" s="223"/>
      <c r="I184" s="222"/>
      <c r="J184" s="225"/>
      <c r="K184" s="226"/>
      <c r="L184" s="188"/>
      <c r="M184" s="188"/>
      <c r="N184" s="188"/>
    </row>
    <row r="185" spans="1:14" s="209" customFormat="1" ht="15" customHeight="1" hidden="1">
      <c r="A185" s="228"/>
      <c r="B185" s="229" t="s">
        <v>1655</v>
      </c>
      <c r="C185" s="219"/>
      <c r="D185" s="220"/>
      <c r="E185" s="242"/>
      <c r="F185" s="222"/>
      <c r="G185" s="242"/>
      <c r="H185" s="223"/>
      <c r="I185" s="222"/>
      <c r="J185" s="225"/>
      <c r="K185" s="226"/>
      <c r="L185" s="188"/>
      <c r="M185" s="188"/>
      <c r="N185" s="188"/>
    </row>
    <row r="186" spans="1:14" s="209" customFormat="1" ht="15" customHeight="1" hidden="1">
      <c r="A186" s="228"/>
      <c r="B186" s="229" t="s">
        <v>1139</v>
      </c>
      <c r="C186" s="219"/>
      <c r="D186" s="220"/>
      <c r="E186" s="242"/>
      <c r="F186" s="222"/>
      <c r="G186" s="242"/>
      <c r="H186" s="223"/>
      <c r="I186" s="222"/>
      <c r="J186" s="225"/>
      <c r="K186" s="226"/>
      <c r="L186" s="188"/>
      <c r="M186" s="188"/>
      <c r="N186" s="188"/>
    </row>
    <row r="187" spans="1:14" s="209" customFormat="1" ht="15" customHeight="1" hidden="1">
      <c r="A187" s="228"/>
      <c r="B187" s="229" t="s">
        <v>1660</v>
      </c>
      <c r="C187" s="219"/>
      <c r="D187" s="220"/>
      <c r="E187" s="242"/>
      <c r="F187" s="222"/>
      <c r="G187" s="242"/>
      <c r="H187" s="223"/>
      <c r="I187" s="222"/>
      <c r="J187" s="225"/>
      <c r="K187" s="226"/>
      <c r="L187" s="188"/>
      <c r="M187" s="188"/>
      <c r="N187" s="188"/>
    </row>
    <row r="188" spans="1:14" s="209" customFormat="1" ht="15" customHeight="1" hidden="1">
      <c r="A188" s="228"/>
      <c r="B188" s="229" t="s">
        <v>1127</v>
      </c>
      <c r="C188" s="219"/>
      <c r="D188" s="220"/>
      <c r="E188" s="242"/>
      <c r="F188" s="222"/>
      <c r="G188" s="242"/>
      <c r="H188" s="223"/>
      <c r="I188" s="222"/>
      <c r="J188" s="225"/>
      <c r="K188" s="226"/>
      <c r="L188" s="188"/>
      <c r="M188" s="188"/>
      <c r="N188" s="188"/>
    </row>
    <row r="189" spans="1:14" s="209" customFormat="1" ht="45" customHeight="1">
      <c r="A189" s="228" t="s">
        <v>1492</v>
      </c>
      <c r="B189" s="230" t="s">
        <v>1122</v>
      </c>
      <c r="C189" s="219" t="s">
        <v>1055</v>
      </c>
      <c r="D189" s="220">
        <f>480/3*2</f>
        <v>320</v>
      </c>
      <c r="E189" s="221">
        <f>H189*bdi</f>
        <v>47.288</v>
      </c>
      <c r="F189" s="222">
        <f>D189*E189</f>
        <v>15132.16</v>
      </c>
      <c r="G189" s="242">
        <v>378.08</v>
      </c>
      <c r="H189" s="223">
        <v>41.12</v>
      </c>
      <c r="I189" s="222">
        <f>G189*H189</f>
        <v>15546.649599999999</v>
      </c>
      <c r="J189" s="225"/>
      <c r="K189" s="226"/>
      <c r="L189" s="188"/>
      <c r="M189" s="188"/>
      <c r="N189" s="188"/>
    </row>
    <row r="190" spans="1:14" s="209" customFormat="1" ht="15" customHeight="1">
      <c r="A190" s="228"/>
      <c r="B190" s="229" t="s">
        <v>1123</v>
      </c>
      <c r="C190" s="219"/>
      <c r="D190" s="220"/>
      <c r="E190" s="242"/>
      <c r="F190" s="222"/>
      <c r="G190" s="242"/>
      <c r="H190" s="223"/>
      <c r="I190" s="222"/>
      <c r="J190" s="225"/>
      <c r="K190" s="226"/>
      <c r="L190" s="188"/>
      <c r="M190" s="188"/>
      <c r="N190" s="188"/>
    </row>
    <row r="191" spans="1:14" s="209" customFormat="1" ht="15" customHeight="1">
      <c r="A191" s="228"/>
      <c r="B191" s="229" t="s">
        <v>1070</v>
      </c>
      <c r="C191" s="219"/>
      <c r="D191" s="220"/>
      <c r="E191" s="242"/>
      <c r="F191" s="222"/>
      <c r="G191" s="242"/>
      <c r="H191" s="223"/>
      <c r="I191" s="222"/>
      <c r="J191" s="225"/>
      <c r="K191" s="226"/>
      <c r="L191" s="188"/>
      <c r="M191" s="188"/>
      <c r="N191" s="188"/>
    </row>
    <row r="192" spans="1:14" s="209" customFormat="1" ht="15" customHeight="1">
      <c r="A192" s="228"/>
      <c r="B192" s="229" t="s">
        <v>1124</v>
      </c>
      <c r="C192" s="219"/>
      <c r="D192" s="220"/>
      <c r="E192" s="242"/>
      <c r="F192" s="222"/>
      <c r="G192" s="242"/>
      <c r="H192" s="223"/>
      <c r="I192" s="222"/>
      <c r="J192" s="225"/>
      <c r="K192" s="226"/>
      <c r="L192" s="188"/>
      <c r="M192" s="188"/>
      <c r="N192" s="188"/>
    </row>
    <row r="193" spans="1:14" s="209" customFormat="1" ht="15" customHeight="1">
      <c r="A193" s="228"/>
      <c r="B193" s="229" t="s">
        <v>1125</v>
      </c>
      <c r="C193" s="219"/>
      <c r="D193" s="220"/>
      <c r="E193" s="242"/>
      <c r="F193" s="222"/>
      <c r="G193" s="242"/>
      <c r="H193" s="223"/>
      <c r="I193" s="222"/>
      <c r="J193" s="225"/>
      <c r="K193" s="226"/>
      <c r="L193" s="188"/>
      <c r="M193" s="188"/>
      <c r="N193" s="188"/>
    </row>
    <row r="194" spans="1:14" s="209" customFormat="1" ht="15" customHeight="1">
      <c r="A194" s="228"/>
      <c r="B194" s="229" t="s">
        <v>1068</v>
      </c>
      <c r="C194" s="219"/>
      <c r="D194" s="220"/>
      <c r="E194" s="242"/>
      <c r="F194" s="222"/>
      <c r="G194" s="242"/>
      <c r="H194" s="223"/>
      <c r="I194" s="222"/>
      <c r="J194" s="225"/>
      <c r="K194" s="226"/>
      <c r="L194" s="188"/>
      <c r="M194" s="188"/>
      <c r="N194" s="188"/>
    </row>
    <row r="195" spans="1:14" s="209" customFormat="1" ht="15" customHeight="1">
      <c r="A195" s="228"/>
      <c r="B195" s="229" t="s">
        <v>1126</v>
      </c>
      <c r="C195" s="219"/>
      <c r="D195" s="220"/>
      <c r="E195" s="242"/>
      <c r="F195" s="222"/>
      <c r="G195" s="242"/>
      <c r="H195" s="223"/>
      <c r="I195" s="222"/>
      <c r="J195" s="225"/>
      <c r="K195" s="226"/>
      <c r="L195" s="188"/>
      <c r="M195" s="188"/>
      <c r="N195" s="188"/>
    </row>
    <row r="196" spans="1:14" s="209" customFormat="1" ht="15" customHeight="1">
      <c r="A196" s="228"/>
      <c r="B196" s="229" t="s">
        <v>1127</v>
      </c>
      <c r="C196" s="219"/>
      <c r="D196" s="220"/>
      <c r="E196" s="242"/>
      <c r="F196" s="222"/>
      <c r="G196" s="242"/>
      <c r="H196" s="223"/>
      <c r="I196" s="222"/>
      <c r="J196" s="225"/>
      <c r="K196" s="226"/>
      <c r="L196" s="188"/>
      <c r="M196" s="188"/>
      <c r="N196" s="188"/>
    </row>
    <row r="197" spans="1:14" s="209" customFormat="1" ht="15" customHeight="1">
      <c r="A197" s="228"/>
      <c r="B197" s="229" t="s">
        <v>1128</v>
      </c>
      <c r="C197" s="219"/>
      <c r="D197" s="220"/>
      <c r="E197" s="242"/>
      <c r="F197" s="222"/>
      <c r="G197" s="242"/>
      <c r="H197" s="223"/>
      <c r="I197" s="222"/>
      <c r="J197" s="225"/>
      <c r="K197" s="226"/>
      <c r="L197" s="188"/>
      <c r="M197" s="188"/>
      <c r="N197" s="188"/>
    </row>
    <row r="198" spans="1:14" s="209" customFormat="1" ht="30" customHeight="1" hidden="1">
      <c r="A198" s="228" t="s">
        <v>1661</v>
      </c>
      <c r="B198" s="230" t="s">
        <v>1602</v>
      </c>
      <c r="C198" s="219" t="s">
        <v>1472</v>
      </c>
      <c r="D198" s="220"/>
      <c r="E198" s="221"/>
      <c r="F198" s="222">
        <f>D198*E198</f>
        <v>0</v>
      </c>
      <c r="G198" s="221"/>
      <c r="H198" s="223">
        <v>1220.77</v>
      </c>
      <c r="I198" s="222">
        <f>G198*H198</f>
        <v>0</v>
      </c>
      <c r="J198" s="225"/>
      <c r="K198" s="226"/>
      <c r="L198" s="188"/>
      <c r="M198" s="188"/>
      <c r="N198" s="188"/>
    </row>
    <row r="199" spans="1:14" s="209" customFormat="1" ht="16.5" customHeight="1" hidden="1">
      <c r="A199" s="228" t="s">
        <v>1662</v>
      </c>
      <c r="B199" s="230" t="s">
        <v>1663</v>
      </c>
      <c r="C199" s="244" t="s">
        <v>1472</v>
      </c>
      <c r="D199" s="220"/>
      <c r="E199" s="242"/>
      <c r="F199" s="222">
        <f>D199*E199</f>
        <v>0</v>
      </c>
      <c r="G199" s="242"/>
      <c r="H199" s="223">
        <v>264.9</v>
      </c>
      <c r="I199" s="222">
        <f>G199*H199</f>
        <v>0</v>
      </c>
      <c r="J199" s="225"/>
      <c r="K199" s="226"/>
      <c r="L199" s="188"/>
      <c r="M199" s="188"/>
      <c r="N199" s="188"/>
    </row>
    <row r="200" spans="1:14" s="209" customFormat="1" ht="15" customHeight="1" hidden="1">
      <c r="A200" s="228"/>
      <c r="B200" s="229" t="s">
        <v>1106</v>
      </c>
      <c r="C200" s="219"/>
      <c r="D200" s="220"/>
      <c r="E200" s="242"/>
      <c r="F200" s="222"/>
      <c r="G200" s="242"/>
      <c r="H200" s="223"/>
      <c r="I200" s="222"/>
      <c r="J200" s="225"/>
      <c r="K200" s="226"/>
      <c r="L200" s="188"/>
      <c r="M200" s="188"/>
      <c r="N200" s="188"/>
    </row>
    <row r="201" spans="1:14" s="209" customFormat="1" ht="15" customHeight="1" hidden="1">
      <c r="A201" s="228"/>
      <c r="B201" s="229" t="s">
        <v>1116</v>
      </c>
      <c r="C201" s="219"/>
      <c r="D201" s="220"/>
      <c r="E201" s="242"/>
      <c r="F201" s="222"/>
      <c r="G201" s="242"/>
      <c r="H201" s="223"/>
      <c r="I201" s="222"/>
      <c r="J201" s="225"/>
      <c r="K201" s="226"/>
      <c r="L201" s="188"/>
      <c r="M201" s="188"/>
      <c r="N201" s="188"/>
    </row>
    <row r="202" spans="1:14" s="209" customFormat="1" ht="15" customHeight="1" hidden="1">
      <c r="A202" s="228"/>
      <c r="B202" s="229" t="s">
        <v>1065</v>
      </c>
      <c r="C202" s="219"/>
      <c r="D202" s="220"/>
      <c r="E202" s="242"/>
      <c r="F202" s="222"/>
      <c r="G202" s="242"/>
      <c r="H202" s="223"/>
      <c r="I202" s="222"/>
      <c r="J202" s="225"/>
      <c r="K202" s="226"/>
      <c r="L202" s="188"/>
      <c r="M202" s="188"/>
      <c r="N202" s="188"/>
    </row>
    <row r="203" spans="1:14" s="209" customFormat="1" ht="15" customHeight="1" hidden="1">
      <c r="A203" s="228"/>
      <c r="B203" s="229" t="s">
        <v>1150</v>
      </c>
      <c r="C203" s="219"/>
      <c r="D203" s="220"/>
      <c r="E203" s="242"/>
      <c r="F203" s="222"/>
      <c r="G203" s="242"/>
      <c r="H203" s="223"/>
      <c r="I203" s="222"/>
      <c r="J203" s="225"/>
      <c r="K203" s="226"/>
      <c r="L203" s="188"/>
      <c r="M203" s="188"/>
      <c r="N203" s="188"/>
    </row>
    <row r="204" spans="1:14" s="209" customFormat="1" ht="15" customHeight="1" hidden="1">
      <c r="A204" s="228"/>
      <c r="B204" s="229" t="s">
        <v>1130</v>
      </c>
      <c r="C204" s="219"/>
      <c r="D204" s="220"/>
      <c r="E204" s="242"/>
      <c r="F204" s="222"/>
      <c r="G204" s="242"/>
      <c r="H204" s="223"/>
      <c r="I204" s="222"/>
      <c r="J204" s="225"/>
      <c r="K204" s="226"/>
      <c r="L204" s="188"/>
      <c r="M204" s="188"/>
      <c r="N204" s="188"/>
    </row>
    <row r="205" spans="1:14" s="209" customFormat="1" ht="16.5" customHeight="1" hidden="1">
      <c r="A205" s="228" t="s">
        <v>1664</v>
      </c>
      <c r="B205" s="230" t="s">
        <v>1665</v>
      </c>
      <c r="C205" s="244" t="s">
        <v>1472</v>
      </c>
      <c r="D205" s="220"/>
      <c r="E205" s="242"/>
      <c r="F205" s="222">
        <f>D205*E205</f>
        <v>0</v>
      </c>
      <c r="G205" s="242"/>
      <c r="H205" s="223">
        <v>268.82</v>
      </c>
      <c r="I205" s="222">
        <f>G205*H205</f>
        <v>0</v>
      </c>
      <c r="J205" s="225"/>
      <c r="K205" s="226"/>
      <c r="L205" s="188"/>
      <c r="M205" s="188"/>
      <c r="N205" s="188"/>
    </row>
    <row r="206" spans="1:14" s="209" customFormat="1" ht="15" customHeight="1" hidden="1">
      <c r="A206" s="228"/>
      <c r="B206" s="229" t="s">
        <v>1116</v>
      </c>
      <c r="C206" s="219"/>
      <c r="D206" s="220"/>
      <c r="E206" s="242"/>
      <c r="F206" s="222"/>
      <c r="G206" s="242"/>
      <c r="H206" s="223"/>
      <c r="I206" s="222"/>
      <c r="J206" s="225"/>
      <c r="K206" s="226"/>
      <c r="L206" s="188"/>
      <c r="M206" s="188"/>
      <c r="N206" s="188"/>
    </row>
    <row r="207" spans="1:14" s="209" customFormat="1" ht="15" customHeight="1" hidden="1">
      <c r="A207" s="228"/>
      <c r="B207" s="229" t="s">
        <v>1065</v>
      </c>
      <c r="C207" s="219"/>
      <c r="D207" s="220"/>
      <c r="E207" s="242"/>
      <c r="F207" s="222"/>
      <c r="G207" s="242"/>
      <c r="H207" s="223"/>
      <c r="I207" s="222"/>
      <c r="J207" s="225"/>
      <c r="K207" s="226"/>
      <c r="L207" s="188"/>
      <c r="M207" s="188"/>
      <c r="N207" s="188"/>
    </row>
    <row r="208" spans="1:14" s="209" customFormat="1" ht="15" customHeight="1" hidden="1">
      <c r="A208" s="228"/>
      <c r="B208" s="229" t="s">
        <v>1150</v>
      </c>
      <c r="C208" s="219"/>
      <c r="D208" s="220"/>
      <c r="E208" s="242"/>
      <c r="F208" s="222"/>
      <c r="G208" s="242"/>
      <c r="H208" s="223"/>
      <c r="I208" s="222"/>
      <c r="J208" s="225"/>
      <c r="K208" s="226"/>
      <c r="L208" s="188"/>
      <c r="M208" s="188"/>
      <c r="N208" s="188"/>
    </row>
    <row r="209" spans="1:14" s="209" customFormat="1" ht="15" customHeight="1" hidden="1">
      <c r="A209" s="228"/>
      <c r="B209" s="229" t="s">
        <v>1666</v>
      </c>
      <c r="C209" s="219"/>
      <c r="D209" s="220"/>
      <c r="E209" s="242"/>
      <c r="F209" s="222"/>
      <c r="G209" s="242"/>
      <c r="H209" s="223"/>
      <c r="I209" s="222"/>
      <c r="J209" s="225"/>
      <c r="K209" s="226"/>
      <c r="L209" s="188"/>
      <c r="M209" s="188"/>
      <c r="N209" s="188"/>
    </row>
    <row r="210" spans="1:14" s="209" customFormat="1" ht="15" customHeight="1">
      <c r="A210" s="228" t="s">
        <v>1493</v>
      </c>
      <c r="B210" s="230" t="s">
        <v>1129</v>
      </c>
      <c r="C210" s="219" t="s">
        <v>1105</v>
      </c>
      <c r="D210" s="220">
        <f>73/3*2</f>
        <v>48.666666666666664</v>
      </c>
      <c r="E210" s="221">
        <f>H210*bdi</f>
        <v>315.0195</v>
      </c>
      <c r="F210" s="222">
        <f>D210*E210</f>
        <v>15330.948999999999</v>
      </c>
      <c r="G210" s="242">
        <v>29.08</v>
      </c>
      <c r="H210" s="223">
        <v>273.93</v>
      </c>
      <c r="I210" s="222">
        <f>G210*H210</f>
        <v>7965.8844</v>
      </c>
      <c r="J210" s="225"/>
      <c r="K210" s="226"/>
      <c r="L210" s="188"/>
      <c r="M210" s="188"/>
      <c r="N210" s="188"/>
    </row>
    <row r="211" spans="1:14" s="209" customFormat="1" ht="15" customHeight="1">
      <c r="A211" s="228"/>
      <c r="B211" s="229" t="s">
        <v>1106</v>
      </c>
      <c r="C211" s="219"/>
      <c r="D211" s="220"/>
      <c r="E211" s="242"/>
      <c r="F211" s="222"/>
      <c r="G211" s="242"/>
      <c r="H211" s="223"/>
      <c r="I211" s="222"/>
      <c r="J211" s="225"/>
      <c r="K211" s="226"/>
      <c r="L211" s="188"/>
      <c r="M211" s="188"/>
      <c r="N211" s="188"/>
    </row>
    <row r="212" spans="1:14" s="209" customFormat="1" ht="15" customHeight="1">
      <c r="A212" s="228"/>
      <c r="B212" s="229" t="s">
        <v>1116</v>
      </c>
      <c r="C212" s="219"/>
      <c r="D212" s="220"/>
      <c r="E212" s="242"/>
      <c r="F212" s="222"/>
      <c r="G212" s="242"/>
      <c r="H212" s="223"/>
      <c r="I212" s="222"/>
      <c r="J212" s="225"/>
      <c r="K212" s="226"/>
      <c r="L212" s="188"/>
      <c r="M212" s="188"/>
      <c r="N212" s="188"/>
    </row>
    <row r="213" spans="1:14" s="209" customFormat="1" ht="15" customHeight="1">
      <c r="A213" s="228"/>
      <c r="B213" s="229" t="s">
        <v>1065</v>
      </c>
      <c r="C213" s="219"/>
      <c r="D213" s="220"/>
      <c r="E213" s="242"/>
      <c r="F213" s="222"/>
      <c r="G213" s="242"/>
      <c r="H213" s="223"/>
      <c r="I213" s="222"/>
      <c r="J213" s="225"/>
      <c r="K213" s="226"/>
      <c r="L213" s="188"/>
      <c r="M213" s="188"/>
      <c r="N213" s="188"/>
    </row>
    <row r="214" spans="1:14" s="209" customFormat="1" ht="15" customHeight="1">
      <c r="A214" s="228"/>
      <c r="B214" s="229" t="s">
        <v>1108</v>
      </c>
      <c r="C214" s="219"/>
      <c r="D214" s="220"/>
      <c r="E214" s="242"/>
      <c r="F214" s="222"/>
      <c r="G214" s="242"/>
      <c r="H214" s="223"/>
      <c r="I214" s="222"/>
      <c r="J214" s="225"/>
      <c r="K214" s="226"/>
      <c r="L214" s="188"/>
      <c r="M214" s="188"/>
      <c r="N214" s="188"/>
    </row>
    <row r="215" spans="1:14" s="209" customFormat="1" ht="15" customHeight="1">
      <c r="A215" s="228"/>
      <c r="B215" s="229" t="s">
        <v>1130</v>
      </c>
      <c r="C215" s="219"/>
      <c r="D215" s="220"/>
      <c r="E215" s="242"/>
      <c r="F215" s="222"/>
      <c r="G215" s="242"/>
      <c r="H215" s="223"/>
      <c r="I215" s="222"/>
      <c r="J215" s="225"/>
      <c r="K215" s="226"/>
      <c r="L215" s="188"/>
      <c r="M215" s="188"/>
      <c r="N215" s="188"/>
    </row>
    <row r="216" spans="1:14" s="209" customFormat="1" ht="45" customHeight="1">
      <c r="A216" s="228" t="s">
        <v>1494</v>
      </c>
      <c r="B216" s="230" t="s">
        <v>1131</v>
      </c>
      <c r="C216" s="219" t="s">
        <v>1467</v>
      </c>
      <c r="D216" s="220">
        <f>390.91/2</f>
        <v>195.455</v>
      </c>
      <c r="E216" s="221">
        <f>H216*bdi</f>
        <v>79.02799999999999</v>
      </c>
      <c r="F216" s="222">
        <f>D216*E216</f>
        <v>15446.417739999999</v>
      </c>
      <c r="G216" s="242">
        <v>195.46</v>
      </c>
      <c r="H216" s="223">
        <v>68.72</v>
      </c>
      <c r="I216" s="222">
        <f>G216*H216</f>
        <v>13432.0112</v>
      </c>
      <c r="J216" s="225"/>
      <c r="K216" s="226"/>
      <c r="L216" s="188"/>
      <c r="M216" s="188"/>
      <c r="N216" s="188"/>
    </row>
    <row r="217" spans="1:14" s="209" customFormat="1" ht="15" customHeight="1">
      <c r="A217" s="228"/>
      <c r="B217" s="229" t="s">
        <v>1106</v>
      </c>
      <c r="C217" s="219"/>
      <c r="D217" s="220"/>
      <c r="E217" s="242"/>
      <c r="F217" s="222"/>
      <c r="G217" s="242"/>
      <c r="H217" s="223"/>
      <c r="I217" s="222"/>
      <c r="J217" s="225"/>
      <c r="K217" s="226"/>
      <c r="L217" s="188"/>
      <c r="M217" s="188"/>
      <c r="N217" s="188"/>
    </row>
    <row r="218" spans="1:14" s="209" customFormat="1" ht="15" customHeight="1">
      <c r="A218" s="228"/>
      <c r="B218" s="229" t="s">
        <v>1132</v>
      </c>
      <c r="C218" s="219"/>
      <c r="D218" s="220"/>
      <c r="E218" s="242"/>
      <c r="F218" s="222"/>
      <c r="G218" s="242"/>
      <c r="H218" s="223"/>
      <c r="I218" s="222"/>
      <c r="J218" s="225"/>
      <c r="K218" s="226"/>
      <c r="L218" s="188"/>
      <c r="M218" s="188"/>
      <c r="N218" s="188"/>
    </row>
    <row r="219" spans="1:14" s="209" customFormat="1" ht="15" customHeight="1">
      <c r="A219" s="228"/>
      <c r="B219" s="229" t="s">
        <v>1133</v>
      </c>
      <c r="C219" s="219"/>
      <c r="D219" s="220"/>
      <c r="E219" s="242"/>
      <c r="F219" s="222"/>
      <c r="G219" s="242"/>
      <c r="H219" s="223"/>
      <c r="I219" s="222"/>
      <c r="J219" s="225"/>
      <c r="K219" s="226"/>
      <c r="L219" s="188"/>
      <c r="M219" s="188"/>
      <c r="N219" s="188"/>
    </row>
    <row r="220" spans="1:14" s="209" customFormat="1" ht="15" customHeight="1">
      <c r="A220" s="228"/>
      <c r="B220" s="229" t="s">
        <v>1116</v>
      </c>
      <c r="C220" s="219"/>
      <c r="D220" s="220"/>
      <c r="E220" s="242"/>
      <c r="F220" s="222"/>
      <c r="G220" s="242"/>
      <c r="H220" s="223"/>
      <c r="I220" s="222"/>
      <c r="J220" s="225"/>
      <c r="K220" s="226"/>
      <c r="L220" s="188"/>
      <c r="M220" s="188"/>
      <c r="N220" s="188"/>
    </row>
    <row r="221" spans="1:14" s="209" customFormat="1" ht="15" customHeight="1">
      <c r="A221" s="228"/>
      <c r="B221" s="229" t="s">
        <v>1065</v>
      </c>
      <c r="C221" s="219"/>
      <c r="D221" s="220"/>
      <c r="E221" s="242"/>
      <c r="F221" s="222"/>
      <c r="G221" s="242"/>
      <c r="H221" s="223"/>
      <c r="I221" s="222"/>
      <c r="J221" s="225"/>
      <c r="K221" s="226"/>
      <c r="L221" s="188"/>
      <c r="M221" s="188"/>
      <c r="N221" s="188"/>
    </row>
    <row r="222" spans="1:14" s="209" customFormat="1" ht="15" customHeight="1">
      <c r="A222" s="228"/>
      <c r="B222" s="229" t="s">
        <v>1108</v>
      </c>
      <c r="C222" s="219"/>
      <c r="D222" s="220"/>
      <c r="E222" s="242"/>
      <c r="F222" s="222"/>
      <c r="G222" s="242"/>
      <c r="H222" s="223"/>
      <c r="I222" s="222"/>
      <c r="J222" s="225"/>
      <c r="K222" s="226"/>
      <c r="L222" s="188"/>
      <c r="M222" s="188"/>
      <c r="N222" s="188"/>
    </row>
    <row r="223" spans="1:14" s="209" customFormat="1" ht="30" customHeight="1">
      <c r="A223" s="228"/>
      <c r="B223" s="229" t="s">
        <v>1495</v>
      </c>
      <c r="C223" s="219"/>
      <c r="D223" s="220"/>
      <c r="E223" s="242"/>
      <c r="F223" s="222"/>
      <c r="G223" s="242"/>
      <c r="H223" s="223"/>
      <c r="I223" s="222"/>
      <c r="J223" s="225"/>
      <c r="K223" s="226"/>
      <c r="L223" s="188"/>
      <c r="M223" s="188"/>
      <c r="N223" s="188"/>
    </row>
    <row r="224" spans="1:14" s="209" customFormat="1" ht="15" customHeight="1">
      <c r="A224" s="228"/>
      <c r="B224" s="229" t="s">
        <v>1134</v>
      </c>
      <c r="C224" s="219"/>
      <c r="D224" s="220"/>
      <c r="E224" s="242"/>
      <c r="F224" s="222"/>
      <c r="G224" s="242"/>
      <c r="H224" s="223"/>
      <c r="I224" s="222"/>
      <c r="J224" s="225"/>
      <c r="K224" s="226"/>
      <c r="L224" s="188"/>
      <c r="M224" s="188"/>
      <c r="N224" s="188"/>
    </row>
    <row r="225" spans="1:14" s="209" customFormat="1" ht="15" customHeight="1">
      <c r="A225" s="228"/>
      <c r="B225" s="229" t="s">
        <v>1135</v>
      </c>
      <c r="C225" s="219"/>
      <c r="D225" s="220"/>
      <c r="E225" s="242"/>
      <c r="F225" s="222"/>
      <c r="G225" s="242"/>
      <c r="H225" s="223"/>
      <c r="I225" s="222"/>
      <c r="J225" s="225"/>
      <c r="K225" s="226"/>
      <c r="L225" s="188"/>
      <c r="M225" s="188"/>
      <c r="N225" s="188"/>
    </row>
    <row r="226" spans="1:14" s="209" customFormat="1" ht="15" customHeight="1">
      <c r="A226" s="228"/>
      <c r="B226" s="229" t="s">
        <v>1136</v>
      </c>
      <c r="C226" s="219"/>
      <c r="D226" s="220"/>
      <c r="E226" s="242"/>
      <c r="F226" s="222"/>
      <c r="G226" s="242"/>
      <c r="H226" s="223"/>
      <c r="I226" s="222"/>
      <c r="J226" s="225"/>
      <c r="K226" s="226"/>
      <c r="L226" s="188"/>
      <c r="M226" s="188"/>
      <c r="N226" s="188"/>
    </row>
    <row r="227" spans="1:14" s="209" customFormat="1" ht="15" customHeight="1">
      <c r="A227" s="228"/>
      <c r="B227" s="229" t="s">
        <v>1137</v>
      </c>
      <c r="C227" s="219"/>
      <c r="D227" s="220"/>
      <c r="E227" s="221"/>
      <c r="F227" s="222"/>
      <c r="G227" s="242"/>
      <c r="H227" s="223"/>
      <c r="I227" s="222"/>
      <c r="J227" s="225"/>
      <c r="K227" s="226"/>
      <c r="L227" s="188"/>
      <c r="M227" s="188"/>
      <c r="N227" s="188"/>
    </row>
    <row r="228" spans="1:14" s="247" customFormat="1" ht="45" customHeight="1">
      <c r="A228" s="228" t="s">
        <v>1496</v>
      </c>
      <c r="B228" s="230" t="s">
        <v>1497</v>
      </c>
      <c r="C228" s="219" t="s">
        <v>1467</v>
      </c>
      <c r="D228" s="220">
        <f>D216</f>
        <v>195.455</v>
      </c>
      <c r="E228" s="221">
        <f>H228*bdi</f>
        <v>66.34349999999999</v>
      </c>
      <c r="F228" s="222">
        <f>D228*E228</f>
        <v>12967.168792499999</v>
      </c>
      <c r="G228" s="242">
        <v>256.86</v>
      </c>
      <c r="H228" s="223">
        <v>57.69</v>
      </c>
      <c r="I228" s="222">
        <f>G228*H228</f>
        <v>14818.2534</v>
      </c>
      <c r="J228" s="225"/>
      <c r="K228" s="226"/>
      <c r="L228" s="246"/>
      <c r="M228" s="246"/>
      <c r="N228" s="246"/>
    </row>
    <row r="229" spans="1:14" s="247" customFormat="1" ht="30" customHeight="1">
      <c r="A229" s="228"/>
      <c r="B229" s="229" t="s">
        <v>1498</v>
      </c>
      <c r="C229" s="219"/>
      <c r="D229" s="220"/>
      <c r="E229" s="242"/>
      <c r="F229" s="222"/>
      <c r="G229" s="242"/>
      <c r="H229" s="223"/>
      <c r="I229" s="222"/>
      <c r="J229" s="225"/>
      <c r="K229" s="226"/>
      <c r="L229" s="246"/>
      <c r="M229" s="246"/>
      <c r="N229" s="246"/>
    </row>
    <row r="230" spans="1:14" s="247" customFormat="1" ht="15" customHeight="1">
      <c r="A230" s="228"/>
      <c r="B230" s="229" t="s">
        <v>1138</v>
      </c>
      <c r="C230" s="219"/>
      <c r="D230" s="220"/>
      <c r="E230" s="242"/>
      <c r="F230" s="222"/>
      <c r="G230" s="242"/>
      <c r="H230" s="223"/>
      <c r="I230" s="222"/>
      <c r="J230" s="225"/>
      <c r="K230" s="226"/>
      <c r="L230" s="246"/>
      <c r="M230" s="246"/>
      <c r="N230" s="246"/>
    </row>
    <row r="231" spans="1:14" s="247" customFormat="1" ht="15" customHeight="1">
      <c r="A231" s="228"/>
      <c r="B231" s="229" t="s">
        <v>1139</v>
      </c>
      <c r="C231" s="219"/>
      <c r="D231" s="220"/>
      <c r="E231" s="242"/>
      <c r="F231" s="222"/>
      <c r="G231" s="242"/>
      <c r="H231" s="223"/>
      <c r="I231" s="222"/>
      <c r="J231" s="225"/>
      <c r="K231" s="226"/>
      <c r="L231" s="246"/>
      <c r="M231" s="246"/>
      <c r="N231" s="246"/>
    </row>
    <row r="232" spans="1:14" s="247" customFormat="1" ht="15" customHeight="1">
      <c r="A232" s="228"/>
      <c r="B232" s="229" t="s">
        <v>1136</v>
      </c>
      <c r="C232" s="219"/>
      <c r="D232" s="220"/>
      <c r="E232" s="242"/>
      <c r="F232" s="222"/>
      <c r="G232" s="242"/>
      <c r="H232" s="223"/>
      <c r="I232" s="222"/>
      <c r="J232" s="225"/>
      <c r="K232" s="226"/>
      <c r="L232" s="246"/>
      <c r="M232" s="246"/>
      <c r="N232" s="246"/>
    </row>
    <row r="233" spans="1:14" s="247" customFormat="1" ht="15" customHeight="1">
      <c r="A233" s="228"/>
      <c r="B233" s="229" t="s">
        <v>1106</v>
      </c>
      <c r="C233" s="219"/>
      <c r="D233" s="220"/>
      <c r="E233" s="242"/>
      <c r="F233" s="222"/>
      <c r="G233" s="242"/>
      <c r="H233" s="223"/>
      <c r="I233" s="222"/>
      <c r="J233" s="225"/>
      <c r="K233" s="226"/>
      <c r="L233" s="246"/>
      <c r="M233" s="246"/>
      <c r="N233" s="246"/>
    </row>
    <row r="234" spans="1:14" s="247" customFormat="1" ht="15" customHeight="1">
      <c r="A234" s="228"/>
      <c r="B234" s="229" t="s">
        <v>1140</v>
      </c>
      <c r="C234" s="219"/>
      <c r="D234" s="220"/>
      <c r="E234" s="242"/>
      <c r="F234" s="222"/>
      <c r="G234" s="242"/>
      <c r="H234" s="223"/>
      <c r="I234" s="222"/>
      <c r="J234" s="225"/>
      <c r="K234" s="226"/>
      <c r="L234" s="246"/>
      <c r="M234" s="246"/>
      <c r="N234" s="246"/>
    </row>
    <row r="235" spans="1:14" s="247" customFormat="1" ht="15" customHeight="1">
      <c r="A235" s="228"/>
      <c r="B235" s="229" t="s">
        <v>1133</v>
      </c>
      <c r="C235" s="219"/>
      <c r="D235" s="220"/>
      <c r="E235" s="242"/>
      <c r="F235" s="222"/>
      <c r="G235" s="242"/>
      <c r="H235" s="223"/>
      <c r="I235" s="222"/>
      <c r="J235" s="225"/>
      <c r="K235" s="226"/>
      <c r="L235" s="246"/>
      <c r="M235" s="246"/>
      <c r="N235" s="246"/>
    </row>
    <row r="236" spans="1:14" s="247" customFormat="1" ht="15" customHeight="1">
      <c r="A236" s="228"/>
      <c r="B236" s="229" t="s">
        <v>1107</v>
      </c>
      <c r="C236" s="219"/>
      <c r="D236" s="220"/>
      <c r="E236" s="242"/>
      <c r="F236" s="222"/>
      <c r="G236" s="242"/>
      <c r="H236" s="223"/>
      <c r="I236" s="222"/>
      <c r="J236" s="225"/>
      <c r="K236" s="226"/>
      <c r="L236" s="246"/>
      <c r="M236" s="246"/>
      <c r="N236" s="246"/>
    </row>
    <row r="237" spans="1:14" s="247" customFormat="1" ht="15" customHeight="1">
      <c r="A237" s="228"/>
      <c r="B237" s="229" t="s">
        <v>1065</v>
      </c>
      <c r="C237" s="219"/>
      <c r="D237" s="220"/>
      <c r="E237" s="242"/>
      <c r="F237" s="222"/>
      <c r="G237" s="242"/>
      <c r="H237" s="223"/>
      <c r="I237" s="222"/>
      <c r="J237" s="225"/>
      <c r="K237" s="226"/>
      <c r="L237" s="246"/>
      <c r="M237" s="246"/>
      <c r="N237" s="246"/>
    </row>
    <row r="238" spans="1:14" s="247" customFormat="1" ht="15" customHeight="1">
      <c r="A238" s="228"/>
      <c r="B238" s="229" t="s">
        <v>1108</v>
      </c>
      <c r="C238" s="219"/>
      <c r="D238" s="220"/>
      <c r="E238" s="242"/>
      <c r="F238" s="222"/>
      <c r="G238" s="242"/>
      <c r="H238" s="223"/>
      <c r="I238" s="222"/>
      <c r="J238" s="225"/>
      <c r="K238" s="226"/>
      <c r="L238" s="246"/>
      <c r="M238" s="246"/>
      <c r="N238" s="246"/>
    </row>
    <row r="239" spans="1:14" s="247" customFormat="1" ht="15" customHeight="1">
      <c r="A239" s="228"/>
      <c r="B239" s="229" t="s">
        <v>1130</v>
      </c>
      <c r="C239" s="219"/>
      <c r="D239" s="220"/>
      <c r="E239" s="242"/>
      <c r="F239" s="222"/>
      <c r="G239" s="242"/>
      <c r="H239" s="223"/>
      <c r="I239" s="222"/>
      <c r="J239" s="225"/>
      <c r="K239" s="226"/>
      <c r="L239" s="246"/>
      <c r="M239" s="246"/>
      <c r="N239" s="246"/>
    </row>
    <row r="240" spans="1:14" s="209" customFormat="1" ht="30" customHeight="1" hidden="1">
      <c r="A240" s="228" t="s">
        <v>1667</v>
      </c>
      <c r="B240" s="230" t="s">
        <v>1668</v>
      </c>
      <c r="C240" s="219" t="s">
        <v>1055</v>
      </c>
      <c r="D240" s="220"/>
      <c r="E240" s="242"/>
      <c r="F240" s="222">
        <f>D240*E240</f>
        <v>0</v>
      </c>
      <c r="G240" s="242"/>
      <c r="H240" s="223">
        <v>25.53</v>
      </c>
      <c r="I240" s="222">
        <f>G240*H240</f>
        <v>0</v>
      </c>
      <c r="J240" s="225"/>
      <c r="K240" s="226"/>
      <c r="L240" s="188"/>
      <c r="M240" s="188"/>
      <c r="N240" s="188"/>
    </row>
    <row r="241" spans="1:14" s="209" customFormat="1" ht="15" customHeight="1" hidden="1">
      <c r="A241" s="228"/>
      <c r="B241" s="229" t="s">
        <v>1669</v>
      </c>
      <c r="C241" s="219"/>
      <c r="D241" s="220"/>
      <c r="E241" s="242"/>
      <c r="F241" s="222"/>
      <c r="G241" s="242"/>
      <c r="H241" s="223"/>
      <c r="I241" s="222"/>
      <c r="J241" s="225"/>
      <c r="K241" s="226"/>
      <c r="L241" s="188"/>
      <c r="M241" s="188"/>
      <c r="N241" s="188"/>
    </row>
    <row r="242" spans="1:14" s="209" customFormat="1" ht="15" customHeight="1" hidden="1">
      <c r="A242" s="228"/>
      <c r="B242" s="229" t="s">
        <v>1670</v>
      </c>
      <c r="C242" s="219"/>
      <c r="D242" s="220"/>
      <c r="E242" s="242"/>
      <c r="F242" s="222"/>
      <c r="G242" s="242"/>
      <c r="H242" s="223"/>
      <c r="I242" s="222"/>
      <c r="J242" s="225"/>
      <c r="K242" s="226"/>
      <c r="L242" s="188"/>
      <c r="M242" s="188"/>
      <c r="N242" s="188"/>
    </row>
    <row r="243" spans="1:14" s="209" customFormat="1" ht="15" customHeight="1" hidden="1">
      <c r="A243" s="228"/>
      <c r="B243" s="229" t="s">
        <v>1140</v>
      </c>
      <c r="C243" s="219"/>
      <c r="D243" s="220"/>
      <c r="E243" s="242"/>
      <c r="F243" s="222"/>
      <c r="G243" s="242"/>
      <c r="H243" s="223"/>
      <c r="I243" s="222"/>
      <c r="J243" s="225"/>
      <c r="K243" s="226"/>
      <c r="L243" s="188"/>
      <c r="M243" s="188"/>
      <c r="N243" s="188"/>
    </row>
    <row r="244" spans="1:14" s="209" customFormat="1" ht="15" customHeight="1" hidden="1">
      <c r="A244" s="228"/>
      <c r="B244" s="229" t="s">
        <v>1671</v>
      </c>
      <c r="C244" s="219"/>
      <c r="D244" s="220"/>
      <c r="E244" s="242"/>
      <c r="F244" s="222"/>
      <c r="G244" s="242"/>
      <c r="H244" s="223"/>
      <c r="I244" s="222"/>
      <c r="J244" s="225"/>
      <c r="K244" s="226"/>
      <c r="L244" s="188"/>
      <c r="M244" s="188"/>
      <c r="N244" s="188"/>
    </row>
    <row r="245" spans="1:14" s="209" customFormat="1" ht="15" customHeight="1">
      <c r="A245" s="228" t="s">
        <v>1672</v>
      </c>
      <c r="B245" s="230" t="s">
        <v>1141</v>
      </c>
      <c r="C245" s="219" t="s">
        <v>1105</v>
      </c>
      <c r="D245" s="220">
        <f>(D228+D216)*3</f>
        <v>1172.73</v>
      </c>
      <c r="E245" s="221">
        <f>H245*bdi</f>
        <v>13.616</v>
      </c>
      <c r="F245" s="222">
        <f>D245*E245</f>
        <v>15967.89168</v>
      </c>
      <c r="G245" s="242"/>
      <c r="H245" s="223">
        <v>11.84</v>
      </c>
      <c r="I245" s="222">
        <f>G245*H245</f>
        <v>0</v>
      </c>
      <c r="J245" s="225"/>
      <c r="K245" s="226"/>
      <c r="L245" s="188"/>
      <c r="M245" s="188"/>
      <c r="N245" s="188"/>
    </row>
    <row r="246" spans="1:14" s="209" customFormat="1" ht="15" customHeight="1">
      <c r="A246" s="228"/>
      <c r="B246" s="229" t="s">
        <v>1142</v>
      </c>
      <c r="C246" s="219"/>
      <c r="D246" s="220"/>
      <c r="E246" s="242"/>
      <c r="F246" s="222"/>
      <c r="G246" s="242"/>
      <c r="H246" s="223"/>
      <c r="I246" s="222"/>
      <c r="J246" s="225"/>
      <c r="K246" s="226"/>
      <c r="L246" s="188"/>
      <c r="M246" s="188"/>
      <c r="N246" s="188"/>
    </row>
    <row r="247" spans="1:14" s="209" customFormat="1" ht="15" customHeight="1">
      <c r="A247" s="228" t="s">
        <v>1673</v>
      </c>
      <c r="B247" s="230" t="s">
        <v>1143</v>
      </c>
      <c r="C247" s="219" t="s">
        <v>1105</v>
      </c>
      <c r="D247" s="220">
        <f>177.2*0.15*0.2</f>
        <v>5.316</v>
      </c>
      <c r="E247" s="221">
        <f>H247*bdi</f>
        <v>1282.8709999999999</v>
      </c>
      <c r="F247" s="222">
        <f>D247*E247</f>
        <v>6819.742235999999</v>
      </c>
      <c r="G247" s="242"/>
      <c r="H247" s="223">
        <v>1115.54</v>
      </c>
      <c r="I247" s="222">
        <f>G247*H247</f>
        <v>0</v>
      </c>
      <c r="J247" s="225"/>
      <c r="K247" s="226"/>
      <c r="L247" s="188"/>
      <c r="M247" s="188"/>
      <c r="N247" s="188"/>
    </row>
    <row r="248" spans="1:14" s="209" customFormat="1" ht="15" customHeight="1">
      <c r="A248" s="228"/>
      <c r="B248" s="229" t="s">
        <v>1144</v>
      </c>
      <c r="C248" s="219"/>
      <c r="D248" s="220"/>
      <c r="E248" s="242"/>
      <c r="F248" s="222"/>
      <c r="G248" s="242"/>
      <c r="H248" s="223"/>
      <c r="I248" s="222"/>
      <c r="J248" s="225"/>
      <c r="K248" s="226"/>
      <c r="L248" s="188"/>
      <c r="M248" s="188"/>
      <c r="N248" s="188"/>
    </row>
    <row r="249" spans="1:14" s="209" customFormat="1" ht="15" customHeight="1">
      <c r="A249" s="228"/>
      <c r="B249" s="229" t="s">
        <v>1145</v>
      </c>
      <c r="C249" s="219"/>
      <c r="D249" s="220"/>
      <c r="E249" s="242"/>
      <c r="F249" s="222"/>
      <c r="G249" s="242"/>
      <c r="H249" s="223"/>
      <c r="I249" s="222"/>
      <c r="J249" s="225"/>
      <c r="K249" s="226"/>
      <c r="L249" s="188"/>
      <c r="M249" s="188"/>
      <c r="N249" s="188"/>
    </row>
    <row r="250" spans="1:14" s="209" customFormat="1" ht="15" customHeight="1">
      <c r="A250" s="228"/>
      <c r="B250" s="229" t="s">
        <v>1674</v>
      </c>
      <c r="C250" s="219"/>
      <c r="D250" s="220"/>
      <c r="E250" s="242"/>
      <c r="F250" s="222"/>
      <c r="G250" s="242"/>
      <c r="H250" s="281"/>
      <c r="I250" s="222"/>
      <c r="J250" s="225"/>
      <c r="K250" s="226"/>
      <c r="L250" s="188"/>
      <c r="M250" s="188"/>
      <c r="N250" s="188"/>
    </row>
    <row r="251" spans="1:14" s="209" customFormat="1" ht="18" customHeight="1">
      <c r="A251" s="285"/>
      <c r="B251" s="233"/>
      <c r="C251" s="723" t="s">
        <v>1077</v>
      </c>
      <c r="D251" s="724"/>
      <c r="E251" s="724"/>
      <c r="F251" s="234">
        <f>SUM(F169:F250)</f>
        <v>112875.32944850001</v>
      </c>
      <c r="G251" s="286"/>
      <c r="H251" s="236"/>
      <c r="I251" s="399">
        <f>SUM(I169:I250)</f>
        <v>65808.4386</v>
      </c>
      <c r="J251" s="216"/>
      <c r="K251" s="226"/>
      <c r="L251" s="188"/>
      <c r="M251" s="188"/>
      <c r="N251" s="188"/>
    </row>
    <row r="252" spans="1:14" s="290" customFormat="1" ht="18" customHeight="1">
      <c r="A252" s="210" t="s">
        <v>1499</v>
      </c>
      <c r="B252" s="204" t="s">
        <v>1018</v>
      </c>
      <c r="C252" s="287"/>
      <c r="D252" s="238"/>
      <c r="E252" s="239"/>
      <c r="F252" s="222"/>
      <c r="G252" s="239"/>
      <c r="H252" s="240"/>
      <c r="I252" s="682"/>
      <c r="J252" s="266"/>
      <c r="K252" s="288"/>
      <c r="L252" s="289"/>
      <c r="M252" s="289"/>
      <c r="N252" s="289"/>
    </row>
    <row r="253" spans="1:14" s="290" customFormat="1" ht="15" customHeight="1">
      <c r="A253" s="291" t="s">
        <v>1500</v>
      </c>
      <c r="B253" s="292" t="s">
        <v>1146</v>
      </c>
      <c r="C253" s="219"/>
      <c r="D253" s="220"/>
      <c r="E253" s="242"/>
      <c r="F253" s="222"/>
      <c r="G253" s="242"/>
      <c r="H253" s="293"/>
      <c r="I253" s="222"/>
      <c r="J253" s="266"/>
      <c r="K253" s="288"/>
      <c r="L253" s="289"/>
      <c r="M253" s="289"/>
      <c r="N253" s="289"/>
    </row>
    <row r="254" spans="1:14" s="290" customFormat="1" ht="45" customHeight="1" hidden="1">
      <c r="A254" s="228" t="s">
        <v>1675</v>
      </c>
      <c r="B254" s="230" t="s">
        <v>1676</v>
      </c>
      <c r="C254" s="219" t="s">
        <v>1467</v>
      </c>
      <c r="D254" s="220"/>
      <c r="E254" s="242"/>
      <c r="F254" s="222">
        <f>D254*E254</f>
        <v>0</v>
      </c>
      <c r="G254" s="242"/>
      <c r="H254" s="223">
        <v>22.92</v>
      </c>
      <c r="I254" s="222">
        <f>G254*H254</f>
        <v>0</v>
      </c>
      <c r="J254" s="266"/>
      <c r="K254" s="288"/>
      <c r="L254" s="289"/>
      <c r="M254" s="289"/>
      <c r="N254" s="289"/>
    </row>
    <row r="255" spans="1:14" s="290" customFormat="1" ht="15" customHeight="1" hidden="1">
      <c r="A255" s="228"/>
      <c r="B255" s="229" t="s">
        <v>1677</v>
      </c>
      <c r="C255" s="219"/>
      <c r="D255" s="220"/>
      <c r="E255" s="242"/>
      <c r="F255" s="222"/>
      <c r="G255" s="242"/>
      <c r="H255" s="223"/>
      <c r="I255" s="222"/>
      <c r="J255" s="266"/>
      <c r="K255" s="288"/>
      <c r="L255" s="289"/>
      <c r="M255" s="289"/>
      <c r="N255" s="289"/>
    </row>
    <row r="256" spans="1:14" s="290" customFormat="1" ht="15" customHeight="1" hidden="1">
      <c r="A256" s="228"/>
      <c r="B256" s="229" t="s">
        <v>1149</v>
      </c>
      <c r="C256" s="219"/>
      <c r="D256" s="220"/>
      <c r="E256" s="242"/>
      <c r="F256" s="222"/>
      <c r="G256" s="242"/>
      <c r="H256" s="223"/>
      <c r="I256" s="222"/>
      <c r="J256" s="266"/>
      <c r="K256" s="288"/>
      <c r="L256" s="289"/>
      <c r="M256" s="289"/>
      <c r="N256" s="289"/>
    </row>
    <row r="257" spans="1:14" s="290" customFormat="1" ht="15" customHeight="1" hidden="1">
      <c r="A257" s="228"/>
      <c r="B257" s="229" t="s">
        <v>1150</v>
      </c>
      <c r="C257" s="219"/>
      <c r="D257" s="220"/>
      <c r="E257" s="242"/>
      <c r="F257" s="222"/>
      <c r="G257" s="242"/>
      <c r="H257" s="223"/>
      <c r="I257" s="222"/>
      <c r="J257" s="266"/>
      <c r="K257" s="288"/>
      <c r="L257" s="289"/>
      <c r="M257" s="289"/>
      <c r="N257" s="289"/>
    </row>
    <row r="258" spans="1:14" s="290" customFormat="1" ht="30" customHeight="1" hidden="1">
      <c r="A258" s="228"/>
      <c r="B258" s="229" t="s">
        <v>1151</v>
      </c>
      <c r="C258" s="219"/>
      <c r="D258" s="220"/>
      <c r="E258" s="242"/>
      <c r="F258" s="222"/>
      <c r="G258" s="242"/>
      <c r="H258" s="223"/>
      <c r="I258" s="222"/>
      <c r="J258" s="266"/>
      <c r="K258" s="288"/>
      <c r="L258" s="289"/>
      <c r="M258" s="289"/>
      <c r="N258" s="289"/>
    </row>
    <row r="259" spans="1:14" s="296" customFormat="1" ht="45" customHeight="1">
      <c r="A259" s="228" t="s">
        <v>1501</v>
      </c>
      <c r="B259" s="230" t="s">
        <v>1147</v>
      </c>
      <c r="C259" s="219" t="s">
        <v>1467</v>
      </c>
      <c r="D259" s="220" t="e">
        <f>#REF!</f>
        <v>#REF!</v>
      </c>
      <c r="E259" s="221">
        <f>H259*bdi</f>
        <v>32.269</v>
      </c>
      <c r="F259" s="222" t="e">
        <f>D259*E259</f>
        <v>#REF!</v>
      </c>
      <c r="G259" s="242">
        <v>254.43</v>
      </c>
      <c r="H259" s="223">
        <v>28.06</v>
      </c>
      <c r="I259" s="222">
        <f>G259*H259</f>
        <v>7139.3058</v>
      </c>
      <c r="J259" s="266"/>
      <c r="K259" s="294"/>
      <c r="L259" s="295"/>
      <c r="M259" s="295"/>
      <c r="N259" s="295"/>
    </row>
    <row r="260" spans="1:14" s="296" customFormat="1" ht="15" customHeight="1">
      <c r="A260" s="228"/>
      <c r="B260" s="229" t="s">
        <v>1148</v>
      </c>
      <c r="C260" s="219"/>
      <c r="D260" s="220"/>
      <c r="E260" s="242"/>
      <c r="F260" s="222"/>
      <c r="G260" s="242"/>
      <c r="H260" s="223"/>
      <c r="I260" s="222"/>
      <c r="J260" s="266"/>
      <c r="K260" s="294"/>
      <c r="L260" s="295"/>
      <c r="M260" s="295"/>
      <c r="N260" s="295"/>
    </row>
    <row r="261" spans="1:14" s="296" customFormat="1" ht="15" customHeight="1">
      <c r="A261" s="228"/>
      <c r="B261" s="229" t="s">
        <v>1149</v>
      </c>
      <c r="C261" s="219"/>
      <c r="D261" s="220"/>
      <c r="E261" s="242"/>
      <c r="F261" s="222"/>
      <c r="G261" s="242"/>
      <c r="H261" s="223"/>
      <c r="I261" s="222"/>
      <c r="J261" s="266"/>
      <c r="K261" s="294"/>
      <c r="L261" s="295"/>
      <c r="M261" s="295"/>
      <c r="N261" s="295"/>
    </row>
    <row r="262" spans="1:14" s="296" customFormat="1" ht="15" customHeight="1">
      <c r="A262" s="228"/>
      <c r="B262" s="229" t="s">
        <v>1150</v>
      </c>
      <c r="C262" s="219"/>
      <c r="D262" s="220"/>
      <c r="E262" s="242"/>
      <c r="F262" s="222"/>
      <c r="G262" s="242"/>
      <c r="H262" s="223"/>
      <c r="I262" s="222"/>
      <c r="J262" s="266"/>
      <c r="K262" s="294"/>
      <c r="L262" s="295"/>
      <c r="M262" s="295"/>
      <c r="N262" s="295"/>
    </row>
    <row r="263" spans="1:14" s="296" customFormat="1" ht="30" customHeight="1">
      <c r="A263" s="228"/>
      <c r="B263" s="229" t="s">
        <v>1151</v>
      </c>
      <c r="C263" s="219"/>
      <c r="D263" s="220"/>
      <c r="E263" s="242"/>
      <c r="F263" s="222"/>
      <c r="G263" s="242"/>
      <c r="H263" s="223"/>
      <c r="I263" s="222"/>
      <c r="J263" s="266"/>
      <c r="K263" s="294"/>
      <c r="L263" s="295"/>
      <c r="M263" s="295"/>
      <c r="N263" s="295"/>
    </row>
    <row r="264" spans="1:14" s="290" customFormat="1" ht="45" customHeight="1" hidden="1">
      <c r="A264" s="228" t="s">
        <v>1678</v>
      </c>
      <c r="B264" s="230" t="s">
        <v>1679</v>
      </c>
      <c r="C264" s="219" t="s">
        <v>1467</v>
      </c>
      <c r="D264" s="220"/>
      <c r="E264" s="242"/>
      <c r="F264" s="222">
        <f>D264*E264</f>
        <v>0</v>
      </c>
      <c r="G264" s="242"/>
      <c r="H264" s="223">
        <v>41.16</v>
      </c>
      <c r="I264" s="222">
        <f>G264*H264</f>
        <v>0</v>
      </c>
      <c r="J264" s="266"/>
      <c r="K264" s="288"/>
      <c r="L264" s="289"/>
      <c r="M264" s="289"/>
      <c r="N264" s="289"/>
    </row>
    <row r="265" spans="1:14" s="290" customFormat="1" ht="15" customHeight="1" hidden="1">
      <c r="A265" s="228"/>
      <c r="B265" s="229" t="s">
        <v>1148</v>
      </c>
      <c r="C265" s="219"/>
      <c r="D265" s="220"/>
      <c r="E265" s="242"/>
      <c r="F265" s="222"/>
      <c r="G265" s="242"/>
      <c r="H265" s="223"/>
      <c r="I265" s="222"/>
      <c r="J265" s="266"/>
      <c r="K265" s="288"/>
      <c r="L265" s="289"/>
      <c r="M265" s="289"/>
      <c r="N265" s="289"/>
    </row>
    <row r="266" spans="1:14" s="290" customFormat="1" ht="15" customHeight="1" hidden="1">
      <c r="A266" s="228"/>
      <c r="B266" s="229" t="s">
        <v>1149</v>
      </c>
      <c r="C266" s="219"/>
      <c r="D266" s="220"/>
      <c r="E266" s="242"/>
      <c r="F266" s="222"/>
      <c r="G266" s="242"/>
      <c r="H266" s="223"/>
      <c r="I266" s="222"/>
      <c r="J266" s="266"/>
      <c r="K266" s="288"/>
      <c r="L266" s="289"/>
      <c r="M266" s="289"/>
      <c r="N266" s="289"/>
    </row>
    <row r="267" spans="1:14" s="290" customFormat="1" ht="15" customHeight="1" hidden="1">
      <c r="A267" s="228"/>
      <c r="B267" s="229" t="s">
        <v>1150</v>
      </c>
      <c r="C267" s="219"/>
      <c r="D267" s="220"/>
      <c r="E267" s="242"/>
      <c r="F267" s="222"/>
      <c r="G267" s="242"/>
      <c r="H267" s="223"/>
      <c r="I267" s="222"/>
      <c r="J267" s="266"/>
      <c r="K267" s="288"/>
      <c r="L267" s="289"/>
      <c r="M267" s="289"/>
      <c r="N267" s="289"/>
    </row>
    <row r="268" spans="1:14" s="290" customFormat="1" ht="30" customHeight="1" hidden="1">
      <c r="A268" s="228"/>
      <c r="B268" s="229" t="s">
        <v>1151</v>
      </c>
      <c r="C268" s="219"/>
      <c r="D268" s="220"/>
      <c r="E268" s="242"/>
      <c r="F268" s="222"/>
      <c r="G268" s="242"/>
      <c r="H268" s="223"/>
      <c r="I268" s="222"/>
      <c r="J268" s="266"/>
      <c r="K268" s="288"/>
      <c r="L268" s="289"/>
      <c r="M268" s="289"/>
      <c r="N268" s="289"/>
    </row>
    <row r="269" spans="1:14" s="290" customFormat="1" ht="45" customHeight="1">
      <c r="A269" s="228" t="s">
        <v>1680</v>
      </c>
      <c r="B269" s="230" t="s">
        <v>1152</v>
      </c>
      <c r="C269" s="219" t="s">
        <v>1467</v>
      </c>
      <c r="D269" s="220" t="e">
        <f>#REF!</f>
        <v>#REF!</v>
      </c>
      <c r="E269" s="221">
        <f>H269*bdi</f>
        <v>105.35149999999999</v>
      </c>
      <c r="F269" s="222" t="e">
        <f>D269*E269</f>
        <v>#REF!</v>
      </c>
      <c r="G269" s="242"/>
      <c r="H269" s="223">
        <v>91.61</v>
      </c>
      <c r="I269" s="222">
        <f>G269*H269</f>
        <v>0</v>
      </c>
      <c r="J269" s="266"/>
      <c r="K269" s="288"/>
      <c r="L269" s="289"/>
      <c r="M269" s="289"/>
      <c r="N269" s="289"/>
    </row>
    <row r="270" spans="1:14" s="290" customFormat="1" ht="15" customHeight="1">
      <c r="A270" s="228"/>
      <c r="B270" s="229" t="s">
        <v>1153</v>
      </c>
      <c r="C270" s="219"/>
      <c r="D270" s="220"/>
      <c r="E270" s="242"/>
      <c r="F270" s="222"/>
      <c r="G270" s="242"/>
      <c r="H270" s="223"/>
      <c r="I270" s="222"/>
      <c r="J270" s="266"/>
      <c r="K270" s="288"/>
      <c r="L270" s="289"/>
      <c r="M270" s="289"/>
      <c r="N270" s="289"/>
    </row>
    <row r="271" spans="1:14" s="290" customFormat="1" ht="15" customHeight="1">
      <c r="A271" s="228"/>
      <c r="B271" s="229" t="s">
        <v>1149</v>
      </c>
      <c r="C271" s="219"/>
      <c r="D271" s="220"/>
      <c r="E271" s="242"/>
      <c r="F271" s="222"/>
      <c r="G271" s="242"/>
      <c r="H271" s="223"/>
      <c r="I271" s="222"/>
      <c r="J271" s="266"/>
      <c r="K271" s="288"/>
      <c r="L271" s="289"/>
      <c r="M271" s="289"/>
      <c r="N271" s="289"/>
    </row>
    <row r="272" spans="1:14" s="290" customFormat="1" ht="15" customHeight="1">
      <c r="A272" s="228"/>
      <c r="B272" s="229" t="s">
        <v>1150</v>
      </c>
      <c r="C272" s="219"/>
      <c r="D272" s="220"/>
      <c r="E272" s="242"/>
      <c r="F272" s="222"/>
      <c r="G272" s="242"/>
      <c r="H272" s="223"/>
      <c r="I272" s="222"/>
      <c r="J272" s="266"/>
      <c r="K272" s="288"/>
      <c r="L272" s="289"/>
      <c r="M272" s="289"/>
      <c r="N272" s="289"/>
    </row>
    <row r="273" spans="1:14" s="290" customFormat="1" ht="30" customHeight="1">
      <c r="A273" s="228"/>
      <c r="B273" s="229" t="s">
        <v>1154</v>
      </c>
      <c r="C273" s="219"/>
      <c r="D273" s="220"/>
      <c r="E273" s="242"/>
      <c r="F273" s="222"/>
      <c r="G273" s="242"/>
      <c r="H273" s="223"/>
      <c r="I273" s="222"/>
      <c r="J273" s="266"/>
      <c r="K273" s="288"/>
      <c r="L273" s="289"/>
      <c r="M273" s="289"/>
      <c r="N273" s="289"/>
    </row>
    <row r="274" spans="1:14" s="290" customFormat="1" ht="45" customHeight="1" hidden="1">
      <c r="A274" s="228" t="s">
        <v>1681</v>
      </c>
      <c r="B274" s="230" t="s">
        <v>1682</v>
      </c>
      <c r="C274" s="219" t="s">
        <v>1467</v>
      </c>
      <c r="D274" s="220"/>
      <c r="E274" s="242"/>
      <c r="F274" s="222">
        <f>D274*E274</f>
        <v>0</v>
      </c>
      <c r="G274" s="242"/>
      <c r="H274" s="223">
        <v>175.81</v>
      </c>
      <c r="I274" s="222">
        <f>G274*H274</f>
        <v>0</v>
      </c>
      <c r="J274" s="266"/>
      <c r="K274" s="288"/>
      <c r="L274" s="289"/>
      <c r="M274" s="289"/>
      <c r="N274" s="289"/>
    </row>
    <row r="275" spans="1:14" s="290" customFormat="1" ht="15" customHeight="1" hidden="1">
      <c r="A275" s="228"/>
      <c r="B275" s="229" t="s">
        <v>1148</v>
      </c>
      <c r="C275" s="219"/>
      <c r="D275" s="220"/>
      <c r="E275" s="242"/>
      <c r="F275" s="222"/>
      <c r="G275" s="242"/>
      <c r="H275" s="223"/>
      <c r="I275" s="222"/>
      <c r="J275" s="266"/>
      <c r="K275" s="288"/>
      <c r="L275" s="289"/>
      <c r="M275" s="289"/>
      <c r="N275" s="289"/>
    </row>
    <row r="276" spans="1:14" s="290" customFormat="1" ht="15" customHeight="1" hidden="1">
      <c r="A276" s="228"/>
      <c r="B276" s="229" t="s">
        <v>1149</v>
      </c>
      <c r="C276" s="219"/>
      <c r="D276" s="220"/>
      <c r="E276" s="242"/>
      <c r="F276" s="222"/>
      <c r="G276" s="242"/>
      <c r="H276" s="223"/>
      <c r="I276" s="222"/>
      <c r="J276" s="266"/>
      <c r="K276" s="288"/>
      <c r="L276" s="289"/>
      <c r="M276" s="289"/>
      <c r="N276" s="289"/>
    </row>
    <row r="277" spans="1:14" s="290" customFormat="1" ht="15" customHeight="1" hidden="1">
      <c r="A277" s="228"/>
      <c r="B277" s="229" t="s">
        <v>1150</v>
      </c>
      <c r="C277" s="219"/>
      <c r="D277" s="220"/>
      <c r="E277" s="242"/>
      <c r="F277" s="222"/>
      <c r="G277" s="242"/>
      <c r="H277" s="223"/>
      <c r="I277" s="222"/>
      <c r="J277" s="266"/>
      <c r="K277" s="288"/>
      <c r="L277" s="289"/>
      <c r="M277" s="289"/>
      <c r="N277" s="289"/>
    </row>
    <row r="278" spans="1:14" s="290" customFormat="1" ht="30" customHeight="1" hidden="1">
      <c r="A278" s="228"/>
      <c r="B278" s="229" t="s">
        <v>1154</v>
      </c>
      <c r="C278" s="219"/>
      <c r="D278" s="220"/>
      <c r="E278" s="242"/>
      <c r="F278" s="222"/>
      <c r="G278" s="242"/>
      <c r="H278" s="223"/>
      <c r="I278" s="222"/>
      <c r="J278" s="266"/>
      <c r="K278" s="288"/>
      <c r="L278" s="289"/>
      <c r="M278" s="289"/>
      <c r="N278" s="289"/>
    </row>
    <row r="279" spans="1:14" s="290" customFormat="1" ht="45" customHeight="1" hidden="1">
      <c r="A279" s="228" t="s">
        <v>1683</v>
      </c>
      <c r="B279" s="230" t="s">
        <v>1684</v>
      </c>
      <c r="C279" s="219" t="s">
        <v>1467</v>
      </c>
      <c r="D279" s="220"/>
      <c r="E279" s="242"/>
      <c r="F279" s="222">
        <f>D279*E279</f>
        <v>0</v>
      </c>
      <c r="G279" s="242"/>
      <c r="H279" s="223">
        <v>20.79</v>
      </c>
      <c r="I279" s="222">
        <f>G279*H279</f>
        <v>0</v>
      </c>
      <c r="J279" s="266"/>
      <c r="K279" s="288"/>
      <c r="L279" s="289"/>
      <c r="M279" s="289"/>
      <c r="N279" s="289"/>
    </row>
    <row r="280" spans="1:14" s="290" customFormat="1" ht="30" hidden="1">
      <c r="A280" s="228"/>
      <c r="B280" s="229" t="s">
        <v>1685</v>
      </c>
      <c r="C280" s="219"/>
      <c r="D280" s="220"/>
      <c r="E280" s="242"/>
      <c r="F280" s="222"/>
      <c r="G280" s="242"/>
      <c r="H280" s="223"/>
      <c r="I280" s="222"/>
      <c r="J280" s="266"/>
      <c r="K280" s="288"/>
      <c r="L280" s="289"/>
      <c r="M280" s="289"/>
      <c r="N280" s="289"/>
    </row>
    <row r="281" spans="1:14" s="290" customFormat="1" ht="15" customHeight="1" hidden="1">
      <c r="A281" s="228"/>
      <c r="B281" s="229" t="s">
        <v>1153</v>
      </c>
      <c r="C281" s="219"/>
      <c r="D281" s="220"/>
      <c r="E281" s="242"/>
      <c r="F281" s="222"/>
      <c r="G281" s="242"/>
      <c r="H281" s="223"/>
      <c r="I281" s="222"/>
      <c r="J281" s="266"/>
      <c r="K281" s="288"/>
      <c r="L281" s="289"/>
      <c r="M281" s="289"/>
      <c r="N281" s="289"/>
    </row>
    <row r="282" spans="1:14" s="290" customFormat="1" ht="15" customHeight="1" hidden="1">
      <c r="A282" s="228"/>
      <c r="B282" s="229" t="s">
        <v>1686</v>
      </c>
      <c r="C282" s="219"/>
      <c r="D282" s="220"/>
      <c r="E282" s="242"/>
      <c r="F282" s="222"/>
      <c r="G282" s="242"/>
      <c r="H282" s="223"/>
      <c r="I282" s="222"/>
      <c r="J282" s="266"/>
      <c r="K282" s="288"/>
      <c r="L282" s="289"/>
      <c r="M282" s="289"/>
      <c r="N282" s="289"/>
    </row>
    <row r="283" spans="1:14" s="290" customFormat="1" ht="45" customHeight="1" hidden="1">
      <c r="A283" s="228" t="s">
        <v>1687</v>
      </c>
      <c r="B283" s="230" t="s">
        <v>472</v>
      </c>
      <c r="C283" s="219" t="s">
        <v>1467</v>
      </c>
      <c r="D283" s="220"/>
      <c r="E283" s="242"/>
      <c r="F283" s="222">
        <f>D283*E283</f>
        <v>0</v>
      </c>
      <c r="G283" s="242"/>
      <c r="H283" s="223">
        <v>29.26</v>
      </c>
      <c r="I283" s="222">
        <f>G283*H283</f>
        <v>0</v>
      </c>
      <c r="J283" s="266"/>
      <c r="K283" s="288"/>
      <c r="L283" s="289"/>
      <c r="M283" s="289"/>
      <c r="N283" s="289"/>
    </row>
    <row r="284" spans="1:14" s="290" customFormat="1" ht="15" customHeight="1" hidden="1">
      <c r="A284" s="228"/>
      <c r="B284" s="229" t="s">
        <v>473</v>
      </c>
      <c r="C284" s="219"/>
      <c r="D284" s="220"/>
      <c r="E284" s="242"/>
      <c r="F284" s="222"/>
      <c r="G284" s="242"/>
      <c r="H284" s="223"/>
      <c r="I284" s="222"/>
      <c r="J284" s="266"/>
      <c r="K284" s="288"/>
      <c r="L284" s="289"/>
      <c r="M284" s="289"/>
      <c r="N284" s="289"/>
    </row>
    <row r="285" spans="1:14" s="290" customFormat="1" ht="15" customHeight="1" hidden="1">
      <c r="A285" s="228"/>
      <c r="B285" s="229" t="s">
        <v>474</v>
      </c>
      <c r="C285" s="219"/>
      <c r="D285" s="220"/>
      <c r="E285" s="242"/>
      <c r="F285" s="222"/>
      <c r="G285" s="242"/>
      <c r="H285" s="223"/>
      <c r="I285" s="222"/>
      <c r="J285" s="266"/>
      <c r="K285" s="288"/>
      <c r="L285" s="289"/>
      <c r="M285" s="289"/>
      <c r="N285" s="289"/>
    </row>
    <row r="286" spans="1:14" s="290" customFormat="1" ht="15" customHeight="1" hidden="1">
      <c r="A286" s="228"/>
      <c r="B286" s="229" t="s">
        <v>1148</v>
      </c>
      <c r="C286" s="219"/>
      <c r="D286" s="220"/>
      <c r="E286" s="242"/>
      <c r="F286" s="222"/>
      <c r="G286" s="242"/>
      <c r="H286" s="223"/>
      <c r="I286" s="222"/>
      <c r="J286" s="266"/>
      <c r="K286" s="288"/>
      <c r="L286" s="289"/>
      <c r="M286" s="289"/>
      <c r="N286" s="289"/>
    </row>
    <row r="287" spans="1:14" s="290" customFormat="1" ht="30" customHeight="1" hidden="1">
      <c r="A287" s="228"/>
      <c r="B287" s="229" t="s">
        <v>475</v>
      </c>
      <c r="C287" s="219"/>
      <c r="D287" s="220"/>
      <c r="E287" s="242"/>
      <c r="F287" s="222"/>
      <c r="G287" s="242"/>
      <c r="H287" s="223"/>
      <c r="I287" s="222"/>
      <c r="J287" s="266"/>
      <c r="K287" s="288"/>
      <c r="L287" s="289"/>
      <c r="M287" s="289"/>
      <c r="N287" s="289"/>
    </row>
    <row r="288" spans="1:14" s="290" customFormat="1" ht="45" customHeight="1" hidden="1">
      <c r="A288" s="228" t="s">
        <v>476</v>
      </c>
      <c r="B288" s="230" t="s">
        <v>477</v>
      </c>
      <c r="C288" s="219" t="s">
        <v>1467</v>
      </c>
      <c r="D288" s="220"/>
      <c r="E288" s="242"/>
      <c r="F288" s="222">
        <f>D288*E288</f>
        <v>0</v>
      </c>
      <c r="G288" s="242"/>
      <c r="H288" s="223">
        <v>28.64</v>
      </c>
      <c r="I288" s="222">
        <f>G288*H288</f>
        <v>0</v>
      </c>
      <c r="J288" s="266"/>
      <c r="K288" s="288"/>
      <c r="L288" s="289"/>
      <c r="M288" s="289"/>
      <c r="N288" s="289"/>
    </row>
    <row r="289" spans="1:14" s="290" customFormat="1" ht="15" customHeight="1" hidden="1">
      <c r="A289" s="228"/>
      <c r="B289" s="229" t="s">
        <v>1153</v>
      </c>
      <c r="C289" s="219"/>
      <c r="D289" s="220"/>
      <c r="E289" s="242"/>
      <c r="F289" s="222"/>
      <c r="G289" s="242"/>
      <c r="H289" s="223"/>
      <c r="I289" s="222"/>
      <c r="J289" s="266"/>
      <c r="K289" s="288"/>
      <c r="L289" s="289"/>
      <c r="M289" s="289"/>
      <c r="N289" s="289"/>
    </row>
    <row r="290" spans="1:14" s="290" customFormat="1" ht="15" customHeight="1" hidden="1">
      <c r="A290" s="228"/>
      <c r="B290" s="229" t="s">
        <v>1149</v>
      </c>
      <c r="C290" s="219"/>
      <c r="D290" s="220"/>
      <c r="E290" s="242"/>
      <c r="F290" s="222"/>
      <c r="G290" s="242"/>
      <c r="H290" s="223"/>
      <c r="I290" s="222"/>
      <c r="J290" s="266"/>
      <c r="K290" s="288"/>
      <c r="L290" s="289"/>
      <c r="M290" s="289"/>
      <c r="N290" s="289"/>
    </row>
    <row r="291" spans="1:14" s="290" customFormat="1" ht="15" customHeight="1" hidden="1">
      <c r="A291" s="228"/>
      <c r="B291" s="229" t="s">
        <v>1150</v>
      </c>
      <c r="C291" s="219"/>
      <c r="D291" s="220"/>
      <c r="E291" s="242"/>
      <c r="F291" s="222"/>
      <c r="G291" s="242"/>
      <c r="H291" s="223"/>
      <c r="I291" s="222"/>
      <c r="J291" s="266"/>
      <c r="K291" s="288"/>
      <c r="L291" s="289"/>
      <c r="M291" s="289"/>
      <c r="N291" s="289"/>
    </row>
    <row r="292" spans="1:14" s="290" customFormat="1" ht="30" customHeight="1" hidden="1">
      <c r="A292" s="228"/>
      <c r="B292" s="229" t="s">
        <v>478</v>
      </c>
      <c r="C292" s="219"/>
      <c r="D292" s="220"/>
      <c r="E292" s="242"/>
      <c r="F292" s="222"/>
      <c r="G292" s="242"/>
      <c r="H292" s="223"/>
      <c r="I292" s="222"/>
      <c r="J292" s="266"/>
      <c r="K292" s="288"/>
      <c r="L292" s="289"/>
      <c r="M292" s="289"/>
      <c r="N292" s="289"/>
    </row>
    <row r="293" spans="1:14" s="290" customFormat="1" ht="45" customHeight="1" hidden="1">
      <c r="A293" s="228" t="s">
        <v>479</v>
      </c>
      <c r="B293" s="230" t="s">
        <v>480</v>
      </c>
      <c r="C293" s="219" t="s">
        <v>1467</v>
      </c>
      <c r="D293" s="220"/>
      <c r="E293" s="242"/>
      <c r="F293" s="222">
        <f>D293*E293</f>
        <v>0</v>
      </c>
      <c r="G293" s="242"/>
      <c r="H293" s="223">
        <v>35.89</v>
      </c>
      <c r="I293" s="222">
        <f>G293*H293</f>
        <v>0</v>
      </c>
      <c r="J293" s="266"/>
      <c r="K293" s="288"/>
      <c r="L293" s="289"/>
      <c r="M293" s="289"/>
      <c r="N293" s="289"/>
    </row>
    <row r="294" spans="1:14" s="290" customFormat="1" ht="15" customHeight="1" hidden="1">
      <c r="A294" s="228"/>
      <c r="B294" s="229" t="s">
        <v>1148</v>
      </c>
      <c r="C294" s="219"/>
      <c r="D294" s="220"/>
      <c r="E294" s="242"/>
      <c r="F294" s="222"/>
      <c r="G294" s="242"/>
      <c r="H294" s="223"/>
      <c r="I294" s="222"/>
      <c r="J294" s="266"/>
      <c r="K294" s="288"/>
      <c r="L294" s="289"/>
      <c r="M294" s="289"/>
      <c r="N294" s="289"/>
    </row>
    <row r="295" spans="1:14" s="290" customFormat="1" ht="15" customHeight="1" hidden="1">
      <c r="A295" s="228"/>
      <c r="B295" s="229" t="s">
        <v>1149</v>
      </c>
      <c r="C295" s="219"/>
      <c r="D295" s="220"/>
      <c r="E295" s="242"/>
      <c r="F295" s="222"/>
      <c r="G295" s="242"/>
      <c r="H295" s="223"/>
      <c r="I295" s="222"/>
      <c r="J295" s="266"/>
      <c r="K295" s="288"/>
      <c r="L295" s="289"/>
      <c r="M295" s="289"/>
      <c r="N295" s="289"/>
    </row>
    <row r="296" spans="1:14" s="290" customFormat="1" ht="15" customHeight="1" hidden="1">
      <c r="A296" s="228"/>
      <c r="B296" s="229" t="s">
        <v>1150</v>
      </c>
      <c r="C296" s="219"/>
      <c r="D296" s="220"/>
      <c r="E296" s="242"/>
      <c r="F296" s="222"/>
      <c r="G296" s="242"/>
      <c r="H296" s="223"/>
      <c r="I296" s="222"/>
      <c r="J296" s="266"/>
      <c r="K296" s="288"/>
      <c r="L296" s="289"/>
      <c r="M296" s="289"/>
      <c r="N296" s="289"/>
    </row>
    <row r="297" spans="1:14" s="290" customFormat="1" ht="30" customHeight="1" hidden="1">
      <c r="A297" s="228"/>
      <c r="B297" s="229" t="s">
        <v>481</v>
      </c>
      <c r="C297" s="219"/>
      <c r="D297" s="220"/>
      <c r="E297" s="242"/>
      <c r="F297" s="222"/>
      <c r="G297" s="242"/>
      <c r="H297" s="223"/>
      <c r="I297" s="222"/>
      <c r="J297" s="266"/>
      <c r="K297" s="288"/>
      <c r="L297" s="289"/>
      <c r="M297" s="289"/>
      <c r="N297" s="289"/>
    </row>
    <row r="298" spans="1:14" s="290" customFormat="1" ht="63" hidden="1">
      <c r="A298" s="228" t="s">
        <v>482</v>
      </c>
      <c r="B298" s="230" t="s">
        <v>483</v>
      </c>
      <c r="C298" s="219" t="s">
        <v>1076</v>
      </c>
      <c r="D298" s="220"/>
      <c r="E298" s="242"/>
      <c r="F298" s="222">
        <f>D298*E298</f>
        <v>0</v>
      </c>
      <c r="G298" s="242"/>
      <c r="H298" s="223">
        <v>298.03</v>
      </c>
      <c r="I298" s="222">
        <f>G298*H298</f>
        <v>0</v>
      </c>
      <c r="J298" s="266"/>
      <c r="K298" s="288"/>
      <c r="L298" s="289"/>
      <c r="M298" s="289"/>
      <c r="N298" s="289"/>
    </row>
    <row r="299" spans="1:14" s="290" customFormat="1" ht="50.25" customHeight="1" hidden="1">
      <c r="A299" s="228" t="s">
        <v>484</v>
      </c>
      <c r="B299" s="230" t="s">
        <v>485</v>
      </c>
      <c r="C299" s="219" t="s">
        <v>1076</v>
      </c>
      <c r="D299" s="220"/>
      <c r="E299" s="221"/>
      <c r="F299" s="222"/>
      <c r="G299" s="242"/>
      <c r="H299" s="223">
        <v>408.03</v>
      </c>
      <c r="I299" s="222">
        <f>G299*H299</f>
        <v>0</v>
      </c>
      <c r="J299" s="266"/>
      <c r="K299" s="288"/>
      <c r="L299" s="289"/>
      <c r="M299" s="289"/>
      <c r="N299" s="289"/>
    </row>
    <row r="300" spans="1:14" s="290" customFormat="1" ht="30" customHeight="1" hidden="1">
      <c r="A300" s="228" t="s">
        <v>486</v>
      </c>
      <c r="B300" s="230" t="s">
        <v>487</v>
      </c>
      <c r="C300" s="219" t="s">
        <v>1076</v>
      </c>
      <c r="D300" s="220"/>
      <c r="E300" s="242"/>
      <c r="F300" s="222">
        <f>D300*E300</f>
        <v>0</v>
      </c>
      <c r="G300" s="242"/>
      <c r="H300" s="223">
        <v>74.81</v>
      </c>
      <c r="I300" s="222">
        <f>G300*H300</f>
        <v>0</v>
      </c>
      <c r="J300" s="266"/>
      <c r="K300" s="288"/>
      <c r="L300" s="289"/>
      <c r="M300" s="289"/>
      <c r="N300" s="289"/>
    </row>
    <row r="301" spans="1:14" s="290" customFormat="1" ht="30" customHeight="1" hidden="1">
      <c r="A301" s="228"/>
      <c r="B301" s="229" t="s">
        <v>488</v>
      </c>
      <c r="C301" s="219"/>
      <c r="D301" s="220"/>
      <c r="E301" s="242"/>
      <c r="F301" s="222"/>
      <c r="G301" s="242"/>
      <c r="H301" s="223"/>
      <c r="I301" s="222"/>
      <c r="J301" s="266"/>
      <c r="K301" s="288"/>
      <c r="L301" s="289"/>
      <c r="M301" s="289"/>
      <c r="N301" s="289"/>
    </row>
    <row r="302" spans="1:14" s="290" customFormat="1" ht="30" customHeight="1" hidden="1">
      <c r="A302" s="228"/>
      <c r="B302" s="229" t="s">
        <v>489</v>
      </c>
      <c r="C302" s="219"/>
      <c r="D302" s="220"/>
      <c r="E302" s="242"/>
      <c r="F302" s="222"/>
      <c r="G302" s="242"/>
      <c r="H302" s="223"/>
      <c r="I302" s="222"/>
      <c r="J302" s="266"/>
      <c r="K302" s="288"/>
      <c r="L302" s="289"/>
      <c r="M302" s="289"/>
      <c r="N302" s="289"/>
    </row>
    <row r="303" spans="1:14" s="290" customFormat="1" ht="15" customHeight="1" hidden="1">
      <c r="A303" s="228"/>
      <c r="B303" s="229" t="s">
        <v>1106</v>
      </c>
      <c r="C303" s="219"/>
      <c r="D303" s="220"/>
      <c r="E303" s="242"/>
      <c r="F303" s="222"/>
      <c r="G303" s="242"/>
      <c r="H303" s="223"/>
      <c r="I303" s="222"/>
      <c r="J303" s="266"/>
      <c r="K303" s="288"/>
      <c r="L303" s="289"/>
      <c r="M303" s="289"/>
      <c r="N303" s="289"/>
    </row>
    <row r="304" spans="1:14" s="290" customFormat="1" ht="15" customHeight="1" hidden="1">
      <c r="A304" s="228"/>
      <c r="B304" s="229" t="s">
        <v>1153</v>
      </c>
      <c r="C304" s="219"/>
      <c r="D304" s="220"/>
      <c r="E304" s="242"/>
      <c r="F304" s="222"/>
      <c r="G304" s="242"/>
      <c r="H304" s="223"/>
      <c r="I304" s="222"/>
      <c r="J304" s="266"/>
      <c r="K304" s="288"/>
      <c r="L304" s="289"/>
      <c r="M304" s="289"/>
      <c r="N304" s="289"/>
    </row>
    <row r="305" spans="1:14" s="290" customFormat="1" ht="15" customHeight="1" hidden="1">
      <c r="A305" s="228"/>
      <c r="B305" s="229" t="s">
        <v>1150</v>
      </c>
      <c r="C305" s="219"/>
      <c r="D305" s="220"/>
      <c r="E305" s="242"/>
      <c r="F305" s="222"/>
      <c r="G305" s="242"/>
      <c r="H305" s="223"/>
      <c r="I305" s="222"/>
      <c r="J305" s="266"/>
      <c r="K305" s="288"/>
      <c r="L305" s="289"/>
      <c r="M305" s="289"/>
      <c r="N305" s="289"/>
    </row>
    <row r="306" spans="1:14" s="290" customFormat="1" ht="63" hidden="1">
      <c r="A306" s="228" t="s">
        <v>490</v>
      </c>
      <c r="B306" s="230" t="s">
        <v>491</v>
      </c>
      <c r="C306" s="219" t="s">
        <v>1055</v>
      </c>
      <c r="D306" s="220"/>
      <c r="E306" s="242"/>
      <c r="F306" s="222">
        <f>D306*E306</f>
        <v>0</v>
      </c>
      <c r="G306" s="242"/>
      <c r="H306" s="223">
        <v>95.79</v>
      </c>
      <c r="I306" s="222">
        <f>G306*H306</f>
        <v>0</v>
      </c>
      <c r="J306" s="266"/>
      <c r="K306" s="288"/>
      <c r="L306" s="289"/>
      <c r="M306" s="289"/>
      <c r="N306" s="289"/>
    </row>
    <row r="307" spans="1:14" s="290" customFormat="1" ht="53.25" customHeight="1" hidden="1">
      <c r="A307" s="228" t="s">
        <v>492</v>
      </c>
      <c r="B307" s="230" t="s">
        <v>493</v>
      </c>
      <c r="C307" s="219" t="s">
        <v>1055</v>
      </c>
      <c r="D307" s="220"/>
      <c r="E307" s="221"/>
      <c r="F307" s="222"/>
      <c r="G307" s="242"/>
      <c r="H307" s="223">
        <v>87.5</v>
      </c>
      <c r="I307" s="222">
        <f>G307*H307</f>
        <v>0</v>
      </c>
      <c r="J307" s="266"/>
      <c r="K307" s="288"/>
      <c r="L307" s="289"/>
      <c r="M307" s="289"/>
      <c r="N307" s="289"/>
    </row>
    <row r="308" spans="1:14" s="290" customFormat="1" ht="63" customHeight="1" hidden="1">
      <c r="A308" s="228" t="s">
        <v>494</v>
      </c>
      <c r="B308" s="230" t="s">
        <v>495</v>
      </c>
      <c r="C308" s="219" t="s">
        <v>1076</v>
      </c>
      <c r="D308" s="220"/>
      <c r="E308" s="242"/>
      <c r="F308" s="222">
        <f>D308*E308</f>
        <v>0</v>
      </c>
      <c r="G308" s="242"/>
      <c r="H308" s="223">
        <v>238.14</v>
      </c>
      <c r="I308" s="222">
        <f>G308*H308</f>
        <v>0</v>
      </c>
      <c r="J308" s="266"/>
      <c r="K308" s="288"/>
      <c r="L308" s="289"/>
      <c r="M308" s="289"/>
      <c r="N308" s="289"/>
    </row>
    <row r="309" spans="1:14" s="290" customFormat="1" ht="15" customHeight="1" hidden="1">
      <c r="A309" s="228"/>
      <c r="B309" s="229" t="s">
        <v>1150</v>
      </c>
      <c r="C309" s="219"/>
      <c r="D309" s="220"/>
      <c r="E309" s="242"/>
      <c r="F309" s="222"/>
      <c r="G309" s="242"/>
      <c r="H309" s="223"/>
      <c r="I309" s="222"/>
      <c r="J309" s="266"/>
      <c r="K309" s="288"/>
      <c r="L309" s="289"/>
      <c r="M309" s="289"/>
      <c r="N309" s="289"/>
    </row>
    <row r="310" spans="1:14" s="290" customFormat="1" ht="15" customHeight="1" hidden="1">
      <c r="A310" s="228"/>
      <c r="B310" s="229" t="s">
        <v>1065</v>
      </c>
      <c r="C310" s="219"/>
      <c r="D310" s="220"/>
      <c r="E310" s="242"/>
      <c r="F310" s="222"/>
      <c r="G310" s="242"/>
      <c r="H310" s="223"/>
      <c r="I310" s="222"/>
      <c r="J310" s="266"/>
      <c r="K310" s="288"/>
      <c r="L310" s="289"/>
      <c r="M310" s="289"/>
      <c r="N310" s="289"/>
    </row>
    <row r="311" spans="1:14" s="290" customFormat="1" ht="15" customHeight="1" hidden="1">
      <c r="A311" s="228"/>
      <c r="B311" s="229" t="s">
        <v>496</v>
      </c>
      <c r="C311" s="219"/>
      <c r="D311" s="220"/>
      <c r="E311" s="242"/>
      <c r="F311" s="222"/>
      <c r="G311" s="242"/>
      <c r="H311" s="223"/>
      <c r="I311" s="222"/>
      <c r="J311" s="266"/>
      <c r="K311" s="288"/>
      <c r="L311" s="289"/>
      <c r="M311" s="289"/>
      <c r="N311" s="289"/>
    </row>
    <row r="312" spans="1:14" s="290" customFormat="1" ht="15" customHeight="1" hidden="1">
      <c r="A312" s="228"/>
      <c r="B312" s="229" t="s">
        <v>1149</v>
      </c>
      <c r="C312" s="219"/>
      <c r="D312" s="220"/>
      <c r="E312" s="242"/>
      <c r="F312" s="222"/>
      <c r="G312" s="242"/>
      <c r="H312" s="223"/>
      <c r="I312" s="222"/>
      <c r="J312" s="266"/>
      <c r="K312" s="288"/>
      <c r="L312" s="289"/>
      <c r="M312" s="289"/>
      <c r="N312" s="289"/>
    </row>
    <row r="313" spans="1:14" s="290" customFormat="1" ht="15" customHeight="1" hidden="1">
      <c r="A313" s="228"/>
      <c r="B313" s="229" t="s">
        <v>1153</v>
      </c>
      <c r="C313" s="219"/>
      <c r="D313" s="220"/>
      <c r="E313" s="242"/>
      <c r="F313" s="222"/>
      <c r="G313" s="242"/>
      <c r="H313" s="223"/>
      <c r="I313" s="222"/>
      <c r="J313" s="266"/>
      <c r="K313" s="288"/>
      <c r="L313" s="289"/>
      <c r="M313" s="289"/>
      <c r="N313" s="289"/>
    </row>
    <row r="314" spans="1:14" s="290" customFormat="1" ht="15" customHeight="1" hidden="1">
      <c r="A314" s="228"/>
      <c r="B314" s="229" t="s">
        <v>497</v>
      </c>
      <c r="C314" s="219"/>
      <c r="D314" s="220"/>
      <c r="E314" s="242"/>
      <c r="F314" s="222"/>
      <c r="G314" s="242"/>
      <c r="H314" s="223"/>
      <c r="I314" s="222"/>
      <c r="J314" s="266"/>
      <c r="K314" s="288"/>
      <c r="L314" s="289"/>
      <c r="M314" s="289"/>
      <c r="N314" s="289"/>
    </row>
    <row r="315" spans="1:14" s="290" customFormat="1" ht="15" customHeight="1" hidden="1">
      <c r="A315" s="228"/>
      <c r="B315" s="229" t="s">
        <v>498</v>
      </c>
      <c r="C315" s="219"/>
      <c r="D315" s="220"/>
      <c r="E315" s="242"/>
      <c r="F315" s="222"/>
      <c r="G315" s="242"/>
      <c r="H315" s="223"/>
      <c r="I315" s="222"/>
      <c r="J315" s="266"/>
      <c r="K315" s="288"/>
      <c r="L315" s="289"/>
      <c r="M315" s="289"/>
      <c r="N315" s="289"/>
    </row>
    <row r="316" spans="1:14" s="290" customFormat="1" ht="30" customHeight="1" hidden="1">
      <c r="A316" s="228"/>
      <c r="B316" s="229" t="s">
        <v>499</v>
      </c>
      <c r="C316" s="219"/>
      <c r="D316" s="220"/>
      <c r="E316" s="242"/>
      <c r="F316" s="222"/>
      <c r="G316" s="242"/>
      <c r="H316" s="223"/>
      <c r="I316" s="222"/>
      <c r="J316" s="266"/>
      <c r="K316" s="288"/>
      <c r="L316" s="289"/>
      <c r="M316" s="289"/>
      <c r="N316" s="289"/>
    </row>
    <row r="317" spans="1:14" s="290" customFormat="1" ht="15" customHeight="1" hidden="1">
      <c r="A317" s="228"/>
      <c r="B317" s="229" t="s">
        <v>500</v>
      </c>
      <c r="C317" s="219"/>
      <c r="D317" s="220"/>
      <c r="E317" s="242"/>
      <c r="F317" s="222"/>
      <c r="G317" s="242"/>
      <c r="H317" s="223"/>
      <c r="I317" s="222"/>
      <c r="J317" s="266"/>
      <c r="K317" s="288"/>
      <c r="L317" s="289"/>
      <c r="M317" s="289"/>
      <c r="N317" s="289"/>
    </row>
    <row r="318" spans="1:14" s="290" customFormat="1" ht="15" customHeight="1" hidden="1">
      <c r="A318" s="228"/>
      <c r="B318" s="229" t="s">
        <v>501</v>
      </c>
      <c r="C318" s="219"/>
      <c r="D318" s="220"/>
      <c r="E318" s="242"/>
      <c r="F318" s="222"/>
      <c r="G318" s="242"/>
      <c r="H318" s="223"/>
      <c r="I318" s="222"/>
      <c r="J318" s="266"/>
      <c r="K318" s="288"/>
      <c r="L318" s="289"/>
      <c r="M318" s="289"/>
      <c r="N318" s="289"/>
    </row>
    <row r="319" spans="1:14" s="290" customFormat="1" ht="15" customHeight="1" hidden="1">
      <c r="A319" s="228"/>
      <c r="B319" s="229" t="s">
        <v>502</v>
      </c>
      <c r="C319" s="219"/>
      <c r="D319" s="220"/>
      <c r="E319" s="242"/>
      <c r="F319" s="222"/>
      <c r="G319" s="242"/>
      <c r="H319" s="223"/>
      <c r="I319" s="222"/>
      <c r="J319" s="266"/>
      <c r="K319" s="288"/>
      <c r="L319" s="289"/>
      <c r="M319" s="289"/>
      <c r="N319" s="289"/>
    </row>
    <row r="320" spans="1:14" s="290" customFormat="1" ht="15" customHeight="1" hidden="1">
      <c r="A320" s="228"/>
      <c r="B320" s="229" t="s">
        <v>1101</v>
      </c>
      <c r="C320" s="219"/>
      <c r="D320" s="220"/>
      <c r="E320" s="242"/>
      <c r="F320" s="222"/>
      <c r="G320" s="242"/>
      <c r="H320" s="223"/>
      <c r="I320" s="222"/>
      <c r="J320" s="266"/>
      <c r="K320" s="288"/>
      <c r="L320" s="289"/>
      <c r="M320" s="289"/>
      <c r="N320" s="289"/>
    </row>
    <row r="321" spans="1:14" s="290" customFormat="1" ht="15" customHeight="1" hidden="1">
      <c r="A321" s="228"/>
      <c r="B321" s="229" t="s">
        <v>1136</v>
      </c>
      <c r="C321" s="219"/>
      <c r="D321" s="220"/>
      <c r="E321" s="242"/>
      <c r="F321" s="222"/>
      <c r="G321" s="242"/>
      <c r="H321" s="223"/>
      <c r="I321" s="222"/>
      <c r="J321" s="266"/>
      <c r="K321" s="288"/>
      <c r="L321" s="289"/>
      <c r="M321" s="289"/>
      <c r="N321" s="289"/>
    </row>
    <row r="322" spans="1:14" s="290" customFormat="1" ht="15" customHeight="1" hidden="1">
      <c r="A322" s="228"/>
      <c r="B322" s="229" t="s">
        <v>503</v>
      </c>
      <c r="C322" s="219"/>
      <c r="D322" s="220"/>
      <c r="E322" s="242"/>
      <c r="F322" s="222"/>
      <c r="G322" s="242"/>
      <c r="H322" s="223"/>
      <c r="I322" s="222"/>
      <c r="J322" s="266"/>
      <c r="K322" s="288"/>
      <c r="L322" s="289"/>
      <c r="M322" s="289"/>
      <c r="N322" s="289"/>
    </row>
    <row r="323" spans="1:14" s="290" customFormat="1" ht="15" customHeight="1" hidden="1">
      <c r="A323" s="228"/>
      <c r="B323" s="229" t="s">
        <v>1106</v>
      </c>
      <c r="C323" s="219"/>
      <c r="D323" s="220"/>
      <c r="E323" s="242"/>
      <c r="F323" s="222"/>
      <c r="G323" s="242"/>
      <c r="H323" s="281"/>
      <c r="I323" s="222"/>
      <c r="J323" s="266"/>
      <c r="K323" s="288"/>
      <c r="L323" s="289"/>
      <c r="M323" s="289"/>
      <c r="N323" s="289"/>
    </row>
    <row r="324" spans="1:14" s="290" customFormat="1" ht="63" customHeight="1" hidden="1">
      <c r="A324" s="228" t="s">
        <v>504</v>
      </c>
      <c r="B324" s="230" t="s">
        <v>505</v>
      </c>
      <c r="C324" s="219" t="s">
        <v>1076</v>
      </c>
      <c r="D324" s="220"/>
      <c r="E324" s="242"/>
      <c r="F324" s="222">
        <f>D324*E324</f>
        <v>0</v>
      </c>
      <c r="G324" s="242"/>
      <c r="H324" s="223">
        <v>328.64</v>
      </c>
      <c r="I324" s="222">
        <f>G324*H324</f>
        <v>0</v>
      </c>
      <c r="J324" s="266"/>
      <c r="K324" s="288"/>
      <c r="L324" s="289"/>
      <c r="M324" s="289"/>
      <c r="N324" s="289"/>
    </row>
    <row r="325" spans="1:14" s="290" customFormat="1" ht="15" customHeight="1" hidden="1">
      <c r="A325" s="228"/>
      <c r="B325" s="229" t="s">
        <v>1150</v>
      </c>
      <c r="C325" s="219"/>
      <c r="D325" s="220"/>
      <c r="E325" s="242"/>
      <c r="F325" s="222"/>
      <c r="G325" s="242"/>
      <c r="H325" s="223"/>
      <c r="I325" s="222"/>
      <c r="J325" s="266"/>
      <c r="K325" s="288"/>
      <c r="L325" s="289"/>
      <c r="M325" s="289"/>
      <c r="N325" s="289"/>
    </row>
    <row r="326" spans="1:14" s="290" customFormat="1" ht="15" customHeight="1" hidden="1">
      <c r="A326" s="228"/>
      <c r="B326" s="229" t="s">
        <v>1065</v>
      </c>
      <c r="C326" s="219"/>
      <c r="D326" s="220"/>
      <c r="E326" s="242"/>
      <c r="F326" s="222"/>
      <c r="G326" s="242"/>
      <c r="H326" s="223"/>
      <c r="I326" s="222"/>
      <c r="J326" s="266"/>
      <c r="K326" s="288"/>
      <c r="L326" s="289"/>
      <c r="M326" s="289"/>
      <c r="N326" s="289"/>
    </row>
    <row r="327" spans="1:14" s="290" customFormat="1" ht="15" customHeight="1" hidden="1">
      <c r="A327" s="228"/>
      <c r="B327" s="229" t="s">
        <v>496</v>
      </c>
      <c r="C327" s="219"/>
      <c r="D327" s="220"/>
      <c r="E327" s="242"/>
      <c r="F327" s="222"/>
      <c r="G327" s="242"/>
      <c r="H327" s="223"/>
      <c r="I327" s="222"/>
      <c r="J327" s="266"/>
      <c r="K327" s="288"/>
      <c r="L327" s="289"/>
      <c r="M327" s="289"/>
      <c r="N327" s="289"/>
    </row>
    <row r="328" spans="1:14" s="290" customFormat="1" ht="15" customHeight="1" hidden="1">
      <c r="A328" s="228"/>
      <c r="B328" s="229" t="s">
        <v>1149</v>
      </c>
      <c r="C328" s="219"/>
      <c r="D328" s="220"/>
      <c r="E328" s="242"/>
      <c r="F328" s="222"/>
      <c r="G328" s="242"/>
      <c r="H328" s="223"/>
      <c r="I328" s="222"/>
      <c r="J328" s="266"/>
      <c r="K328" s="288"/>
      <c r="L328" s="289"/>
      <c r="M328" s="289"/>
      <c r="N328" s="289"/>
    </row>
    <row r="329" spans="1:14" s="290" customFormat="1" ht="15" customHeight="1" hidden="1">
      <c r="A329" s="228"/>
      <c r="B329" s="229" t="s">
        <v>1153</v>
      </c>
      <c r="C329" s="219"/>
      <c r="D329" s="220"/>
      <c r="E329" s="242"/>
      <c r="F329" s="222"/>
      <c r="G329" s="242"/>
      <c r="H329" s="223"/>
      <c r="I329" s="222"/>
      <c r="J329" s="266"/>
      <c r="K329" s="288"/>
      <c r="L329" s="289"/>
      <c r="M329" s="289"/>
      <c r="N329" s="289"/>
    </row>
    <row r="330" spans="1:14" s="290" customFormat="1" ht="15" customHeight="1" hidden="1">
      <c r="A330" s="228"/>
      <c r="B330" s="229" t="s">
        <v>497</v>
      </c>
      <c r="C330" s="219"/>
      <c r="D330" s="220"/>
      <c r="E330" s="242"/>
      <c r="F330" s="222"/>
      <c r="G330" s="242"/>
      <c r="H330" s="223"/>
      <c r="I330" s="222"/>
      <c r="J330" s="266"/>
      <c r="K330" s="288"/>
      <c r="L330" s="289"/>
      <c r="M330" s="289"/>
      <c r="N330" s="289"/>
    </row>
    <row r="331" spans="1:14" s="290" customFormat="1" ht="15" customHeight="1" hidden="1">
      <c r="A331" s="228"/>
      <c r="B331" s="229" t="s">
        <v>498</v>
      </c>
      <c r="C331" s="219"/>
      <c r="D331" s="220"/>
      <c r="E331" s="242"/>
      <c r="F331" s="222"/>
      <c r="G331" s="242"/>
      <c r="H331" s="223"/>
      <c r="I331" s="222"/>
      <c r="J331" s="266"/>
      <c r="K331" s="288"/>
      <c r="L331" s="289"/>
      <c r="M331" s="289"/>
      <c r="N331" s="289"/>
    </row>
    <row r="332" spans="1:14" s="290" customFormat="1" ht="30" customHeight="1" hidden="1">
      <c r="A332" s="228"/>
      <c r="B332" s="229" t="s">
        <v>499</v>
      </c>
      <c r="C332" s="219"/>
      <c r="D332" s="220"/>
      <c r="E332" s="242"/>
      <c r="F332" s="222"/>
      <c r="G332" s="242"/>
      <c r="H332" s="223"/>
      <c r="I332" s="222"/>
      <c r="J332" s="266"/>
      <c r="K332" s="288"/>
      <c r="L332" s="289"/>
      <c r="M332" s="289"/>
      <c r="N332" s="289"/>
    </row>
    <row r="333" spans="1:14" s="290" customFormat="1" ht="15" customHeight="1" hidden="1">
      <c r="A333" s="228"/>
      <c r="B333" s="229" t="s">
        <v>500</v>
      </c>
      <c r="C333" s="219"/>
      <c r="D333" s="220"/>
      <c r="E333" s="242"/>
      <c r="F333" s="222"/>
      <c r="G333" s="242"/>
      <c r="H333" s="223"/>
      <c r="I333" s="222"/>
      <c r="J333" s="266"/>
      <c r="K333" s="288"/>
      <c r="L333" s="289"/>
      <c r="M333" s="289"/>
      <c r="N333" s="289"/>
    </row>
    <row r="334" spans="1:14" s="290" customFormat="1" ht="15" customHeight="1" hidden="1">
      <c r="A334" s="228"/>
      <c r="B334" s="229" t="s">
        <v>501</v>
      </c>
      <c r="C334" s="219"/>
      <c r="D334" s="220"/>
      <c r="E334" s="242"/>
      <c r="F334" s="222"/>
      <c r="G334" s="242"/>
      <c r="H334" s="223"/>
      <c r="I334" s="222"/>
      <c r="J334" s="266"/>
      <c r="K334" s="288"/>
      <c r="L334" s="289"/>
      <c r="M334" s="289"/>
      <c r="N334" s="289"/>
    </row>
    <row r="335" spans="1:14" s="290" customFormat="1" ht="15" customHeight="1" hidden="1">
      <c r="A335" s="228"/>
      <c r="B335" s="229" t="s">
        <v>502</v>
      </c>
      <c r="C335" s="219"/>
      <c r="D335" s="220"/>
      <c r="E335" s="242"/>
      <c r="F335" s="222"/>
      <c r="G335" s="242"/>
      <c r="H335" s="223"/>
      <c r="I335" s="222"/>
      <c r="J335" s="266"/>
      <c r="K335" s="288"/>
      <c r="L335" s="289"/>
      <c r="M335" s="289"/>
      <c r="N335" s="289"/>
    </row>
    <row r="336" spans="1:14" s="290" customFormat="1" ht="15" customHeight="1" hidden="1">
      <c r="A336" s="228"/>
      <c r="B336" s="229" t="s">
        <v>1101</v>
      </c>
      <c r="C336" s="219"/>
      <c r="D336" s="220"/>
      <c r="E336" s="242"/>
      <c r="F336" s="222"/>
      <c r="G336" s="242"/>
      <c r="H336" s="223"/>
      <c r="I336" s="222"/>
      <c r="J336" s="266"/>
      <c r="K336" s="288"/>
      <c r="L336" s="289"/>
      <c r="M336" s="289"/>
      <c r="N336" s="289"/>
    </row>
    <row r="337" spans="1:14" s="290" customFormat="1" ht="15" customHeight="1" hidden="1">
      <c r="A337" s="228"/>
      <c r="B337" s="229" t="s">
        <v>1136</v>
      </c>
      <c r="C337" s="219"/>
      <c r="D337" s="220"/>
      <c r="E337" s="242"/>
      <c r="F337" s="222"/>
      <c r="G337" s="242"/>
      <c r="H337" s="223"/>
      <c r="I337" s="222"/>
      <c r="J337" s="266"/>
      <c r="K337" s="288"/>
      <c r="L337" s="289"/>
      <c r="M337" s="289"/>
      <c r="N337" s="289"/>
    </row>
    <row r="338" spans="1:14" s="290" customFormat="1" ht="15" customHeight="1" hidden="1">
      <c r="A338" s="228"/>
      <c r="B338" s="229" t="s">
        <v>503</v>
      </c>
      <c r="C338" s="219"/>
      <c r="D338" s="220"/>
      <c r="E338" s="242"/>
      <c r="F338" s="222"/>
      <c r="G338" s="242"/>
      <c r="H338" s="223"/>
      <c r="I338" s="222"/>
      <c r="J338" s="266"/>
      <c r="K338" s="288"/>
      <c r="L338" s="289"/>
      <c r="M338" s="289"/>
      <c r="N338" s="289"/>
    </row>
    <row r="339" spans="1:14" s="290" customFormat="1" ht="15" customHeight="1" hidden="1">
      <c r="A339" s="228"/>
      <c r="B339" s="229" t="s">
        <v>1106</v>
      </c>
      <c r="C339" s="219"/>
      <c r="D339" s="249"/>
      <c r="E339" s="250"/>
      <c r="F339" s="222"/>
      <c r="G339" s="250"/>
      <c r="H339" s="281"/>
      <c r="I339" s="222"/>
      <c r="J339" s="266"/>
      <c r="K339" s="288"/>
      <c r="L339" s="289"/>
      <c r="M339" s="289"/>
      <c r="N339" s="289"/>
    </row>
    <row r="340" spans="1:14" s="290" customFormat="1" ht="18" customHeight="1">
      <c r="A340" s="252"/>
      <c r="B340" s="233"/>
      <c r="C340" s="723" t="s">
        <v>1077</v>
      </c>
      <c r="D340" s="724"/>
      <c r="E340" s="724"/>
      <c r="F340" s="234" t="e">
        <f>SUM(F254:F336)</f>
        <v>#REF!</v>
      </c>
      <c r="G340" s="235"/>
      <c r="H340" s="236"/>
      <c r="I340" s="399">
        <f>SUM(I254:I331)</f>
        <v>7139.3058</v>
      </c>
      <c r="J340" s="297"/>
      <c r="K340" s="288"/>
      <c r="L340" s="298"/>
      <c r="M340" s="289"/>
      <c r="N340" s="289"/>
    </row>
    <row r="341" spans="1:14" s="209" customFormat="1" ht="18" customHeight="1">
      <c r="A341" s="299" t="s">
        <v>1502</v>
      </c>
      <c r="B341" s="204" t="s">
        <v>1013</v>
      </c>
      <c r="C341" s="211"/>
      <c r="D341" s="238"/>
      <c r="E341" s="239"/>
      <c r="F341" s="222"/>
      <c r="G341" s="239"/>
      <c r="H341" s="223"/>
      <c r="I341" s="222"/>
      <c r="J341" s="225"/>
      <c r="K341" s="226"/>
      <c r="L341" s="188"/>
      <c r="M341" s="188"/>
      <c r="N341" s="188"/>
    </row>
    <row r="342" spans="1:14" s="209" customFormat="1" ht="15" customHeight="1">
      <c r="A342" s="300" t="s">
        <v>1503</v>
      </c>
      <c r="B342" s="292" t="s">
        <v>1155</v>
      </c>
      <c r="C342" s="282"/>
      <c r="D342" s="220"/>
      <c r="E342" s="242"/>
      <c r="F342" s="222"/>
      <c r="G342" s="242"/>
      <c r="H342" s="223"/>
      <c r="I342" s="222"/>
      <c r="J342" s="225"/>
      <c r="K342" s="226"/>
      <c r="L342" s="188"/>
      <c r="M342" s="188"/>
      <c r="N342" s="188"/>
    </row>
    <row r="343" spans="1:14" s="209" customFormat="1" ht="45" customHeight="1" hidden="1">
      <c r="A343" s="228" t="s">
        <v>506</v>
      </c>
      <c r="B343" s="230" t="s">
        <v>507</v>
      </c>
      <c r="C343" s="219" t="s">
        <v>1055</v>
      </c>
      <c r="D343" s="220"/>
      <c r="E343" s="242"/>
      <c r="F343" s="222">
        <f>D343*E343</f>
        <v>0</v>
      </c>
      <c r="G343" s="242"/>
      <c r="H343" s="223">
        <v>53.97</v>
      </c>
      <c r="I343" s="222">
        <f>G343*H343</f>
        <v>0</v>
      </c>
      <c r="J343" s="225"/>
      <c r="K343" s="226"/>
      <c r="L343" s="188"/>
      <c r="M343" s="188"/>
      <c r="N343" s="188"/>
    </row>
    <row r="344" spans="1:14" s="209" customFormat="1" ht="15" customHeight="1" hidden="1">
      <c r="A344" s="228"/>
      <c r="B344" s="229" t="s">
        <v>508</v>
      </c>
      <c r="C344" s="219"/>
      <c r="D344" s="220"/>
      <c r="E344" s="242"/>
      <c r="F344" s="222"/>
      <c r="G344" s="242"/>
      <c r="H344" s="223"/>
      <c r="I344" s="222"/>
      <c r="J344" s="225"/>
      <c r="K344" s="226"/>
      <c r="L344" s="188"/>
      <c r="M344" s="188"/>
      <c r="N344" s="188"/>
    </row>
    <row r="345" spans="1:14" s="209" customFormat="1" ht="30" customHeight="1" hidden="1">
      <c r="A345" s="228"/>
      <c r="B345" s="229" t="s">
        <v>509</v>
      </c>
      <c r="C345" s="219"/>
      <c r="D345" s="220"/>
      <c r="E345" s="242"/>
      <c r="F345" s="222"/>
      <c r="G345" s="242"/>
      <c r="H345" s="223"/>
      <c r="I345" s="222"/>
      <c r="J345" s="225"/>
      <c r="K345" s="226"/>
      <c r="L345" s="188"/>
      <c r="M345" s="188"/>
      <c r="N345" s="188"/>
    </row>
    <row r="346" spans="1:14" s="209" customFormat="1" ht="15" customHeight="1" hidden="1">
      <c r="A346" s="228"/>
      <c r="B346" s="229" t="s">
        <v>510</v>
      </c>
      <c r="C346" s="219"/>
      <c r="D346" s="220"/>
      <c r="E346" s="242"/>
      <c r="F346" s="222"/>
      <c r="G346" s="242"/>
      <c r="H346" s="223"/>
      <c r="I346" s="222"/>
      <c r="J346" s="225"/>
      <c r="K346" s="226"/>
      <c r="L346" s="188"/>
      <c r="M346" s="188"/>
      <c r="N346" s="188"/>
    </row>
    <row r="347" spans="1:14" s="209" customFormat="1" ht="15" customHeight="1" hidden="1">
      <c r="A347" s="228"/>
      <c r="B347" s="229" t="s">
        <v>511</v>
      </c>
      <c r="C347" s="219"/>
      <c r="D347" s="220"/>
      <c r="E347" s="242"/>
      <c r="F347" s="222"/>
      <c r="G347" s="242"/>
      <c r="H347" s="223"/>
      <c r="I347" s="222"/>
      <c r="J347" s="225"/>
      <c r="K347" s="226"/>
      <c r="L347" s="188"/>
      <c r="M347" s="188"/>
      <c r="N347" s="188"/>
    </row>
    <row r="348" spans="1:14" s="209" customFormat="1" ht="45" customHeight="1" hidden="1">
      <c r="A348" s="228" t="s">
        <v>512</v>
      </c>
      <c r="B348" s="230" t="s">
        <v>513</v>
      </c>
      <c r="C348" s="219" t="s">
        <v>1055</v>
      </c>
      <c r="D348" s="220"/>
      <c r="E348" s="242"/>
      <c r="F348" s="222">
        <f>D348*E348</f>
        <v>0</v>
      </c>
      <c r="G348" s="242"/>
      <c r="H348" s="223">
        <v>20.94</v>
      </c>
      <c r="I348" s="222">
        <f>G348*H348</f>
        <v>0</v>
      </c>
      <c r="J348" s="225"/>
      <c r="K348" s="226"/>
      <c r="L348" s="188"/>
      <c r="M348" s="188"/>
      <c r="N348" s="188"/>
    </row>
    <row r="349" spans="1:14" s="209" customFormat="1" ht="15" customHeight="1" hidden="1">
      <c r="A349" s="228"/>
      <c r="B349" s="229" t="s">
        <v>511</v>
      </c>
      <c r="C349" s="219"/>
      <c r="D349" s="220"/>
      <c r="E349" s="242"/>
      <c r="F349" s="222"/>
      <c r="G349" s="242"/>
      <c r="H349" s="223"/>
      <c r="I349" s="222"/>
      <c r="J349" s="225"/>
      <c r="K349" s="226"/>
      <c r="L349" s="188"/>
      <c r="M349" s="188"/>
      <c r="N349" s="188"/>
    </row>
    <row r="350" spans="1:14" s="209" customFormat="1" ht="30" customHeight="1" hidden="1">
      <c r="A350" s="228"/>
      <c r="B350" s="229" t="s">
        <v>514</v>
      </c>
      <c r="C350" s="219"/>
      <c r="D350" s="220"/>
      <c r="E350" s="242"/>
      <c r="F350" s="222"/>
      <c r="G350" s="242"/>
      <c r="H350" s="223"/>
      <c r="I350" s="222"/>
      <c r="J350" s="225"/>
      <c r="K350" s="226"/>
      <c r="L350" s="188"/>
      <c r="M350" s="188"/>
      <c r="N350" s="188"/>
    </row>
    <row r="351" spans="1:14" s="209" customFormat="1" ht="15" customHeight="1" hidden="1">
      <c r="A351" s="228"/>
      <c r="B351" s="229" t="s">
        <v>515</v>
      </c>
      <c r="C351" s="219"/>
      <c r="D351" s="220"/>
      <c r="E351" s="242"/>
      <c r="F351" s="222"/>
      <c r="G351" s="242"/>
      <c r="H351" s="223"/>
      <c r="I351" s="222"/>
      <c r="J351" s="225"/>
      <c r="K351" s="226"/>
      <c r="L351" s="188"/>
      <c r="M351" s="188"/>
      <c r="N351" s="188"/>
    </row>
    <row r="352" spans="1:14" s="247" customFormat="1" ht="15" customHeight="1" hidden="1">
      <c r="A352" s="228" t="s">
        <v>516</v>
      </c>
      <c r="B352" s="230" t="s">
        <v>517</v>
      </c>
      <c r="C352" s="219" t="s">
        <v>1055</v>
      </c>
      <c r="D352" s="220"/>
      <c r="E352" s="242"/>
      <c r="F352" s="222">
        <f>D352*E352</f>
        <v>0</v>
      </c>
      <c r="G352" s="242"/>
      <c r="H352" s="223">
        <v>36.99</v>
      </c>
      <c r="I352" s="222">
        <f>G352*H352</f>
        <v>0</v>
      </c>
      <c r="J352" s="225"/>
      <c r="K352" s="226"/>
      <c r="L352" s="246"/>
      <c r="M352" s="246"/>
      <c r="N352" s="246"/>
    </row>
    <row r="353" spans="1:14" s="247" customFormat="1" ht="15" customHeight="1" hidden="1">
      <c r="A353" s="228"/>
      <c r="B353" s="229" t="s">
        <v>518</v>
      </c>
      <c r="C353" s="219"/>
      <c r="D353" s="220"/>
      <c r="E353" s="242"/>
      <c r="F353" s="222"/>
      <c r="G353" s="242"/>
      <c r="H353" s="223"/>
      <c r="I353" s="222"/>
      <c r="J353" s="225"/>
      <c r="K353" s="226"/>
      <c r="L353" s="246"/>
      <c r="M353" s="246"/>
      <c r="N353" s="246"/>
    </row>
    <row r="354" spans="1:14" s="209" customFormat="1" ht="16.5" customHeight="1" hidden="1">
      <c r="A354" s="228" t="s">
        <v>519</v>
      </c>
      <c r="B354" s="230" t="s">
        <v>1156</v>
      </c>
      <c r="C354" s="244" t="s">
        <v>1467</v>
      </c>
      <c r="D354" s="220"/>
      <c r="E354" s="242"/>
      <c r="F354" s="222">
        <f>D354*E354</f>
        <v>0</v>
      </c>
      <c r="G354" s="242"/>
      <c r="H354" s="223">
        <v>31.88</v>
      </c>
      <c r="I354" s="222">
        <f>G354*H354</f>
        <v>0</v>
      </c>
      <c r="J354" s="225"/>
      <c r="K354" s="226"/>
      <c r="L354" s="188"/>
      <c r="M354" s="188"/>
      <c r="N354" s="188"/>
    </row>
    <row r="355" spans="1:14" s="209" customFormat="1" ht="15" customHeight="1" hidden="1">
      <c r="A355" s="228"/>
      <c r="B355" s="229" t="s">
        <v>1158</v>
      </c>
      <c r="C355" s="219"/>
      <c r="D355" s="220"/>
      <c r="E355" s="242"/>
      <c r="F355" s="222"/>
      <c r="G355" s="242"/>
      <c r="H355" s="223"/>
      <c r="I355" s="222"/>
      <c r="J355" s="225"/>
      <c r="K355" s="226"/>
      <c r="L355" s="188"/>
      <c r="M355" s="188"/>
      <c r="N355" s="188"/>
    </row>
    <row r="356" spans="1:14" s="209" customFormat="1" ht="16.5" customHeight="1" hidden="1">
      <c r="A356" s="228" t="s">
        <v>520</v>
      </c>
      <c r="B356" s="230" t="s">
        <v>521</v>
      </c>
      <c r="C356" s="244" t="s">
        <v>1467</v>
      </c>
      <c r="D356" s="220"/>
      <c r="E356" s="242"/>
      <c r="F356" s="222">
        <f>D356*E356</f>
        <v>0</v>
      </c>
      <c r="G356" s="242"/>
      <c r="H356" s="223">
        <v>37.59</v>
      </c>
      <c r="I356" s="222">
        <f>G356*H356</f>
        <v>0</v>
      </c>
      <c r="J356" s="225"/>
      <c r="K356" s="226"/>
      <c r="L356" s="188"/>
      <c r="M356" s="188"/>
      <c r="N356" s="188"/>
    </row>
    <row r="357" spans="1:14" s="209" customFormat="1" ht="15" customHeight="1" hidden="1">
      <c r="A357" s="228"/>
      <c r="B357" s="229" t="s">
        <v>522</v>
      </c>
      <c r="C357" s="219"/>
      <c r="D357" s="220"/>
      <c r="E357" s="242"/>
      <c r="F357" s="222"/>
      <c r="G357" s="242"/>
      <c r="H357" s="223"/>
      <c r="I357" s="222"/>
      <c r="J357" s="225"/>
      <c r="K357" s="226"/>
      <c r="L357" s="188"/>
      <c r="M357" s="188"/>
      <c r="N357" s="188"/>
    </row>
    <row r="358" spans="1:14" s="247" customFormat="1" ht="15" customHeight="1" hidden="1">
      <c r="A358" s="228" t="s">
        <v>523</v>
      </c>
      <c r="B358" s="230" t="s">
        <v>524</v>
      </c>
      <c r="C358" s="219" t="s">
        <v>1157</v>
      </c>
      <c r="D358" s="220"/>
      <c r="E358" s="242"/>
      <c r="F358" s="222">
        <f>D358*E358</f>
        <v>0</v>
      </c>
      <c r="G358" s="242"/>
      <c r="H358" s="223">
        <v>1.48</v>
      </c>
      <c r="I358" s="222">
        <f>G358*H358</f>
        <v>0</v>
      </c>
      <c r="J358" s="225"/>
      <c r="K358" s="226"/>
      <c r="L358" s="246"/>
      <c r="M358" s="246"/>
      <c r="N358" s="246"/>
    </row>
    <row r="359" spans="1:14" s="247" customFormat="1" ht="15" customHeight="1" hidden="1">
      <c r="A359" s="228"/>
      <c r="B359" s="229" t="s">
        <v>518</v>
      </c>
      <c r="C359" s="219"/>
      <c r="D359" s="220"/>
      <c r="E359" s="242"/>
      <c r="F359" s="222"/>
      <c r="G359" s="242"/>
      <c r="H359" s="223"/>
      <c r="I359" s="222"/>
      <c r="J359" s="225"/>
      <c r="K359" s="226"/>
      <c r="L359" s="246"/>
      <c r="M359" s="246"/>
      <c r="N359" s="246"/>
    </row>
    <row r="360" spans="1:14" s="209" customFormat="1" ht="15" customHeight="1">
      <c r="A360" s="228" t="s">
        <v>1504</v>
      </c>
      <c r="B360" s="230" t="s">
        <v>1156</v>
      </c>
      <c r="C360" s="219" t="s">
        <v>1157</v>
      </c>
      <c r="D360" s="220">
        <f>260*1.12*16</f>
        <v>4659.200000000001</v>
      </c>
      <c r="E360" s="221">
        <f>H360*bdi</f>
        <v>2.2885</v>
      </c>
      <c r="F360" s="222">
        <f>D360*E360</f>
        <v>10662.579200000002</v>
      </c>
      <c r="G360" s="242">
        <v>4807</v>
      </c>
      <c r="H360" s="223">
        <v>1.99</v>
      </c>
      <c r="I360" s="222">
        <f>G360*H360</f>
        <v>9565.93</v>
      </c>
      <c r="J360" s="225"/>
      <c r="K360" s="226"/>
      <c r="L360" s="188"/>
      <c r="M360" s="188"/>
      <c r="N360" s="188"/>
    </row>
    <row r="361" spans="1:14" s="209" customFormat="1" ht="15" customHeight="1">
      <c r="A361" s="228"/>
      <c r="B361" s="229" t="s">
        <v>1158</v>
      </c>
      <c r="C361" s="219"/>
      <c r="D361" s="220"/>
      <c r="E361" s="242"/>
      <c r="F361" s="222"/>
      <c r="G361" s="242"/>
      <c r="H361" s="223"/>
      <c r="I361" s="222"/>
      <c r="J361" s="225"/>
      <c r="K361" s="226"/>
      <c r="L361" s="188"/>
      <c r="M361" s="188"/>
      <c r="N361" s="188"/>
    </row>
    <row r="362" spans="1:14" s="209" customFormat="1" ht="15" customHeight="1" hidden="1">
      <c r="A362" s="228" t="s">
        <v>525</v>
      </c>
      <c r="B362" s="230" t="s">
        <v>526</v>
      </c>
      <c r="C362" s="219" t="s">
        <v>1157</v>
      </c>
      <c r="D362" s="220"/>
      <c r="E362" s="242"/>
      <c r="F362" s="222">
        <f>D362*E362</f>
        <v>0</v>
      </c>
      <c r="G362" s="242"/>
      <c r="H362" s="223">
        <v>2.21</v>
      </c>
      <c r="I362" s="222">
        <f>G362*H362</f>
        <v>0</v>
      </c>
      <c r="J362" s="225"/>
      <c r="K362" s="226"/>
      <c r="L362" s="188"/>
      <c r="M362" s="188"/>
      <c r="N362" s="188"/>
    </row>
    <row r="363" spans="1:14" s="209" customFormat="1" ht="15" customHeight="1" hidden="1">
      <c r="A363" s="228"/>
      <c r="B363" s="229" t="s">
        <v>522</v>
      </c>
      <c r="C363" s="219"/>
      <c r="D363" s="220"/>
      <c r="E363" s="242"/>
      <c r="F363" s="222"/>
      <c r="G363" s="242"/>
      <c r="H363" s="223"/>
      <c r="I363" s="222"/>
      <c r="J363" s="225"/>
      <c r="K363" s="226"/>
      <c r="L363" s="188"/>
      <c r="M363" s="188"/>
      <c r="N363" s="188"/>
    </row>
    <row r="364" spans="1:14" s="261" customFormat="1" ht="15" customHeight="1" hidden="1">
      <c r="A364" s="228" t="s">
        <v>527</v>
      </c>
      <c r="B364" s="230" t="s">
        <v>528</v>
      </c>
      <c r="C364" s="219" t="s">
        <v>1055</v>
      </c>
      <c r="D364" s="220"/>
      <c r="E364" s="242"/>
      <c r="F364" s="222">
        <f>D364*E364</f>
        <v>0</v>
      </c>
      <c r="G364" s="242"/>
      <c r="H364" s="223">
        <v>38.35</v>
      </c>
      <c r="I364" s="222">
        <f>G364*H364</f>
        <v>0</v>
      </c>
      <c r="J364" s="225"/>
      <c r="K364" s="259"/>
      <c r="L364" s="260"/>
      <c r="M364" s="260"/>
      <c r="N364" s="260"/>
    </row>
    <row r="365" spans="1:14" s="261" customFormat="1" ht="33" customHeight="1" hidden="1">
      <c r="A365" s="228"/>
      <c r="B365" s="229" t="s">
        <v>529</v>
      </c>
      <c r="C365" s="219"/>
      <c r="D365" s="220"/>
      <c r="E365" s="242"/>
      <c r="F365" s="222"/>
      <c r="G365" s="242"/>
      <c r="H365" s="223"/>
      <c r="I365" s="222"/>
      <c r="J365" s="225"/>
      <c r="K365" s="259"/>
      <c r="L365" s="260"/>
      <c r="M365" s="260"/>
      <c r="N365" s="260"/>
    </row>
    <row r="366" spans="1:14" s="261" customFormat="1" ht="33" customHeight="1" hidden="1">
      <c r="A366" s="228"/>
      <c r="B366" s="229" t="s">
        <v>530</v>
      </c>
      <c r="C366" s="219"/>
      <c r="D366" s="220"/>
      <c r="E366" s="242"/>
      <c r="F366" s="222"/>
      <c r="G366" s="242"/>
      <c r="H366" s="223"/>
      <c r="I366" s="222"/>
      <c r="J366" s="225"/>
      <c r="K366" s="259"/>
      <c r="L366" s="260"/>
      <c r="M366" s="260"/>
      <c r="N366" s="260"/>
    </row>
    <row r="367" spans="1:14" s="209" customFormat="1" ht="15" customHeight="1">
      <c r="A367" s="228" t="s">
        <v>1505</v>
      </c>
      <c r="B367" s="301" t="s">
        <v>1159</v>
      </c>
      <c r="C367" s="219"/>
      <c r="D367" s="220"/>
      <c r="E367" s="242"/>
      <c r="F367" s="222"/>
      <c r="G367" s="242"/>
      <c r="H367" s="223"/>
      <c r="I367" s="222"/>
      <c r="J367" s="225"/>
      <c r="K367" s="226"/>
      <c r="L367" s="188"/>
      <c r="M367" s="188"/>
      <c r="N367" s="188"/>
    </row>
    <row r="368" spans="1:14" s="209" customFormat="1" ht="15" customHeight="1">
      <c r="A368" s="228" t="s">
        <v>1506</v>
      </c>
      <c r="B368" s="230" t="s">
        <v>1160</v>
      </c>
      <c r="C368" s="219" t="s">
        <v>1076</v>
      </c>
      <c r="D368" s="220">
        <f>110</f>
        <v>110</v>
      </c>
      <c r="E368" s="221">
        <f>H368*bdi</f>
        <v>15.363999999999999</v>
      </c>
      <c r="F368" s="222">
        <f>D368*E368</f>
        <v>1690.04</v>
      </c>
      <c r="G368" s="242">
        <v>26.31</v>
      </c>
      <c r="H368" s="223">
        <v>13.36</v>
      </c>
      <c r="I368" s="222">
        <f>G368*H368</f>
        <v>351.5016</v>
      </c>
      <c r="J368" s="225"/>
      <c r="K368" s="226"/>
      <c r="L368" s="188"/>
      <c r="M368" s="188"/>
      <c r="N368" s="188"/>
    </row>
    <row r="369" spans="1:14" s="209" customFormat="1" ht="15" customHeight="1" hidden="1">
      <c r="A369" s="228" t="s">
        <v>531</v>
      </c>
      <c r="B369" s="230" t="s">
        <v>532</v>
      </c>
      <c r="C369" s="219" t="s">
        <v>1076</v>
      </c>
      <c r="D369" s="220"/>
      <c r="E369" s="242"/>
      <c r="F369" s="222">
        <f>D369*E369</f>
        <v>0</v>
      </c>
      <c r="G369" s="242"/>
      <c r="H369" s="223">
        <v>77.65</v>
      </c>
      <c r="I369" s="222">
        <f>G369*H369</f>
        <v>0</v>
      </c>
      <c r="J369" s="225"/>
      <c r="K369" s="226"/>
      <c r="L369" s="188"/>
      <c r="M369" s="188"/>
      <c r="N369" s="188"/>
    </row>
    <row r="370" spans="1:14" s="209" customFormat="1" ht="15" customHeight="1" hidden="1">
      <c r="A370" s="228" t="s">
        <v>533</v>
      </c>
      <c r="B370" s="230" t="s">
        <v>534</v>
      </c>
      <c r="C370" s="219" t="s">
        <v>1076</v>
      </c>
      <c r="D370" s="220"/>
      <c r="E370" s="242"/>
      <c r="F370" s="222">
        <f>D370*E370</f>
        <v>0</v>
      </c>
      <c r="G370" s="242"/>
      <c r="H370" s="223">
        <v>27.17</v>
      </c>
      <c r="I370" s="222">
        <f>G370*H370</f>
        <v>0</v>
      </c>
      <c r="J370" s="225"/>
      <c r="K370" s="226"/>
      <c r="L370" s="188"/>
      <c r="M370" s="188"/>
      <c r="N370" s="188"/>
    </row>
    <row r="371" spans="1:14" s="209" customFormat="1" ht="15" customHeight="1" hidden="1">
      <c r="A371" s="228"/>
      <c r="B371" s="229" t="s">
        <v>535</v>
      </c>
      <c r="C371" s="219"/>
      <c r="D371" s="220"/>
      <c r="E371" s="242"/>
      <c r="F371" s="222"/>
      <c r="G371" s="242"/>
      <c r="H371" s="223"/>
      <c r="I371" s="222"/>
      <c r="J371" s="225"/>
      <c r="K371" s="226"/>
      <c r="L371" s="188"/>
      <c r="M371" s="188"/>
      <c r="N371" s="188"/>
    </row>
    <row r="372" spans="1:14" s="209" customFormat="1" ht="15" customHeight="1" hidden="1">
      <c r="A372" s="228"/>
      <c r="B372" s="229" t="s">
        <v>536</v>
      </c>
      <c r="C372" s="219"/>
      <c r="D372" s="220"/>
      <c r="E372" s="242"/>
      <c r="F372" s="222"/>
      <c r="G372" s="242"/>
      <c r="H372" s="223"/>
      <c r="I372" s="222"/>
      <c r="J372" s="225"/>
      <c r="K372" s="226"/>
      <c r="L372" s="188"/>
      <c r="M372" s="188"/>
      <c r="N372" s="188"/>
    </row>
    <row r="373" spans="1:14" s="209" customFormat="1" ht="15" customHeight="1" hidden="1">
      <c r="A373" s="228"/>
      <c r="B373" s="229" t="s">
        <v>511</v>
      </c>
      <c r="C373" s="219"/>
      <c r="D373" s="220"/>
      <c r="E373" s="242"/>
      <c r="F373" s="222"/>
      <c r="G373" s="242"/>
      <c r="H373" s="223"/>
      <c r="I373" s="222"/>
      <c r="J373" s="225"/>
      <c r="K373" s="226"/>
      <c r="L373" s="188"/>
      <c r="M373" s="188"/>
      <c r="N373" s="188"/>
    </row>
    <row r="374" spans="1:14" s="209" customFormat="1" ht="15" customHeight="1" hidden="1">
      <c r="A374" s="228" t="s">
        <v>537</v>
      </c>
      <c r="B374" s="302" t="s">
        <v>538</v>
      </c>
      <c r="C374" s="219"/>
      <c r="D374" s="220"/>
      <c r="E374" s="242"/>
      <c r="F374" s="222"/>
      <c r="G374" s="242"/>
      <c r="H374" s="223"/>
      <c r="I374" s="222"/>
      <c r="J374" s="225"/>
      <c r="K374" s="226"/>
      <c r="L374" s="188"/>
      <c r="M374" s="188"/>
      <c r="N374" s="188"/>
    </row>
    <row r="375" spans="1:14" s="209" customFormat="1" ht="15" customHeight="1" hidden="1">
      <c r="A375" s="228" t="s">
        <v>539</v>
      </c>
      <c r="B375" s="230" t="s">
        <v>540</v>
      </c>
      <c r="C375" s="219" t="s">
        <v>1076</v>
      </c>
      <c r="D375" s="220"/>
      <c r="E375" s="242"/>
      <c r="F375" s="222">
        <f>D375*E375</f>
        <v>0</v>
      </c>
      <c r="G375" s="242"/>
      <c r="H375" s="223">
        <v>28.96</v>
      </c>
      <c r="I375" s="222">
        <f>G375*H375</f>
        <v>0</v>
      </c>
      <c r="J375" s="225"/>
      <c r="K375" s="226"/>
      <c r="L375" s="188"/>
      <c r="M375" s="188"/>
      <c r="N375" s="188"/>
    </row>
    <row r="376" spans="1:14" s="209" customFormat="1" ht="15" customHeight="1" hidden="1">
      <c r="A376" s="228" t="s">
        <v>541</v>
      </c>
      <c r="B376" s="230" t="s">
        <v>542</v>
      </c>
      <c r="C376" s="219" t="s">
        <v>1076</v>
      </c>
      <c r="D376" s="220"/>
      <c r="E376" s="242"/>
      <c r="F376" s="222">
        <f>D376*E376</f>
        <v>0</v>
      </c>
      <c r="G376" s="242"/>
      <c r="H376" s="223">
        <v>23.2</v>
      </c>
      <c r="I376" s="222">
        <f>G376*H376</f>
        <v>0</v>
      </c>
      <c r="J376" s="225"/>
      <c r="K376" s="226"/>
      <c r="L376" s="188"/>
      <c r="M376" s="188"/>
      <c r="N376" s="188"/>
    </row>
    <row r="377" spans="1:14" s="209" customFormat="1" ht="15" customHeight="1" hidden="1">
      <c r="A377" s="228" t="s">
        <v>543</v>
      </c>
      <c r="B377" s="230" t="s">
        <v>544</v>
      </c>
      <c r="C377" s="219" t="s">
        <v>1076</v>
      </c>
      <c r="D377" s="220"/>
      <c r="E377" s="242"/>
      <c r="F377" s="222">
        <f>D377*E377</f>
        <v>0</v>
      </c>
      <c r="G377" s="242"/>
      <c r="H377" s="223">
        <v>16.22</v>
      </c>
      <c r="I377" s="222">
        <f>G377*H377</f>
        <v>0</v>
      </c>
      <c r="J377" s="225"/>
      <c r="K377" s="226"/>
      <c r="L377" s="188"/>
      <c r="M377" s="188"/>
      <c r="N377" s="188"/>
    </row>
    <row r="378" spans="1:14" s="209" customFormat="1" ht="15" customHeight="1" hidden="1">
      <c r="A378" s="228" t="s">
        <v>545</v>
      </c>
      <c r="B378" s="230" t="s">
        <v>546</v>
      </c>
      <c r="C378" s="219" t="s">
        <v>1076</v>
      </c>
      <c r="D378" s="220"/>
      <c r="E378" s="242"/>
      <c r="F378" s="222">
        <f>D378*E378</f>
        <v>0</v>
      </c>
      <c r="G378" s="242"/>
      <c r="H378" s="223">
        <v>7.7</v>
      </c>
      <c r="I378" s="222">
        <f>G378*H378</f>
        <v>0</v>
      </c>
      <c r="J378" s="225"/>
      <c r="K378" s="226"/>
      <c r="L378" s="188"/>
      <c r="M378" s="188"/>
      <c r="N378" s="188"/>
    </row>
    <row r="379" spans="1:14" s="209" customFormat="1" ht="15" customHeight="1" hidden="1">
      <c r="A379" s="228" t="s">
        <v>547</v>
      </c>
      <c r="B379" s="230" t="s">
        <v>548</v>
      </c>
      <c r="C379" s="219" t="s">
        <v>1076</v>
      </c>
      <c r="D379" s="220"/>
      <c r="E379" s="242"/>
      <c r="F379" s="222">
        <f>D379*E379</f>
        <v>0</v>
      </c>
      <c r="G379" s="242"/>
      <c r="H379" s="223">
        <v>2.57</v>
      </c>
      <c r="I379" s="222">
        <f>G379*H379</f>
        <v>0</v>
      </c>
      <c r="J379" s="225"/>
      <c r="K379" s="226"/>
      <c r="L379" s="188"/>
      <c r="M379" s="188"/>
      <c r="N379" s="188"/>
    </row>
    <row r="380" spans="1:14" s="209" customFormat="1" ht="15" customHeight="1" hidden="1">
      <c r="A380" s="228" t="s">
        <v>549</v>
      </c>
      <c r="B380" s="302" t="s">
        <v>550</v>
      </c>
      <c r="C380" s="219"/>
      <c r="D380" s="220"/>
      <c r="E380" s="242"/>
      <c r="F380" s="222"/>
      <c r="G380" s="242"/>
      <c r="H380" s="223"/>
      <c r="I380" s="222"/>
      <c r="J380" s="225"/>
      <c r="K380" s="226"/>
      <c r="L380" s="188"/>
      <c r="M380" s="188"/>
      <c r="N380" s="188"/>
    </row>
    <row r="381" spans="1:14" s="209" customFormat="1" ht="15" customHeight="1" hidden="1">
      <c r="A381" s="228" t="s">
        <v>551</v>
      </c>
      <c r="B381" s="230" t="s">
        <v>552</v>
      </c>
      <c r="C381" s="219" t="s">
        <v>1076</v>
      </c>
      <c r="D381" s="220"/>
      <c r="E381" s="221"/>
      <c r="F381" s="222"/>
      <c r="G381" s="242"/>
      <c r="H381" s="223">
        <v>25.62</v>
      </c>
      <c r="I381" s="222">
        <f>G381*H381</f>
        <v>0</v>
      </c>
      <c r="J381" s="225"/>
      <c r="K381" s="226"/>
      <c r="L381" s="188"/>
      <c r="M381" s="188"/>
      <c r="N381" s="188"/>
    </row>
    <row r="382" spans="1:14" s="209" customFormat="1" ht="30" customHeight="1" hidden="1">
      <c r="A382" s="228"/>
      <c r="B382" s="229" t="s">
        <v>553</v>
      </c>
      <c r="C382" s="219"/>
      <c r="D382" s="220"/>
      <c r="E382" s="242"/>
      <c r="F382" s="222"/>
      <c r="G382" s="242"/>
      <c r="H382" s="223"/>
      <c r="I382" s="222"/>
      <c r="J382" s="225"/>
      <c r="K382" s="226"/>
      <c r="L382" s="188"/>
      <c r="M382" s="188"/>
      <c r="N382" s="188"/>
    </row>
    <row r="383" spans="1:14" s="209" customFormat="1" ht="15" customHeight="1" hidden="1">
      <c r="A383" s="228"/>
      <c r="B383" s="229" t="s">
        <v>554</v>
      </c>
      <c r="C383" s="219"/>
      <c r="D383" s="220"/>
      <c r="E383" s="242"/>
      <c r="F383" s="222"/>
      <c r="G383" s="242"/>
      <c r="H383" s="223"/>
      <c r="I383" s="222"/>
      <c r="J383" s="225"/>
      <c r="K383" s="226"/>
      <c r="L383" s="188"/>
      <c r="M383" s="188"/>
      <c r="N383" s="188"/>
    </row>
    <row r="384" spans="1:14" s="209" customFormat="1" ht="15" customHeight="1" hidden="1">
      <c r="A384" s="228"/>
      <c r="B384" s="229" t="s">
        <v>555</v>
      </c>
      <c r="C384" s="219"/>
      <c r="D384" s="220"/>
      <c r="E384" s="242"/>
      <c r="F384" s="222"/>
      <c r="G384" s="242"/>
      <c r="H384" s="223"/>
      <c r="I384" s="222"/>
      <c r="J384" s="225"/>
      <c r="K384" s="226"/>
      <c r="L384" s="188"/>
      <c r="M384" s="188"/>
      <c r="N384" s="188"/>
    </row>
    <row r="385" spans="1:14" s="209" customFormat="1" ht="15" customHeight="1" hidden="1">
      <c r="A385" s="228"/>
      <c r="B385" s="229" t="s">
        <v>1657</v>
      </c>
      <c r="C385" s="219"/>
      <c r="D385" s="220"/>
      <c r="E385" s="242"/>
      <c r="F385" s="222"/>
      <c r="G385" s="242"/>
      <c r="H385" s="223"/>
      <c r="I385" s="222"/>
      <c r="J385" s="225"/>
      <c r="K385" s="226"/>
      <c r="L385" s="188"/>
      <c r="M385" s="188"/>
      <c r="N385" s="188"/>
    </row>
    <row r="386" spans="1:14" s="261" customFormat="1" ht="15" customHeight="1" hidden="1">
      <c r="A386" s="228" t="s">
        <v>556</v>
      </c>
      <c r="B386" s="230" t="s">
        <v>557</v>
      </c>
      <c r="C386" s="219" t="s">
        <v>1076</v>
      </c>
      <c r="D386" s="220"/>
      <c r="E386" s="242"/>
      <c r="F386" s="222"/>
      <c r="G386" s="242"/>
      <c r="H386" s="223">
        <v>34.78</v>
      </c>
      <c r="I386" s="222">
        <f>G386*H386</f>
        <v>0</v>
      </c>
      <c r="J386" s="225"/>
      <c r="K386" s="259"/>
      <c r="L386" s="260"/>
      <c r="M386" s="260"/>
      <c r="N386" s="260"/>
    </row>
    <row r="387" spans="1:14" s="261" customFormat="1" ht="30" customHeight="1" hidden="1">
      <c r="A387" s="228"/>
      <c r="B387" s="229" t="s">
        <v>558</v>
      </c>
      <c r="C387" s="219"/>
      <c r="D387" s="220"/>
      <c r="E387" s="242"/>
      <c r="F387" s="222"/>
      <c r="G387" s="242"/>
      <c r="H387" s="223"/>
      <c r="I387" s="222"/>
      <c r="J387" s="225"/>
      <c r="K387" s="259"/>
      <c r="L387" s="260"/>
      <c r="M387" s="260"/>
      <c r="N387" s="260"/>
    </row>
    <row r="388" spans="1:14" s="261" customFormat="1" ht="15" customHeight="1" hidden="1">
      <c r="A388" s="228"/>
      <c r="B388" s="229" t="s">
        <v>554</v>
      </c>
      <c r="C388" s="219"/>
      <c r="D388" s="220"/>
      <c r="E388" s="242"/>
      <c r="F388" s="222"/>
      <c r="G388" s="242"/>
      <c r="H388" s="223"/>
      <c r="I388" s="222"/>
      <c r="J388" s="225"/>
      <c r="K388" s="259"/>
      <c r="L388" s="260"/>
      <c r="M388" s="260"/>
      <c r="N388" s="260"/>
    </row>
    <row r="389" spans="1:14" s="261" customFormat="1" ht="15" customHeight="1" hidden="1">
      <c r="A389" s="228"/>
      <c r="B389" s="229" t="s">
        <v>555</v>
      </c>
      <c r="C389" s="219"/>
      <c r="D389" s="220"/>
      <c r="E389" s="242"/>
      <c r="F389" s="222"/>
      <c r="G389" s="242"/>
      <c r="H389" s="223"/>
      <c r="I389" s="222"/>
      <c r="J389" s="225"/>
      <c r="K389" s="259"/>
      <c r="L389" s="260"/>
      <c r="M389" s="260"/>
      <c r="N389" s="260"/>
    </row>
    <row r="390" spans="1:14" s="261" customFormat="1" ht="15" customHeight="1" hidden="1">
      <c r="A390" s="228"/>
      <c r="B390" s="229" t="s">
        <v>1657</v>
      </c>
      <c r="C390" s="219"/>
      <c r="D390" s="220"/>
      <c r="E390" s="242"/>
      <c r="F390" s="222"/>
      <c r="G390" s="242"/>
      <c r="H390" s="223"/>
      <c r="I390" s="222"/>
      <c r="J390" s="225"/>
      <c r="K390" s="259"/>
      <c r="L390" s="260"/>
      <c r="M390" s="260"/>
      <c r="N390" s="260"/>
    </row>
    <row r="391" spans="1:14" s="209" customFormat="1" ht="15" customHeight="1" hidden="1">
      <c r="A391" s="228" t="s">
        <v>559</v>
      </c>
      <c r="B391" s="230" t="s">
        <v>560</v>
      </c>
      <c r="C391" s="219" t="s">
        <v>1076</v>
      </c>
      <c r="D391" s="220"/>
      <c r="E391" s="221"/>
      <c r="F391" s="222"/>
      <c r="G391" s="242"/>
      <c r="H391" s="223">
        <v>17.64</v>
      </c>
      <c r="I391" s="222">
        <f>G391*H391</f>
        <v>0</v>
      </c>
      <c r="J391" s="225"/>
      <c r="K391" s="226"/>
      <c r="L391" s="188"/>
      <c r="M391" s="188"/>
      <c r="N391" s="188"/>
    </row>
    <row r="392" spans="1:14" s="209" customFormat="1" ht="18" customHeight="1" hidden="1">
      <c r="A392" s="228"/>
      <c r="B392" s="229" t="s">
        <v>561</v>
      </c>
      <c r="C392" s="219"/>
      <c r="D392" s="220"/>
      <c r="E392" s="242"/>
      <c r="F392" s="222"/>
      <c r="G392" s="242"/>
      <c r="H392" s="223"/>
      <c r="I392" s="222"/>
      <c r="J392" s="225"/>
      <c r="K392" s="226"/>
      <c r="L392" s="188"/>
      <c r="M392" s="188"/>
      <c r="N392" s="188"/>
    </row>
    <row r="393" spans="1:14" s="209" customFormat="1" ht="15" customHeight="1" hidden="1">
      <c r="A393" s="228"/>
      <c r="B393" s="229" t="s">
        <v>1657</v>
      </c>
      <c r="C393" s="219"/>
      <c r="D393" s="220"/>
      <c r="E393" s="242"/>
      <c r="F393" s="222"/>
      <c r="G393" s="242"/>
      <c r="H393" s="223"/>
      <c r="I393" s="222"/>
      <c r="J393" s="225"/>
      <c r="K393" s="226"/>
      <c r="L393" s="188"/>
      <c r="M393" s="188"/>
      <c r="N393" s="188"/>
    </row>
    <row r="394" spans="1:14" s="209" customFormat="1" ht="30" customHeight="1" hidden="1">
      <c r="A394" s="228" t="s">
        <v>562</v>
      </c>
      <c r="B394" s="230" t="s">
        <v>563</v>
      </c>
      <c r="C394" s="219" t="s">
        <v>1076</v>
      </c>
      <c r="D394" s="220"/>
      <c r="E394" s="221"/>
      <c r="F394" s="222"/>
      <c r="G394" s="242"/>
      <c r="H394" s="223">
        <v>9.57</v>
      </c>
      <c r="I394" s="222">
        <f>G394*H394</f>
        <v>0</v>
      </c>
      <c r="J394" s="225"/>
      <c r="K394" s="226"/>
      <c r="L394" s="188"/>
      <c r="M394" s="188"/>
      <c r="N394" s="188"/>
    </row>
    <row r="395" spans="1:14" s="209" customFormat="1" ht="15" customHeight="1" hidden="1">
      <c r="A395" s="228"/>
      <c r="B395" s="229" t="s">
        <v>564</v>
      </c>
      <c r="C395" s="219"/>
      <c r="D395" s="220"/>
      <c r="E395" s="242"/>
      <c r="F395" s="222"/>
      <c r="G395" s="242"/>
      <c r="H395" s="223"/>
      <c r="I395" s="222"/>
      <c r="J395" s="225"/>
      <c r="K395" s="226"/>
      <c r="L395" s="188"/>
      <c r="M395" s="188"/>
      <c r="N395" s="188"/>
    </row>
    <row r="396" spans="1:14" s="209" customFormat="1" ht="30" customHeight="1" hidden="1">
      <c r="A396" s="228" t="s">
        <v>565</v>
      </c>
      <c r="B396" s="230" t="s">
        <v>566</v>
      </c>
      <c r="C396" s="219" t="s">
        <v>1076</v>
      </c>
      <c r="D396" s="220"/>
      <c r="E396" s="242"/>
      <c r="F396" s="222"/>
      <c r="G396" s="242"/>
      <c r="H396" s="223">
        <v>14.74</v>
      </c>
      <c r="I396" s="222">
        <f>G396*H396</f>
        <v>0</v>
      </c>
      <c r="J396" s="225"/>
      <c r="K396" s="226"/>
      <c r="L396" s="188"/>
      <c r="M396" s="188"/>
      <c r="N396" s="188"/>
    </row>
    <row r="397" spans="1:14" s="209" customFormat="1" ht="15" customHeight="1" hidden="1">
      <c r="A397" s="228"/>
      <c r="B397" s="229" t="s">
        <v>567</v>
      </c>
      <c r="C397" s="219"/>
      <c r="D397" s="220"/>
      <c r="E397" s="242"/>
      <c r="F397" s="222"/>
      <c r="G397" s="242"/>
      <c r="H397" s="223"/>
      <c r="I397" s="222"/>
      <c r="J397" s="225"/>
      <c r="K397" s="226"/>
      <c r="L397" s="188"/>
      <c r="M397" s="188"/>
      <c r="N397" s="188"/>
    </row>
    <row r="398" spans="1:14" s="209" customFormat="1" ht="15" customHeight="1" hidden="1">
      <c r="A398" s="228"/>
      <c r="B398" s="229" t="s">
        <v>568</v>
      </c>
      <c r="C398" s="219"/>
      <c r="D398" s="220"/>
      <c r="E398" s="242"/>
      <c r="F398" s="222"/>
      <c r="G398" s="242"/>
      <c r="H398" s="223"/>
      <c r="I398" s="222"/>
      <c r="J398" s="225"/>
      <c r="K398" s="226"/>
      <c r="L398" s="188"/>
      <c r="M398" s="188"/>
      <c r="N398" s="188"/>
    </row>
    <row r="399" spans="1:14" s="209" customFormat="1" ht="15" customHeight="1" hidden="1">
      <c r="A399" s="228"/>
      <c r="B399" s="229" t="s">
        <v>1644</v>
      </c>
      <c r="C399" s="219"/>
      <c r="D399" s="220"/>
      <c r="E399" s="242"/>
      <c r="F399" s="222"/>
      <c r="G399" s="242"/>
      <c r="H399" s="223"/>
      <c r="I399" s="222"/>
      <c r="J399" s="225"/>
      <c r="K399" s="226"/>
      <c r="L399" s="188"/>
      <c r="M399" s="188"/>
      <c r="N399" s="188"/>
    </row>
    <row r="400" spans="1:11" s="209" customFormat="1" ht="15" customHeight="1" hidden="1">
      <c r="A400" s="228" t="s">
        <v>569</v>
      </c>
      <c r="B400" s="302" t="s">
        <v>570</v>
      </c>
      <c r="C400" s="219"/>
      <c r="D400" s="220"/>
      <c r="E400" s="303"/>
      <c r="F400" s="222"/>
      <c r="G400" s="303"/>
      <c r="H400" s="223"/>
      <c r="I400" s="222"/>
      <c r="J400" s="225"/>
      <c r="K400" s="226"/>
    </row>
    <row r="401" spans="1:11" s="188" customFormat="1" ht="15" customHeight="1" hidden="1">
      <c r="A401" s="228" t="s">
        <v>571</v>
      </c>
      <c r="B401" s="230" t="s">
        <v>572</v>
      </c>
      <c r="C401" s="219" t="s">
        <v>1076</v>
      </c>
      <c r="D401" s="220"/>
      <c r="E401" s="221"/>
      <c r="F401" s="222"/>
      <c r="G401" s="242"/>
      <c r="H401" s="223">
        <v>2.12</v>
      </c>
      <c r="I401" s="222">
        <f>G401*H401</f>
        <v>0</v>
      </c>
      <c r="J401" s="225"/>
      <c r="K401" s="226"/>
    </row>
    <row r="402" spans="1:14" s="209" customFormat="1" ht="15" customHeight="1">
      <c r="A402" s="228" t="s">
        <v>1507</v>
      </c>
      <c r="B402" s="302" t="s">
        <v>1161</v>
      </c>
      <c r="C402" s="219"/>
      <c r="D402" s="220"/>
      <c r="E402" s="242"/>
      <c r="F402" s="222"/>
      <c r="G402" s="242"/>
      <c r="H402" s="223"/>
      <c r="I402" s="222"/>
      <c r="J402" s="225"/>
      <c r="K402" s="226"/>
      <c r="L402" s="188"/>
      <c r="M402" s="188"/>
      <c r="N402" s="188"/>
    </row>
    <row r="403" spans="1:14" s="209" customFormat="1" ht="30" customHeight="1">
      <c r="A403" s="228" t="s">
        <v>1508</v>
      </c>
      <c r="B403" s="230" t="s">
        <v>1162</v>
      </c>
      <c r="C403" s="219" t="s">
        <v>1467</v>
      </c>
      <c r="D403" s="220">
        <v>200</v>
      </c>
      <c r="E403" s="221">
        <f>H403*bdi</f>
        <v>112.67699999999999</v>
      </c>
      <c r="F403" s="222">
        <f>D403*E403</f>
        <v>22535.399999999998</v>
      </c>
      <c r="G403" s="242">
        <v>268.26</v>
      </c>
      <c r="H403" s="223">
        <v>97.98</v>
      </c>
      <c r="I403" s="222">
        <f>G403*H403</f>
        <v>26284.1148</v>
      </c>
      <c r="J403" s="225"/>
      <c r="K403" s="226"/>
      <c r="L403" s="188"/>
      <c r="M403" s="188"/>
      <c r="N403" s="188"/>
    </row>
    <row r="404" spans="1:14" s="209" customFormat="1" ht="30" customHeight="1">
      <c r="A404" s="228"/>
      <c r="B404" s="229" t="s">
        <v>1163</v>
      </c>
      <c r="C404" s="219"/>
      <c r="D404" s="220"/>
      <c r="E404" s="242"/>
      <c r="F404" s="222"/>
      <c r="G404" s="242"/>
      <c r="H404" s="223"/>
      <c r="I404" s="222"/>
      <c r="J404" s="225"/>
      <c r="K404" s="226"/>
      <c r="L404" s="188"/>
      <c r="M404" s="188"/>
      <c r="N404" s="188"/>
    </row>
    <row r="405" spans="1:14" s="209" customFormat="1" ht="15" customHeight="1">
      <c r="A405" s="228"/>
      <c r="B405" s="229" t="s">
        <v>1164</v>
      </c>
      <c r="C405" s="219"/>
      <c r="D405" s="220"/>
      <c r="E405" s="242"/>
      <c r="F405" s="222"/>
      <c r="G405" s="242"/>
      <c r="H405" s="223"/>
      <c r="I405" s="222"/>
      <c r="J405" s="225"/>
      <c r="K405" s="226"/>
      <c r="L405" s="188"/>
      <c r="M405" s="188"/>
      <c r="N405" s="188"/>
    </row>
    <row r="406" spans="1:14" s="209" customFormat="1" ht="15" customHeight="1">
      <c r="A406" s="228"/>
      <c r="B406" s="229" t="s">
        <v>1165</v>
      </c>
      <c r="C406" s="219"/>
      <c r="D406" s="220"/>
      <c r="E406" s="242"/>
      <c r="F406" s="222"/>
      <c r="G406" s="242"/>
      <c r="H406" s="223"/>
      <c r="I406" s="222"/>
      <c r="J406" s="225"/>
      <c r="K406" s="226"/>
      <c r="L406" s="188"/>
      <c r="M406" s="188"/>
      <c r="N406" s="188"/>
    </row>
    <row r="407" spans="1:14" s="209" customFormat="1" ht="30" customHeight="1" hidden="1">
      <c r="A407" s="228" t="s">
        <v>573</v>
      </c>
      <c r="B407" s="230" t="s">
        <v>574</v>
      </c>
      <c r="C407" s="219" t="s">
        <v>1467</v>
      </c>
      <c r="D407" s="220"/>
      <c r="E407" s="242"/>
      <c r="F407" s="222">
        <f>D407*E407</f>
        <v>0</v>
      </c>
      <c r="G407" s="242"/>
      <c r="H407" s="223">
        <v>65.51</v>
      </c>
      <c r="I407" s="222">
        <f>G407*H407</f>
        <v>0</v>
      </c>
      <c r="J407" s="225"/>
      <c r="K407" s="226"/>
      <c r="L407" s="188"/>
      <c r="M407" s="188"/>
      <c r="N407" s="188"/>
    </row>
    <row r="408" spans="1:14" s="209" customFormat="1" ht="30" customHeight="1" hidden="1">
      <c r="A408" s="228"/>
      <c r="B408" s="229" t="s">
        <v>575</v>
      </c>
      <c r="C408" s="219"/>
      <c r="D408" s="220"/>
      <c r="E408" s="242"/>
      <c r="F408" s="222"/>
      <c r="G408" s="242"/>
      <c r="H408" s="223"/>
      <c r="I408" s="222"/>
      <c r="J408" s="225"/>
      <c r="K408" s="226"/>
      <c r="L408" s="188"/>
      <c r="M408" s="188"/>
      <c r="N408" s="188"/>
    </row>
    <row r="409" spans="1:14" s="209" customFormat="1" ht="15" customHeight="1" hidden="1">
      <c r="A409" s="228"/>
      <c r="B409" s="229" t="s">
        <v>1164</v>
      </c>
      <c r="C409" s="219"/>
      <c r="D409" s="220"/>
      <c r="E409" s="242"/>
      <c r="F409" s="222"/>
      <c r="G409" s="242"/>
      <c r="H409" s="223"/>
      <c r="I409" s="222"/>
      <c r="J409" s="225"/>
      <c r="K409" s="226"/>
      <c r="L409" s="188"/>
      <c r="M409" s="188"/>
      <c r="N409" s="188"/>
    </row>
    <row r="410" spans="1:14" s="209" customFormat="1" ht="15" customHeight="1" hidden="1">
      <c r="A410" s="228"/>
      <c r="B410" s="229" t="s">
        <v>1165</v>
      </c>
      <c r="C410" s="219"/>
      <c r="D410" s="220"/>
      <c r="E410" s="242"/>
      <c r="F410" s="222"/>
      <c r="G410" s="242"/>
      <c r="H410" s="223"/>
      <c r="I410" s="222"/>
      <c r="J410" s="225"/>
      <c r="K410" s="226"/>
      <c r="L410" s="188"/>
      <c r="M410" s="188"/>
      <c r="N410" s="188"/>
    </row>
    <row r="411" spans="1:14" s="209" customFormat="1" ht="30" customHeight="1" hidden="1">
      <c r="A411" s="228" t="s">
        <v>576</v>
      </c>
      <c r="B411" s="230" t="s">
        <v>577</v>
      </c>
      <c r="C411" s="219" t="s">
        <v>1467</v>
      </c>
      <c r="D411" s="220"/>
      <c r="E411" s="242"/>
      <c r="F411" s="222">
        <f>D411*E411</f>
        <v>0</v>
      </c>
      <c r="G411" s="242"/>
      <c r="H411" s="223">
        <v>27.76</v>
      </c>
      <c r="I411" s="222">
        <f>G411*H411</f>
        <v>0</v>
      </c>
      <c r="J411" s="225"/>
      <c r="K411" s="226"/>
      <c r="L411" s="188"/>
      <c r="M411" s="188"/>
      <c r="N411" s="188"/>
    </row>
    <row r="412" spans="1:14" s="209" customFormat="1" ht="15" customHeight="1" hidden="1">
      <c r="A412" s="228"/>
      <c r="B412" s="229" t="s">
        <v>1164</v>
      </c>
      <c r="C412" s="219"/>
      <c r="D412" s="220"/>
      <c r="E412" s="242"/>
      <c r="F412" s="222"/>
      <c r="G412" s="242"/>
      <c r="H412" s="223"/>
      <c r="I412" s="222"/>
      <c r="J412" s="225"/>
      <c r="K412" s="226"/>
      <c r="L412" s="188"/>
      <c r="M412" s="188"/>
      <c r="N412" s="188"/>
    </row>
    <row r="413" spans="1:14" s="209" customFormat="1" ht="15" customHeight="1" hidden="1">
      <c r="A413" s="228"/>
      <c r="B413" s="229" t="s">
        <v>1165</v>
      </c>
      <c r="C413" s="219"/>
      <c r="D413" s="220"/>
      <c r="E413" s="242"/>
      <c r="F413" s="222"/>
      <c r="G413" s="242"/>
      <c r="H413" s="223"/>
      <c r="I413" s="222"/>
      <c r="J413" s="225"/>
      <c r="K413" s="226"/>
      <c r="L413" s="188"/>
      <c r="M413" s="188"/>
      <c r="N413" s="188"/>
    </row>
    <row r="414" spans="1:14" s="261" customFormat="1" ht="30" customHeight="1" hidden="1">
      <c r="A414" s="255" t="s">
        <v>578</v>
      </c>
      <c r="B414" s="230" t="s">
        <v>579</v>
      </c>
      <c r="C414" s="219" t="s">
        <v>1467</v>
      </c>
      <c r="D414" s="220"/>
      <c r="E414" s="242"/>
      <c r="F414" s="222">
        <f>D414*E414</f>
        <v>0</v>
      </c>
      <c r="G414" s="242"/>
      <c r="H414" s="223">
        <v>110</v>
      </c>
      <c r="I414" s="222">
        <f>G414*H414</f>
        <v>0</v>
      </c>
      <c r="J414" s="225"/>
      <c r="K414" s="259"/>
      <c r="L414" s="260"/>
      <c r="M414" s="260"/>
      <c r="N414" s="260"/>
    </row>
    <row r="415" spans="1:14" s="261" customFormat="1" ht="18" customHeight="1" hidden="1">
      <c r="A415" s="255"/>
      <c r="B415" s="229" t="s">
        <v>580</v>
      </c>
      <c r="C415" s="219"/>
      <c r="D415" s="220"/>
      <c r="E415" s="242"/>
      <c r="F415" s="222"/>
      <c r="G415" s="242"/>
      <c r="H415" s="223"/>
      <c r="I415" s="222"/>
      <c r="J415" s="225"/>
      <c r="K415" s="259"/>
      <c r="L415" s="260"/>
      <c r="M415" s="260"/>
      <c r="N415" s="260"/>
    </row>
    <row r="416" spans="1:14" s="261" customFormat="1" ht="30" customHeight="1" hidden="1">
      <c r="A416" s="255" t="s">
        <v>581</v>
      </c>
      <c r="B416" s="230" t="s">
        <v>582</v>
      </c>
      <c r="C416" s="219" t="s">
        <v>1467</v>
      </c>
      <c r="D416" s="220"/>
      <c r="E416" s="242"/>
      <c r="F416" s="222">
        <f>D416*E416</f>
        <v>0</v>
      </c>
      <c r="G416" s="242"/>
      <c r="H416" s="223">
        <v>127</v>
      </c>
      <c r="I416" s="222">
        <f>G416*H416</f>
        <v>0</v>
      </c>
      <c r="J416" s="225"/>
      <c r="K416" s="259"/>
      <c r="L416" s="260"/>
      <c r="M416" s="260"/>
      <c r="N416" s="260"/>
    </row>
    <row r="417" spans="1:14" s="261" customFormat="1" ht="18" customHeight="1" hidden="1">
      <c r="A417" s="255"/>
      <c r="B417" s="229" t="s">
        <v>580</v>
      </c>
      <c r="C417" s="219"/>
      <c r="D417" s="220"/>
      <c r="E417" s="242"/>
      <c r="F417" s="222"/>
      <c r="G417" s="242"/>
      <c r="H417" s="223"/>
      <c r="I417" s="222"/>
      <c r="J417" s="225"/>
      <c r="K417" s="259"/>
      <c r="L417" s="260"/>
      <c r="M417" s="260"/>
      <c r="N417" s="260"/>
    </row>
    <row r="418" spans="1:14" s="261" customFormat="1" ht="30" customHeight="1" hidden="1">
      <c r="A418" s="255" t="s">
        <v>583</v>
      </c>
      <c r="B418" s="230" t="s">
        <v>584</v>
      </c>
      <c r="C418" s="219" t="s">
        <v>1467</v>
      </c>
      <c r="D418" s="220"/>
      <c r="E418" s="242"/>
      <c r="F418" s="222">
        <f>D418*E418</f>
        <v>0</v>
      </c>
      <c r="G418" s="242"/>
      <c r="H418" s="223">
        <v>111</v>
      </c>
      <c r="I418" s="222">
        <f>G418*H418</f>
        <v>0</v>
      </c>
      <c r="J418" s="225"/>
      <c r="K418" s="259"/>
      <c r="L418" s="260"/>
      <c r="M418" s="260"/>
      <c r="N418" s="260"/>
    </row>
    <row r="419" spans="1:14" s="261" customFormat="1" ht="18" customHeight="1" hidden="1">
      <c r="A419" s="255"/>
      <c r="B419" s="229" t="s">
        <v>580</v>
      </c>
      <c r="C419" s="219"/>
      <c r="D419" s="220"/>
      <c r="E419" s="242"/>
      <c r="F419" s="222"/>
      <c r="G419" s="242"/>
      <c r="H419" s="223"/>
      <c r="I419" s="222"/>
      <c r="J419" s="225"/>
      <c r="K419" s="259"/>
      <c r="L419" s="260"/>
      <c r="M419" s="260"/>
      <c r="N419" s="260"/>
    </row>
    <row r="420" spans="1:14" s="261" customFormat="1" ht="30" customHeight="1" hidden="1">
      <c r="A420" s="255" t="s">
        <v>585</v>
      </c>
      <c r="B420" s="230" t="s">
        <v>586</v>
      </c>
      <c r="C420" s="219" t="s">
        <v>1467</v>
      </c>
      <c r="D420" s="220"/>
      <c r="E420" s="242"/>
      <c r="F420" s="222">
        <f>D420*E420</f>
        <v>0</v>
      </c>
      <c r="G420" s="242"/>
      <c r="H420" s="223">
        <v>103</v>
      </c>
      <c r="I420" s="222">
        <f>G420*H420</f>
        <v>0</v>
      </c>
      <c r="J420" s="225"/>
      <c r="K420" s="259"/>
      <c r="L420" s="260"/>
      <c r="M420" s="260"/>
      <c r="N420" s="260"/>
    </row>
    <row r="421" spans="1:14" s="261" customFormat="1" ht="18" customHeight="1" hidden="1">
      <c r="A421" s="255"/>
      <c r="B421" s="229" t="s">
        <v>580</v>
      </c>
      <c r="C421" s="219"/>
      <c r="D421" s="220"/>
      <c r="E421" s="242"/>
      <c r="F421" s="222"/>
      <c r="G421" s="242"/>
      <c r="H421" s="223"/>
      <c r="I421" s="222"/>
      <c r="J421" s="225"/>
      <c r="K421" s="259"/>
      <c r="L421" s="260"/>
      <c r="M421" s="260"/>
      <c r="N421" s="260"/>
    </row>
    <row r="422" spans="1:14" s="261" customFormat="1" ht="30" customHeight="1" hidden="1">
      <c r="A422" s="255" t="s">
        <v>587</v>
      </c>
      <c r="B422" s="230" t="s">
        <v>588</v>
      </c>
      <c r="C422" s="219" t="s">
        <v>1467</v>
      </c>
      <c r="D422" s="220"/>
      <c r="E422" s="242"/>
      <c r="F422" s="222">
        <f>D422*E422</f>
        <v>0</v>
      </c>
      <c r="G422" s="242"/>
      <c r="H422" s="223">
        <v>114</v>
      </c>
      <c r="I422" s="222">
        <f>G422*H422</f>
        <v>0</v>
      </c>
      <c r="J422" s="225"/>
      <c r="K422" s="259"/>
      <c r="L422" s="260"/>
      <c r="M422" s="260"/>
      <c r="N422" s="260"/>
    </row>
    <row r="423" spans="1:14" s="261" customFormat="1" ht="18" customHeight="1" hidden="1">
      <c r="A423" s="255"/>
      <c r="B423" s="229" t="s">
        <v>580</v>
      </c>
      <c r="C423" s="219"/>
      <c r="D423" s="220"/>
      <c r="E423" s="242"/>
      <c r="F423" s="222">
        <f>D423*E423</f>
        <v>0</v>
      </c>
      <c r="G423" s="242"/>
      <c r="H423" s="304"/>
      <c r="I423" s="222">
        <f>G423*H422</f>
        <v>0</v>
      </c>
      <c r="J423" s="225"/>
      <c r="K423" s="259"/>
      <c r="L423" s="260"/>
      <c r="M423" s="260"/>
      <c r="N423" s="260"/>
    </row>
    <row r="424" spans="1:14" s="261" customFormat="1" ht="46.5" customHeight="1" hidden="1">
      <c r="A424" s="255" t="s">
        <v>589</v>
      </c>
      <c r="B424" s="230" t="s">
        <v>590</v>
      </c>
      <c r="C424" s="219" t="s">
        <v>1467</v>
      </c>
      <c r="D424" s="220"/>
      <c r="E424" s="242"/>
      <c r="F424" s="222">
        <f>D424*E424</f>
        <v>0</v>
      </c>
      <c r="G424" s="242"/>
      <c r="H424" s="223">
        <v>20.79</v>
      </c>
      <c r="I424" s="222">
        <f>G424*H424</f>
        <v>0</v>
      </c>
      <c r="J424" s="225"/>
      <c r="K424" s="259"/>
      <c r="L424" s="260"/>
      <c r="M424" s="260"/>
      <c r="N424" s="260"/>
    </row>
    <row r="425" spans="1:14" s="261" customFormat="1" ht="68.25" customHeight="1" hidden="1">
      <c r="A425" s="255" t="s">
        <v>591</v>
      </c>
      <c r="B425" s="230" t="s">
        <v>592</v>
      </c>
      <c r="C425" s="219" t="s">
        <v>1467</v>
      </c>
      <c r="D425" s="220"/>
      <c r="E425" s="242"/>
      <c r="F425" s="222">
        <f>D425*E425</f>
        <v>0</v>
      </c>
      <c r="G425" s="242"/>
      <c r="H425" s="223">
        <v>84</v>
      </c>
      <c r="I425" s="222">
        <f>G425*H425</f>
        <v>0</v>
      </c>
      <c r="J425" s="225"/>
      <c r="K425" s="259"/>
      <c r="L425" s="260"/>
      <c r="M425" s="260"/>
      <c r="N425" s="260"/>
    </row>
    <row r="426" spans="1:14" s="261" customFormat="1" ht="18" customHeight="1" hidden="1">
      <c r="A426" s="255"/>
      <c r="B426" s="229" t="s">
        <v>580</v>
      </c>
      <c r="C426" s="219"/>
      <c r="D426" s="220"/>
      <c r="E426" s="242"/>
      <c r="F426" s="222"/>
      <c r="G426" s="242"/>
      <c r="H426" s="223"/>
      <c r="I426" s="222"/>
      <c r="J426" s="225"/>
      <c r="K426" s="259"/>
      <c r="L426" s="260"/>
      <c r="M426" s="260"/>
      <c r="N426" s="260"/>
    </row>
    <row r="427" spans="1:14" s="261" customFormat="1" ht="18" customHeight="1" hidden="1">
      <c r="A427" s="255"/>
      <c r="B427" s="229" t="s">
        <v>1435</v>
      </c>
      <c r="C427" s="219"/>
      <c r="D427" s="220"/>
      <c r="E427" s="242"/>
      <c r="F427" s="222"/>
      <c r="G427" s="242"/>
      <c r="H427" s="223"/>
      <c r="I427" s="222"/>
      <c r="J427" s="225"/>
      <c r="K427" s="259"/>
      <c r="L427" s="260"/>
      <c r="M427" s="260"/>
      <c r="N427" s="260"/>
    </row>
    <row r="428" spans="1:14" s="261" customFormat="1" ht="18" customHeight="1" hidden="1">
      <c r="A428" s="255"/>
      <c r="B428" s="229" t="s">
        <v>1436</v>
      </c>
      <c r="C428" s="219"/>
      <c r="D428" s="220"/>
      <c r="E428" s="242"/>
      <c r="F428" s="222"/>
      <c r="G428" s="242"/>
      <c r="H428" s="223"/>
      <c r="I428" s="222"/>
      <c r="J428" s="225"/>
      <c r="K428" s="259"/>
      <c r="L428" s="260"/>
      <c r="M428" s="260"/>
      <c r="N428" s="260"/>
    </row>
    <row r="429" spans="1:14" s="261" customFormat="1" ht="18" customHeight="1" hidden="1">
      <c r="A429" s="255"/>
      <c r="B429" s="229" t="s">
        <v>1432</v>
      </c>
      <c r="C429" s="219"/>
      <c r="D429" s="220"/>
      <c r="E429" s="242"/>
      <c r="F429" s="222"/>
      <c r="G429" s="242"/>
      <c r="H429" s="223"/>
      <c r="I429" s="222"/>
      <c r="J429" s="225"/>
      <c r="K429" s="259"/>
      <c r="L429" s="260"/>
      <c r="M429" s="260"/>
      <c r="N429" s="260"/>
    </row>
    <row r="430" spans="1:14" s="261" customFormat="1" ht="18" customHeight="1" hidden="1">
      <c r="A430" s="255"/>
      <c r="B430" s="229" t="s">
        <v>1427</v>
      </c>
      <c r="C430" s="219"/>
      <c r="D430" s="220"/>
      <c r="E430" s="242"/>
      <c r="F430" s="222"/>
      <c r="G430" s="242"/>
      <c r="H430" s="223"/>
      <c r="I430" s="222"/>
      <c r="J430" s="225"/>
      <c r="K430" s="259"/>
      <c r="L430" s="260"/>
      <c r="M430" s="260"/>
      <c r="N430" s="260"/>
    </row>
    <row r="431" spans="1:14" s="261" customFormat="1" ht="51" customHeight="1" hidden="1">
      <c r="A431" s="255" t="s">
        <v>593</v>
      </c>
      <c r="B431" s="230" t="s">
        <v>594</v>
      </c>
      <c r="C431" s="219" t="s">
        <v>1467</v>
      </c>
      <c r="D431" s="220"/>
      <c r="E431" s="242"/>
      <c r="F431" s="222">
        <f>D431*E431</f>
        <v>0</v>
      </c>
      <c r="G431" s="242"/>
      <c r="H431" s="223">
        <v>108.5</v>
      </c>
      <c r="I431" s="222">
        <f>G431*H431</f>
        <v>0</v>
      </c>
      <c r="J431" s="225"/>
      <c r="K431" s="259"/>
      <c r="L431" s="260"/>
      <c r="M431" s="260"/>
      <c r="N431" s="260"/>
    </row>
    <row r="432" spans="1:254" s="261" customFormat="1" ht="18" customHeight="1" hidden="1">
      <c r="A432" s="255"/>
      <c r="B432" s="229" t="s">
        <v>580</v>
      </c>
      <c r="C432" s="305"/>
      <c r="D432" s="220"/>
      <c r="E432" s="306"/>
      <c r="F432" s="306"/>
      <c r="G432" s="306"/>
      <c r="H432" s="306"/>
      <c r="I432" s="306"/>
      <c r="J432" s="307"/>
      <c r="K432" s="308"/>
      <c r="L432" s="308"/>
      <c r="M432" s="308"/>
      <c r="N432" s="308"/>
      <c r="O432" s="308"/>
      <c r="P432" s="308"/>
      <c r="Q432" s="308"/>
      <c r="R432" s="308"/>
      <c r="S432" s="308"/>
      <c r="T432" s="308"/>
      <c r="U432" s="308"/>
      <c r="V432" s="308"/>
      <c r="W432" s="308"/>
      <c r="X432" s="308"/>
      <c r="Y432" s="308"/>
      <c r="Z432" s="308"/>
      <c r="AA432" s="308"/>
      <c r="AB432" s="308"/>
      <c r="AC432" s="308"/>
      <c r="AD432" s="308"/>
      <c r="AE432" s="308"/>
      <c r="AF432" s="308"/>
      <c r="AG432" s="308"/>
      <c r="AH432" s="308"/>
      <c r="AI432" s="308"/>
      <c r="AJ432" s="308"/>
      <c r="AK432" s="308"/>
      <c r="AL432" s="308"/>
      <c r="AM432" s="308"/>
      <c r="AN432" s="308"/>
      <c r="AO432" s="308"/>
      <c r="AP432" s="308"/>
      <c r="AQ432" s="308"/>
      <c r="AR432" s="308"/>
      <c r="AS432" s="308"/>
      <c r="AT432" s="308"/>
      <c r="AU432" s="308"/>
      <c r="AV432" s="308"/>
      <c r="AW432" s="308"/>
      <c r="AX432" s="308"/>
      <c r="AY432" s="308"/>
      <c r="AZ432" s="308"/>
      <c r="BA432" s="308"/>
      <c r="BB432" s="308"/>
      <c r="BC432" s="308"/>
      <c r="BD432" s="308"/>
      <c r="BE432" s="308"/>
      <c r="BF432" s="308"/>
      <c r="BG432" s="308"/>
      <c r="BH432" s="308"/>
      <c r="BI432" s="308"/>
      <c r="BJ432" s="308"/>
      <c r="BK432" s="308"/>
      <c r="BL432" s="308"/>
      <c r="BM432" s="308"/>
      <c r="BN432" s="308"/>
      <c r="BO432" s="308"/>
      <c r="BP432" s="308"/>
      <c r="BQ432" s="308"/>
      <c r="BR432" s="308"/>
      <c r="BS432" s="308"/>
      <c r="BT432" s="308"/>
      <c r="BU432" s="308"/>
      <c r="BV432" s="308"/>
      <c r="BW432" s="308"/>
      <c r="BX432" s="308"/>
      <c r="BY432" s="308"/>
      <c r="BZ432" s="308"/>
      <c r="CA432" s="308"/>
      <c r="CB432" s="308"/>
      <c r="CC432" s="308"/>
      <c r="CD432" s="308"/>
      <c r="CE432" s="308"/>
      <c r="CF432" s="308"/>
      <c r="CG432" s="308"/>
      <c r="CH432" s="308"/>
      <c r="CI432" s="308"/>
      <c r="CJ432" s="308"/>
      <c r="CK432" s="308"/>
      <c r="CL432" s="308"/>
      <c r="CM432" s="308"/>
      <c r="CN432" s="308"/>
      <c r="CO432" s="308"/>
      <c r="CP432" s="308"/>
      <c r="CQ432" s="308"/>
      <c r="CR432" s="308"/>
      <c r="CS432" s="308"/>
      <c r="CT432" s="308"/>
      <c r="CU432" s="308"/>
      <c r="CV432" s="308"/>
      <c r="CW432" s="308"/>
      <c r="CX432" s="308"/>
      <c r="CY432" s="308"/>
      <c r="CZ432" s="308"/>
      <c r="DA432" s="308"/>
      <c r="DB432" s="308"/>
      <c r="DC432" s="308"/>
      <c r="DD432" s="308"/>
      <c r="DE432" s="308"/>
      <c r="DF432" s="308"/>
      <c r="DG432" s="308"/>
      <c r="DH432" s="308"/>
      <c r="DI432" s="308"/>
      <c r="DJ432" s="308"/>
      <c r="DK432" s="308"/>
      <c r="DL432" s="308"/>
      <c r="DM432" s="308"/>
      <c r="DN432" s="308"/>
      <c r="DO432" s="308"/>
      <c r="DP432" s="308"/>
      <c r="DQ432" s="308"/>
      <c r="DR432" s="308"/>
      <c r="DS432" s="308"/>
      <c r="DT432" s="308"/>
      <c r="DU432" s="308"/>
      <c r="DV432" s="308"/>
      <c r="DW432" s="308"/>
      <c r="DX432" s="308"/>
      <c r="DY432" s="308"/>
      <c r="DZ432" s="308"/>
      <c r="EA432" s="308"/>
      <c r="EB432" s="308"/>
      <c r="EC432" s="308"/>
      <c r="ED432" s="308"/>
      <c r="EE432" s="308"/>
      <c r="EF432" s="308"/>
      <c r="EG432" s="308"/>
      <c r="EH432" s="308"/>
      <c r="EI432" s="308"/>
      <c r="EJ432" s="308"/>
      <c r="EK432" s="308"/>
      <c r="EL432" s="308"/>
      <c r="EM432" s="308"/>
      <c r="EN432" s="308"/>
      <c r="EO432" s="308"/>
      <c r="EP432" s="308"/>
      <c r="EQ432" s="308"/>
      <c r="ER432" s="308"/>
      <c r="ES432" s="308"/>
      <c r="ET432" s="308"/>
      <c r="EU432" s="308"/>
      <c r="EV432" s="308"/>
      <c r="EW432" s="308"/>
      <c r="EX432" s="308"/>
      <c r="EY432" s="308"/>
      <c r="EZ432" s="308"/>
      <c r="FA432" s="308"/>
      <c r="FB432" s="308"/>
      <c r="FC432" s="308"/>
      <c r="FD432" s="308"/>
      <c r="FE432" s="308"/>
      <c r="FF432" s="308"/>
      <c r="FG432" s="308"/>
      <c r="FH432" s="308"/>
      <c r="FI432" s="308"/>
      <c r="FJ432" s="308"/>
      <c r="FK432" s="308"/>
      <c r="FL432" s="308"/>
      <c r="FM432" s="308"/>
      <c r="FN432" s="308"/>
      <c r="FO432" s="308"/>
      <c r="FP432" s="308"/>
      <c r="FQ432" s="308"/>
      <c r="FR432" s="308"/>
      <c r="FS432" s="308"/>
      <c r="FT432" s="308"/>
      <c r="FU432" s="308"/>
      <c r="FV432" s="308"/>
      <c r="FW432" s="308"/>
      <c r="FX432" s="308"/>
      <c r="FY432" s="308"/>
      <c r="FZ432" s="308"/>
      <c r="GA432" s="308"/>
      <c r="GB432" s="308"/>
      <c r="GC432" s="308"/>
      <c r="GD432" s="308"/>
      <c r="GE432" s="308"/>
      <c r="GF432" s="308"/>
      <c r="GG432" s="308"/>
      <c r="GH432" s="308"/>
      <c r="GI432" s="308"/>
      <c r="GJ432" s="308"/>
      <c r="GK432" s="308"/>
      <c r="GL432" s="308"/>
      <c r="GM432" s="308"/>
      <c r="GN432" s="308"/>
      <c r="GO432" s="308"/>
      <c r="GP432" s="308"/>
      <c r="GQ432" s="308"/>
      <c r="GR432" s="308"/>
      <c r="GS432" s="308"/>
      <c r="GT432" s="308"/>
      <c r="GU432" s="308"/>
      <c r="GV432" s="308"/>
      <c r="GW432" s="308"/>
      <c r="GX432" s="308"/>
      <c r="GY432" s="308"/>
      <c r="GZ432" s="308"/>
      <c r="HA432" s="308"/>
      <c r="HB432" s="308"/>
      <c r="HC432" s="308"/>
      <c r="HD432" s="308"/>
      <c r="HE432" s="308"/>
      <c r="HF432" s="308"/>
      <c r="HG432" s="308"/>
      <c r="HH432" s="308"/>
      <c r="HI432" s="308"/>
      <c r="HJ432" s="308"/>
      <c r="HK432" s="308"/>
      <c r="HL432" s="308"/>
      <c r="HM432" s="308"/>
      <c r="HN432" s="308"/>
      <c r="HO432" s="308"/>
      <c r="HP432" s="308"/>
      <c r="HQ432" s="308"/>
      <c r="HR432" s="308"/>
      <c r="HS432" s="308"/>
      <c r="HT432" s="308"/>
      <c r="HU432" s="308"/>
      <c r="HV432" s="308"/>
      <c r="HW432" s="308"/>
      <c r="HX432" s="308"/>
      <c r="HY432" s="308"/>
      <c r="HZ432" s="308"/>
      <c r="IA432" s="308"/>
      <c r="IB432" s="308"/>
      <c r="IC432" s="308"/>
      <c r="ID432" s="308"/>
      <c r="IE432" s="308"/>
      <c r="IF432" s="308"/>
      <c r="IG432" s="308"/>
      <c r="IH432" s="308"/>
      <c r="II432" s="308"/>
      <c r="IJ432" s="308"/>
      <c r="IK432" s="308"/>
      <c r="IL432" s="308"/>
      <c r="IM432" s="308"/>
      <c r="IN432" s="308"/>
      <c r="IO432" s="308"/>
      <c r="IP432" s="308"/>
      <c r="IQ432" s="308"/>
      <c r="IR432" s="308"/>
      <c r="IS432" s="308"/>
      <c r="IT432" s="308"/>
    </row>
    <row r="433" spans="1:14" s="261" customFormat="1" ht="18" customHeight="1" hidden="1">
      <c r="A433" s="255"/>
      <c r="B433" s="229" t="s">
        <v>1435</v>
      </c>
      <c r="C433" s="219"/>
      <c r="D433" s="220"/>
      <c r="E433" s="242"/>
      <c r="F433" s="222"/>
      <c r="G433" s="242"/>
      <c r="H433" s="223"/>
      <c r="I433" s="222"/>
      <c r="J433" s="225"/>
      <c r="K433" s="259"/>
      <c r="L433" s="260"/>
      <c r="M433" s="260"/>
      <c r="N433" s="260"/>
    </row>
    <row r="434" spans="1:14" s="261" customFormat="1" ht="18" customHeight="1" hidden="1">
      <c r="A434" s="255"/>
      <c r="B434" s="229" t="s">
        <v>1436</v>
      </c>
      <c r="C434" s="219"/>
      <c r="D434" s="220"/>
      <c r="E434" s="242"/>
      <c r="F434" s="222"/>
      <c r="G434" s="242"/>
      <c r="H434" s="223"/>
      <c r="I434" s="222"/>
      <c r="J434" s="225"/>
      <c r="K434" s="259"/>
      <c r="L434" s="260"/>
      <c r="M434" s="260"/>
      <c r="N434" s="260"/>
    </row>
    <row r="435" spans="1:14" s="261" customFormat="1" ht="18" customHeight="1" hidden="1">
      <c r="A435" s="255"/>
      <c r="B435" s="229" t="s">
        <v>1432</v>
      </c>
      <c r="C435" s="219"/>
      <c r="D435" s="220"/>
      <c r="E435" s="242"/>
      <c r="F435" s="222"/>
      <c r="G435" s="242"/>
      <c r="H435" s="223"/>
      <c r="I435" s="222"/>
      <c r="J435" s="225"/>
      <c r="K435" s="259"/>
      <c r="L435" s="260"/>
      <c r="M435" s="260"/>
      <c r="N435" s="260"/>
    </row>
    <row r="436" spans="1:14" s="261" customFormat="1" ht="18" customHeight="1" hidden="1">
      <c r="A436" s="255"/>
      <c r="B436" s="229" t="s">
        <v>1427</v>
      </c>
      <c r="C436" s="219"/>
      <c r="D436" s="220"/>
      <c r="E436" s="242"/>
      <c r="F436" s="222"/>
      <c r="G436" s="242"/>
      <c r="H436" s="223"/>
      <c r="I436" s="222"/>
      <c r="J436" s="225"/>
      <c r="K436" s="259"/>
      <c r="L436" s="260"/>
      <c r="M436" s="260"/>
      <c r="N436" s="260"/>
    </row>
    <row r="437" spans="1:14" s="209" customFormat="1" ht="15" customHeight="1" hidden="1">
      <c r="A437" s="228" t="s">
        <v>595</v>
      </c>
      <c r="B437" s="302" t="s">
        <v>596</v>
      </c>
      <c r="C437" s="219"/>
      <c r="D437" s="220"/>
      <c r="E437" s="242"/>
      <c r="F437" s="222"/>
      <c r="G437" s="242"/>
      <c r="H437" s="223"/>
      <c r="I437" s="222"/>
      <c r="J437" s="225"/>
      <c r="K437" s="226"/>
      <c r="L437" s="188"/>
      <c r="M437" s="188"/>
      <c r="N437" s="188"/>
    </row>
    <row r="438" spans="1:14" s="209" customFormat="1" ht="15" customHeight="1" hidden="1">
      <c r="A438" s="228" t="s">
        <v>597</v>
      </c>
      <c r="B438" s="230" t="s">
        <v>598</v>
      </c>
      <c r="C438" s="219" t="s">
        <v>1467</v>
      </c>
      <c r="D438" s="220"/>
      <c r="E438" s="242"/>
      <c r="F438" s="222">
        <f>D438*E438</f>
        <v>0</v>
      </c>
      <c r="G438" s="242"/>
      <c r="H438" s="223">
        <v>63.21</v>
      </c>
      <c r="I438" s="222">
        <f>G438*H438</f>
        <v>0</v>
      </c>
      <c r="J438" s="225"/>
      <c r="K438" s="226"/>
      <c r="L438" s="188"/>
      <c r="M438" s="188"/>
      <c r="N438" s="188"/>
    </row>
    <row r="439" spans="1:14" s="209" customFormat="1" ht="15" customHeight="1" hidden="1">
      <c r="A439" s="228"/>
      <c r="B439" s="229" t="s">
        <v>599</v>
      </c>
      <c r="C439" s="219"/>
      <c r="D439" s="220"/>
      <c r="E439" s="242"/>
      <c r="F439" s="222"/>
      <c r="G439" s="242"/>
      <c r="H439" s="223"/>
      <c r="I439" s="222"/>
      <c r="J439" s="225"/>
      <c r="K439" s="226"/>
      <c r="L439" s="188"/>
      <c r="M439" s="188"/>
      <c r="N439" s="188"/>
    </row>
    <row r="440" spans="1:14" s="209" customFormat="1" ht="30" customHeight="1" hidden="1">
      <c r="A440" s="228"/>
      <c r="B440" s="229" t="s">
        <v>600</v>
      </c>
      <c r="C440" s="219"/>
      <c r="D440" s="220"/>
      <c r="E440" s="242"/>
      <c r="F440" s="222"/>
      <c r="G440" s="242"/>
      <c r="H440" s="223"/>
      <c r="I440" s="222"/>
      <c r="J440" s="225"/>
      <c r="K440" s="226"/>
      <c r="L440" s="188"/>
      <c r="M440" s="188"/>
      <c r="N440" s="188"/>
    </row>
    <row r="441" spans="1:14" s="209" customFormat="1" ht="15" customHeight="1" hidden="1">
      <c r="A441" s="228"/>
      <c r="B441" s="229" t="s">
        <v>601</v>
      </c>
      <c r="C441" s="219"/>
      <c r="D441" s="220"/>
      <c r="E441" s="242"/>
      <c r="F441" s="222"/>
      <c r="G441" s="242"/>
      <c r="H441" s="223"/>
      <c r="I441" s="222"/>
      <c r="J441" s="225"/>
      <c r="K441" s="226"/>
      <c r="L441" s="188"/>
      <c r="M441" s="188"/>
      <c r="N441" s="188"/>
    </row>
    <row r="442" spans="1:14" s="209" customFormat="1" ht="15" customHeight="1" hidden="1">
      <c r="A442" s="228" t="s">
        <v>602</v>
      </c>
      <c r="B442" s="230" t="s">
        <v>603</v>
      </c>
      <c r="C442" s="219" t="s">
        <v>1055</v>
      </c>
      <c r="D442" s="220"/>
      <c r="E442" s="242"/>
      <c r="F442" s="222">
        <f>D442*E442</f>
        <v>0</v>
      </c>
      <c r="G442" s="242"/>
      <c r="H442" s="223">
        <v>79.03</v>
      </c>
      <c r="I442" s="222">
        <f>G442*H442</f>
        <v>0</v>
      </c>
      <c r="J442" s="225"/>
      <c r="K442" s="226"/>
      <c r="L442" s="188"/>
      <c r="M442" s="188"/>
      <c r="N442" s="188"/>
    </row>
    <row r="443" spans="1:14" s="209" customFormat="1" ht="30" customHeight="1" hidden="1">
      <c r="A443" s="228"/>
      <c r="B443" s="229" t="s">
        <v>604</v>
      </c>
      <c r="C443" s="219"/>
      <c r="D443" s="220"/>
      <c r="E443" s="242"/>
      <c r="F443" s="222"/>
      <c r="G443" s="242"/>
      <c r="H443" s="223"/>
      <c r="I443" s="222"/>
      <c r="J443" s="225"/>
      <c r="K443" s="226"/>
      <c r="L443" s="188"/>
      <c r="M443" s="188"/>
      <c r="N443" s="188"/>
    </row>
    <row r="444" spans="1:14" s="209" customFormat="1" ht="30" customHeight="1" hidden="1">
      <c r="A444" s="228"/>
      <c r="B444" s="229" t="s">
        <v>605</v>
      </c>
      <c r="C444" s="219"/>
      <c r="D444" s="220"/>
      <c r="E444" s="242"/>
      <c r="F444" s="222"/>
      <c r="G444" s="242"/>
      <c r="H444" s="223"/>
      <c r="I444" s="222"/>
      <c r="J444" s="225"/>
      <c r="K444" s="226"/>
      <c r="L444" s="188"/>
      <c r="M444" s="188"/>
      <c r="N444" s="188"/>
    </row>
    <row r="445" spans="1:14" s="209" customFormat="1" ht="15" customHeight="1" hidden="1">
      <c r="A445" s="228"/>
      <c r="B445" s="229" t="s">
        <v>601</v>
      </c>
      <c r="C445" s="219"/>
      <c r="D445" s="220"/>
      <c r="E445" s="242"/>
      <c r="F445" s="222"/>
      <c r="G445" s="242"/>
      <c r="H445" s="223"/>
      <c r="I445" s="222"/>
      <c r="J445" s="225"/>
      <c r="K445" s="226"/>
      <c r="L445" s="188"/>
      <c r="M445" s="188"/>
      <c r="N445" s="188"/>
    </row>
    <row r="446" spans="1:14" s="209" customFormat="1" ht="35.25" customHeight="1" hidden="1">
      <c r="A446" s="228" t="s">
        <v>606</v>
      </c>
      <c r="B446" s="230" t="s">
        <v>607</v>
      </c>
      <c r="C446" s="219" t="s">
        <v>1467</v>
      </c>
      <c r="D446" s="220"/>
      <c r="E446" s="242"/>
      <c r="F446" s="222">
        <f>D446*E446</f>
        <v>0</v>
      </c>
      <c r="G446" s="242"/>
      <c r="H446" s="223">
        <v>53.81</v>
      </c>
      <c r="I446" s="222">
        <f>G446*H446</f>
        <v>0</v>
      </c>
      <c r="J446" s="225"/>
      <c r="K446" s="226"/>
      <c r="L446" s="188"/>
      <c r="M446" s="188"/>
      <c r="N446" s="188"/>
    </row>
    <row r="447" spans="1:14" s="209" customFormat="1" ht="30" customHeight="1" hidden="1">
      <c r="A447" s="228"/>
      <c r="B447" s="229" t="s">
        <v>608</v>
      </c>
      <c r="C447" s="219"/>
      <c r="D447" s="220"/>
      <c r="E447" s="242"/>
      <c r="F447" s="222"/>
      <c r="G447" s="242"/>
      <c r="H447" s="223"/>
      <c r="I447" s="222"/>
      <c r="J447" s="225"/>
      <c r="K447" s="226"/>
      <c r="L447" s="188"/>
      <c r="M447" s="188"/>
      <c r="N447" s="188"/>
    </row>
    <row r="448" spans="1:14" s="247" customFormat="1" ht="30" customHeight="1" hidden="1">
      <c r="A448" s="228" t="s">
        <v>1688</v>
      </c>
      <c r="B448" s="230" t="s">
        <v>1689</v>
      </c>
      <c r="C448" s="219" t="s">
        <v>1467</v>
      </c>
      <c r="D448" s="220"/>
      <c r="E448" s="242"/>
      <c r="F448" s="222">
        <f>D448*E448</f>
        <v>0</v>
      </c>
      <c r="G448" s="242"/>
      <c r="H448" s="223">
        <v>38.45</v>
      </c>
      <c r="I448" s="222">
        <f>G448*H448</f>
        <v>0</v>
      </c>
      <c r="J448" s="225"/>
      <c r="K448" s="226"/>
      <c r="L448" s="246"/>
      <c r="M448" s="246"/>
      <c r="N448" s="246"/>
    </row>
    <row r="449" spans="1:14" s="247" customFormat="1" ht="30" customHeight="1" hidden="1">
      <c r="A449" s="228"/>
      <c r="B449" s="229" t="s">
        <v>1690</v>
      </c>
      <c r="C449" s="219"/>
      <c r="D449" s="220"/>
      <c r="E449" s="242"/>
      <c r="F449" s="222"/>
      <c r="G449" s="242"/>
      <c r="H449" s="223"/>
      <c r="I449" s="222"/>
      <c r="J449" s="225"/>
      <c r="K449" s="226"/>
      <c r="L449" s="246"/>
      <c r="M449" s="246"/>
      <c r="N449" s="246"/>
    </row>
    <row r="450" spans="1:14" s="247" customFormat="1" ht="15" customHeight="1" hidden="1">
      <c r="A450" s="228"/>
      <c r="B450" s="229" t="s">
        <v>1691</v>
      </c>
      <c r="C450" s="219"/>
      <c r="D450" s="220"/>
      <c r="E450" s="242"/>
      <c r="F450" s="222"/>
      <c r="G450" s="242"/>
      <c r="H450" s="223"/>
      <c r="I450" s="222"/>
      <c r="J450" s="225"/>
      <c r="K450" s="226"/>
      <c r="L450" s="246"/>
      <c r="M450" s="246"/>
      <c r="N450" s="246"/>
    </row>
    <row r="451" spans="1:14" s="247" customFormat="1" ht="15" customHeight="1" hidden="1">
      <c r="A451" s="228"/>
      <c r="B451" s="229" t="s">
        <v>1692</v>
      </c>
      <c r="C451" s="219"/>
      <c r="D451" s="220"/>
      <c r="E451" s="242"/>
      <c r="F451" s="222"/>
      <c r="G451" s="242"/>
      <c r="H451" s="223"/>
      <c r="I451" s="222"/>
      <c r="J451" s="225"/>
      <c r="K451" s="226"/>
      <c r="L451" s="246"/>
      <c r="M451" s="246"/>
      <c r="N451" s="246"/>
    </row>
    <row r="452" spans="1:14" s="247" customFormat="1" ht="15" customHeight="1" hidden="1">
      <c r="A452" s="228"/>
      <c r="B452" s="229" t="s">
        <v>1693</v>
      </c>
      <c r="C452" s="219"/>
      <c r="D452" s="220"/>
      <c r="E452" s="242"/>
      <c r="F452" s="222"/>
      <c r="G452" s="242"/>
      <c r="H452" s="223"/>
      <c r="I452" s="222"/>
      <c r="J452" s="225"/>
      <c r="K452" s="226"/>
      <c r="L452" s="246"/>
      <c r="M452" s="246"/>
      <c r="N452" s="246"/>
    </row>
    <row r="453" spans="1:14" s="247" customFormat="1" ht="15" customHeight="1" hidden="1">
      <c r="A453" s="228"/>
      <c r="B453" s="229" t="s">
        <v>599</v>
      </c>
      <c r="C453" s="219"/>
      <c r="D453" s="220"/>
      <c r="E453" s="242"/>
      <c r="F453" s="222"/>
      <c r="G453" s="242"/>
      <c r="H453" s="223"/>
      <c r="I453" s="222"/>
      <c r="J453" s="225"/>
      <c r="K453" s="226"/>
      <c r="L453" s="246"/>
      <c r="M453" s="246"/>
      <c r="N453" s="246"/>
    </row>
    <row r="454" spans="1:14" s="247" customFormat="1" ht="15" customHeight="1" hidden="1">
      <c r="A454" s="228"/>
      <c r="B454" s="229" t="s">
        <v>1694</v>
      </c>
      <c r="C454" s="219"/>
      <c r="D454" s="220"/>
      <c r="E454" s="242"/>
      <c r="F454" s="222"/>
      <c r="G454" s="242"/>
      <c r="H454" s="223"/>
      <c r="I454" s="222"/>
      <c r="J454" s="225"/>
      <c r="K454" s="226"/>
      <c r="L454" s="246"/>
      <c r="M454" s="246"/>
      <c r="N454" s="246"/>
    </row>
    <row r="455" spans="1:14" s="247" customFormat="1" ht="15" customHeight="1" hidden="1">
      <c r="A455" s="228"/>
      <c r="B455" s="229" t="s">
        <v>1695</v>
      </c>
      <c r="C455" s="219"/>
      <c r="D455" s="220"/>
      <c r="E455" s="242"/>
      <c r="F455" s="222"/>
      <c r="G455" s="242"/>
      <c r="H455" s="223"/>
      <c r="I455" s="222"/>
      <c r="J455" s="225"/>
      <c r="K455" s="226"/>
      <c r="L455" s="246"/>
      <c r="M455" s="246"/>
      <c r="N455" s="246"/>
    </row>
    <row r="456" spans="1:14" s="247" customFormat="1" ht="15" customHeight="1" hidden="1">
      <c r="A456" s="228"/>
      <c r="B456" s="229" t="s">
        <v>1165</v>
      </c>
      <c r="C456" s="219"/>
      <c r="D456" s="220"/>
      <c r="E456" s="242"/>
      <c r="F456" s="222"/>
      <c r="G456" s="242"/>
      <c r="H456" s="223"/>
      <c r="I456" s="222"/>
      <c r="J456" s="225"/>
      <c r="K456" s="226"/>
      <c r="L456" s="246"/>
      <c r="M456" s="246"/>
      <c r="N456" s="246"/>
    </row>
    <row r="457" spans="1:14" s="209" customFormat="1" ht="30" customHeight="1" hidden="1">
      <c r="A457" s="228" t="s">
        <v>1696</v>
      </c>
      <c r="B457" s="230" t="s">
        <v>1697</v>
      </c>
      <c r="C457" s="219" t="s">
        <v>1467</v>
      </c>
      <c r="D457" s="220"/>
      <c r="E457" s="242"/>
      <c r="F457" s="222">
        <f>D457*E457</f>
        <v>0</v>
      </c>
      <c r="G457" s="242"/>
      <c r="H457" s="223">
        <v>39.26</v>
      </c>
      <c r="I457" s="222">
        <f>G457*H457</f>
        <v>0</v>
      </c>
      <c r="J457" s="225"/>
      <c r="K457" s="226"/>
      <c r="L457" s="188"/>
      <c r="M457" s="188"/>
      <c r="N457" s="188"/>
    </row>
    <row r="458" spans="1:14" s="209" customFormat="1" ht="30" customHeight="1" hidden="1">
      <c r="A458" s="228"/>
      <c r="B458" s="229" t="s">
        <v>1698</v>
      </c>
      <c r="C458" s="219"/>
      <c r="D458" s="220"/>
      <c r="E458" s="242"/>
      <c r="F458" s="222"/>
      <c r="G458" s="242"/>
      <c r="H458" s="223"/>
      <c r="I458" s="222"/>
      <c r="J458" s="225"/>
      <c r="K458" s="226"/>
      <c r="L458" s="188"/>
      <c r="M458" s="188"/>
      <c r="N458" s="188"/>
    </row>
    <row r="459" spans="1:14" s="209" customFormat="1" ht="15" customHeight="1" hidden="1">
      <c r="A459" s="228" t="s">
        <v>1699</v>
      </c>
      <c r="B459" s="302" t="s">
        <v>1700</v>
      </c>
      <c r="C459" s="219"/>
      <c r="D459" s="220"/>
      <c r="E459" s="242"/>
      <c r="F459" s="222"/>
      <c r="G459" s="242"/>
      <c r="H459" s="223"/>
      <c r="I459" s="222"/>
      <c r="J459" s="225"/>
      <c r="K459" s="226"/>
      <c r="L459" s="188"/>
      <c r="M459" s="188"/>
      <c r="N459" s="188"/>
    </row>
    <row r="460" spans="1:14" s="209" customFormat="1" ht="18.75" customHeight="1" hidden="1">
      <c r="A460" s="228" t="s">
        <v>1701</v>
      </c>
      <c r="B460" s="230" t="s">
        <v>1702</v>
      </c>
      <c r="C460" s="231" t="s">
        <v>1467</v>
      </c>
      <c r="D460" s="220"/>
      <c r="E460" s="242"/>
      <c r="F460" s="222">
        <f>D460*E460</f>
        <v>0</v>
      </c>
      <c r="G460" s="242"/>
      <c r="H460" s="223">
        <v>24.9</v>
      </c>
      <c r="I460" s="222">
        <f>G460*H460</f>
        <v>0</v>
      </c>
      <c r="J460" s="225"/>
      <c r="K460" s="226"/>
      <c r="L460" s="188"/>
      <c r="M460" s="188"/>
      <c r="N460" s="188"/>
    </row>
    <row r="461" spans="1:14" s="209" customFormat="1" ht="30" customHeight="1" hidden="1">
      <c r="A461" s="228"/>
      <c r="B461" s="229" t="s">
        <v>1703</v>
      </c>
      <c r="C461" s="219"/>
      <c r="D461" s="220"/>
      <c r="E461" s="242"/>
      <c r="F461" s="222"/>
      <c r="G461" s="242"/>
      <c r="H461" s="223"/>
      <c r="I461" s="222"/>
      <c r="J461" s="225"/>
      <c r="K461" s="226"/>
      <c r="L461" s="188"/>
      <c r="M461" s="188"/>
      <c r="N461" s="188"/>
    </row>
    <row r="462" spans="1:14" s="209" customFormat="1" ht="15" customHeight="1" hidden="1">
      <c r="A462" s="228"/>
      <c r="B462" s="229" t="s">
        <v>601</v>
      </c>
      <c r="C462" s="219"/>
      <c r="D462" s="220"/>
      <c r="E462" s="242"/>
      <c r="F462" s="222"/>
      <c r="G462" s="242"/>
      <c r="H462" s="223"/>
      <c r="I462" s="222"/>
      <c r="J462" s="225"/>
      <c r="K462" s="226"/>
      <c r="L462" s="188"/>
      <c r="M462" s="188"/>
      <c r="N462" s="188"/>
    </row>
    <row r="463" spans="1:14" s="209" customFormat="1" ht="15" customHeight="1" hidden="1">
      <c r="A463" s="228" t="s">
        <v>1704</v>
      </c>
      <c r="B463" s="230" t="s">
        <v>1705</v>
      </c>
      <c r="C463" s="219" t="s">
        <v>1055</v>
      </c>
      <c r="D463" s="220"/>
      <c r="E463" s="242"/>
      <c r="F463" s="222">
        <f>D463*E463</f>
        <v>0</v>
      </c>
      <c r="G463" s="242"/>
      <c r="H463" s="223">
        <v>57.91</v>
      </c>
      <c r="I463" s="222">
        <f>G463*H463</f>
        <v>0</v>
      </c>
      <c r="J463" s="225"/>
      <c r="K463" s="226"/>
      <c r="L463" s="188"/>
      <c r="M463" s="188"/>
      <c r="N463" s="188"/>
    </row>
    <row r="464" spans="1:14" s="209" customFormat="1" ht="30" customHeight="1" hidden="1">
      <c r="A464" s="228"/>
      <c r="B464" s="229" t="s">
        <v>604</v>
      </c>
      <c r="C464" s="219"/>
      <c r="D464" s="220"/>
      <c r="E464" s="242"/>
      <c r="F464" s="222"/>
      <c r="G464" s="242"/>
      <c r="H464" s="223"/>
      <c r="I464" s="222"/>
      <c r="J464" s="225"/>
      <c r="K464" s="226"/>
      <c r="L464" s="188"/>
      <c r="M464" s="188"/>
      <c r="N464" s="188"/>
    </row>
    <row r="465" spans="1:14" s="209" customFormat="1" ht="15" customHeight="1" hidden="1">
      <c r="A465" s="228"/>
      <c r="B465" s="229" t="s">
        <v>601</v>
      </c>
      <c r="C465" s="219"/>
      <c r="D465" s="220"/>
      <c r="E465" s="242"/>
      <c r="F465" s="222"/>
      <c r="G465" s="242"/>
      <c r="H465" s="223"/>
      <c r="I465" s="222"/>
      <c r="J465" s="225"/>
      <c r="K465" s="226"/>
      <c r="L465" s="188"/>
      <c r="M465" s="188"/>
      <c r="N465" s="188"/>
    </row>
    <row r="466" spans="1:14" s="209" customFormat="1" ht="15" customHeight="1" hidden="1">
      <c r="A466" s="228" t="s">
        <v>1706</v>
      </c>
      <c r="B466" s="302" t="s">
        <v>1707</v>
      </c>
      <c r="C466" s="219"/>
      <c r="D466" s="220"/>
      <c r="E466" s="242"/>
      <c r="F466" s="222"/>
      <c r="G466" s="242"/>
      <c r="H466" s="223"/>
      <c r="I466" s="222"/>
      <c r="J466" s="225"/>
      <c r="K466" s="226"/>
      <c r="L466" s="188"/>
      <c r="M466" s="188"/>
      <c r="N466" s="188"/>
    </row>
    <row r="467" spans="1:14" s="209" customFormat="1" ht="15.75" customHeight="1" hidden="1">
      <c r="A467" s="228" t="s">
        <v>1708</v>
      </c>
      <c r="B467" s="230" t="s">
        <v>1709</v>
      </c>
      <c r="C467" s="231" t="s">
        <v>1467</v>
      </c>
      <c r="D467" s="220"/>
      <c r="E467" s="242"/>
      <c r="F467" s="222">
        <f>D467*E467</f>
        <v>0</v>
      </c>
      <c r="G467" s="242"/>
      <c r="H467" s="223">
        <v>45</v>
      </c>
      <c r="I467" s="222">
        <f>G467*H467</f>
        <v>0</v>
      </c>
      <c r="J467" s="225"/>
      <c r="K467" s="226"/>
      <c r="L467" s="188"/>
      <c r="M467" s="188"/>
      <c r="N467" s="188"/>
    </row>
    <row r="468" spans="1:14" s="209" customFormat="1" ht="30" customHeight="1" hidden="1">
      <c r="A468" s="228"/>
      <c r="B468" s="229" t="s">
        <v>1710</v>
      </c>
      <c r="C468" s="219"/>
      <c r="D468" s="220"/>
      <c r="E468" s="242"/>
      <c r="F468" s="222"/>
      <c r="G468" s="242"/>
      <c r="H468" s="223"/>
      <c r="I468" s="222"/>
      <c r="J468" s="225"/>
      <c r="K468" s="226"/>
      <c r="L468" s="188"/>
      <c r="M468" s="188"/>
      <c r="N468" s="188"/>
    </row>
    <row r="469" spans="1:14" s="209" customFormat="1" ht="15" customHeight="1" hidden="1">
      <c r="A469" s="228"/>
      <c r="B469" s="229" t="s">
        <v>601</v>
      </c>
      <c r="C469" s="219"/>
      <c r="D469" s="220"/>
      <c r="E469" s="242"/>
      <c r="F469" s="222"/>
      <c r="G469" s="242"/>
      <c r="H469" s="281"/>
      <c r="I469" s="222"/>
      <c r="J469" s="225"/>
      <c r="K469" s="226"/>
      <c r="L469" s="188"/>
      <c r="M469" s="188"/>
      <c r="N469" s="188"/>
    </row>
    <row r="470" spans="1:14" s="209" customFormat="1" ht="18" hidden="1">
      <c r="A470" s="228" t="s">
        <v>1711</v>
      </c>
      <c r="B470" s="230" t="s">
        <v>1712</v>
      </c>
      <c r="C470" s="231" t="s">
        <v>1467</v>
      </c>
      <c r="D470" s="249"/>
      <c r="E470" s="250"/>
      <c r="F470" s="222">
        <f>D470*E470</f>
        <v>0</v>
      </c>
      <c r="G470" s="250"/>
      <c r="H470" s="309">
        <v>39.75</v>
      </c>
      <c r="I470" s="222">
        <f>G470*H470</f>
        <v>0</v>
      </c>
      <c r="J470" s="225"/>
      <c r="K470" s="226"/>
      <c r="L470" s="188"/>
      <c r="M470" s="188"/>
      <c r="N470" s="188"/>
    </row>
    <row r="471" spans="1:14" s="209" customFormat="1" ht="18" customHeight="1">
      <c r="A471" s="252"/>
      <c r="B471" s="233"/>
      <c r="C471" s="723" t="s">
        <v>1077</v>
      </c>
      <c r="D471" s="724"/>
      <c r="E471" s="724"/>
      <c r="F471" s="234">
        <f>SUM(F343:F470)</f>
        <v>34888.019199999995</v>
      </c>
      <c r="G471" s="235"/>
      <c r="H471" s="236"/>
      <c r="I471" s="399">
        <f>SUM(I343:I470)</f>
        <v>36201.5464</v>
      </c>
      <c r="J471" s="216"/>
      <c r="K471" s="226"/>
      <c r="L471" s="188"/>
      <c r="M471" s="188"/>
      <c r="N471" s="310"/>
    </row>
    <row r="472" spans="1:14" s="209" customFormat="1" ht="18" customHeight="1">
      <c r="A472" s="299" t="s">
        <v>1713</v>
      </c>
      <c r="B472" s="204" t="s">
        <v>1019</v>
      </c>
      <c r="C472" s="211"/>
      <c r="D472" s="238"/>
      <c r="E472" s="239"/>
      <c r="F472" s="222"/>
      <c r="G472" s="239"/>
      <c r="H472" s="223"/>
      <c r="I472" s="222"/>
      <c r="J472" s="225"/>
      <c r="K472" s="226"/>
      <c r="L472" s="188"/>
      <c r="M472" s="188"/>
      <c r="N472" s="188"/>
    </row>
    <row r="473" spans="1:14" s="209" customFormat="1" ht="15" customHeight="1" hidden="1">
      <c r="A473" s="217" t="s">
        <v>1714</v>
      </c>
      <c r="B473" s="292" t="s">
        <v>1715</v>
      </c>
      <c r="C473" s="282"/>
      <c r="D473" s="220"/>
      <c r="E473" s="242"/>
      <c r="F473" s="222"/>
      <c r="G473" s="242"/>
      <c r="H473" s="223"/>
      <c r="I473" s="222"/>
      <c r="J473" s="225"/>
      <c r="K473" s="226"/>
      <c r="L473" s="188"/>
      <c r="M473" s="188"/>
      <c r="N473" s="188"/>
    </row>
    <row r="474" spans="1:14" s="209" customFormat="1" ht="15" customHeight="1" hidden="1">
      <c r="A474" s="228" t="s">
        <v>1716</v>
      </c>
      <c r="B474" s="230" t="s">
        <v>1717</v>
      </c>
      <c r="C474" s="219" t="s">
        <v>1157</v>
      </c>
      <c r="D474" s="220"/>
      <c r="E474" s="242"/>
      <c r="F474" s="222">
        <f>D474*E474</f>
        <v>0</v>
      </c>
      <c r="G474" s="242"/>
      <c r="H474" s="223">
        <v>34.4</v>
      </c>
      <c r="I474" s="222">
        <f>G474*H474</f>
        <v>0</v>
      </c>
      <c r="J474" s="225"/>
      <c r="K474" s="226"/>
      <c r="L474" s="188"/>
      <c r="M474" s="188"/>
      <c r="N474" s="188"/>
    </row>
    <row r="475" spans="1:14" s="209" customFormat="1" ht="15" customHeight="1" hidden="1">
      <c r="A475" s="228" t="s">
        <v>1718</v>
      </c>
      <c r="B475" s="230" t="s">
        <v>1719</v>
      </c>
      <c r="C475" s="219" t="s">
        <v>1157</v>
      </c>
      <c r="D475" s="220"/>
      <c r="E475" s="242"/>
      <c r="F475" s="222">
        <f>D475*E475</f>
        <v>0</v>
      </c>
      <c r="G475" s="242"/>
      <c r="H475" s="223">
        <v>69.92</v>
      </c>
      <c r="I475" s="222">
        <f>G475*H475</f>
        <v>0</v>
      </c>
      <c r="J475" s="225"/>
      <c r="K475" s="226"/>
      <c r="L475" s="188"/>
      <c r="M475" s="188"/>
      <c r="N475" s="188"/>
    </row>
    <row r="476" spans="1:14" s="209" customFormat="1" ht="15" customHeight="1" hidden="1">
      <c r="A476" s="228"/>
      <c r="B476" s="229" t="s">
        <v>1720</v>
      </c>
      <c r="C476" s="219"/>
      <c r="D476" s="220"/>
      <c r="E476" s="242"/>
      <c r="F476" s="222"/>
      <c r="G476" s="242"/>
      <c r="H476" s="223"/>
      <c r="I476" s="222"/>
      <c r="J476" s="225"/>
      <c r="K476" s="226"/>
      <c r="L476" s="188"/>
      <c r="M476" s="188"/>
      <c r="N476" s="188"/>
    </row>
    <row r="477" spans="1:14" s="209" customFormat="1" ht="15" customHeight="1" hidden="1">
      <c r="A477" s="228"/>
      <c r="B477" s="229" t="s">
        <v>1175</v>
      </c>
      <c r="C477" s="219"/>
      <c r="D477" s="220"/>
      <c r="E477" s="242"/>
      <c r="F477" s="222"/>
      <c r="G477" s="242"/>
      <c r="H477" s="223"/>
      <c r="I477" s="222"/>
      <c r="J477" s="225"/>
      <c r="K477" s="226"/>
      <c r="L477" s="188"/>
      <c r="M477" s="188"/>
      <c r="N477" s="188"/>
    </row>
    <row r="478" spans="1:14" s="209" customFormat="1" ht="15" customHeight="1" hidden="1">
      <c r="A478" s="228" t="s">
        <v>1721</v>
      </c>
      <c r="B478" s="230" t="s">
        <v>1722</v>
      </c>
      <c r="C478" s="219" t="s">
        <v>1157</v>
      </c>
      <c r="D478" s="220"/>
      <c r="E478" s="242"/>
      <c r="F478" s="222">
        <f>D478*E478</f>
        <v>0</v>
      </c>
      <c r="G478" s="242"/>
      <c r="H478" s="223">
        <v>183.58</v>
      </c>
      <c r="I478" s="222">
        <f>G478*H478</f>
        <v>0</v>
      </c>
      <c r="J478" s="225"/>
      <c r="K478" s="226"/>
      <c r="L478" s="188"/>
      <c r="M478" s="188"/>
      <c r="N478" s="188"/>
    </row>
    <row r="479" spans="1:14" s="209" customFormat="1" ht="15" customHeight="1" hidden="1">
      <c r="A479" s="228"/>
      <c r="B479" s="229" t="s">
        <v>1723</v>
      </c>
      <c r="C479" s="219"/>
      <c r="D479" s="220"/>
      <c r="E479" s="242"/>
      <c r="F479" s="222"/>
      <c r="G479" s="242"/>
      <c r="H479" s="223"/>
      <c r="I479" s="222"/>
      <c r="J479" s="225"/>
      <c r="K479" s="226"/>
      <c r="L479" s="188"/>
      <c r="M479" s="188"/>
      <c r="N479" s="188"/>
    </row>
    <row r="480" spans="1:14" s="209" customFormat="1" ht="15" customHeight="1" hidden="1">
      <c r="A480" s="228"/>
      <c r="B480" s="229" t="s">
        <v>1175</v>
      </c>
      <c r="C480" s="219"/>
      <c r="D480" s="220"/>
      <c r="E480" s="242"/>
      <c r="F480" s="222"/>
      <c r="G480" s="242"/>
      <c r="H480" s="223"/>
      <c r="I480" s="222"/>
      <c r="J480" s="225"/>
      <c r="K480" s="226"/>
      <c r="L480" s="188"/>
      <c r="M480" s="188"/>
      <c r="N480" s="188"/>
    </row>
    <row r="481" spans="1:14" s="209" customFormat="1" ht="15" customHeight="1" hidden="1">
      <c r="A481" s="228" t="s">
        <v>1724</v>
      </c>
      <c r="B481" s="230" t="s">
        <v>1725</v>
      </c>
      <c r="C481" s="219" t="s">
        <v>1157</v>
      </c>
      <c r="D481" s="220"/>
      <c r="E481" s="242"/>
      <c r="F481" s="222">
        <f>D481*E481</f>
        <v>0</v>
      </c>
      <c r="G481" s="242"/>
      <c r="H481" s="223">
        <v>100</v>
      </c>
      <c r="I481" s="222">
        <f>G481*H481</f>
        <v>0</v>
      </c>
      <c r="J481" s="225"/>
      <c r="K481" s="226"/>
      <c r="L481" s="188"/>
      <c r="M481" s="188"/>
      <c r="N481" s="188"/>
    </row>
    <row r="482" spans="1:14" s="209" customFormat="1" ht="15" customHeight="1" hidden="1">
      <c r="A482" s="228"/>
      <c r="B482" s="229" t="s">
        <v>1726</v>
      </c>
      <c r="C482" s="219"/>
      <c r="D482" s="220"/>
      <c r="E482" s="242"/>
      <c r="F482" s="222"/>
      <c r="G482" s="242"/>
      <c r="H482" s="223"/>
      <c r="I482" s="222"/>
      <c r="J482" s="225"/>
      <c r="K482" s="226"/>
      <c r="L482" s="188"/>
      <c r="M482" s="188"/>
      <c r="N482" s="188"/>
    </row>
    <row r="483" spans="1:14" s="209" customFormat="1" ht="15" customHeight="1" hidden="1">
      <c r="A483" s="228"/>
      <c r="B483" s="229" t="s">
        <v>1727</v>
      </c>
      <c r="C483" s="219"/>
      <c r="D483" s="220"/>
      <c r="E483" s="242"/>
      <c r="F483" s="222"/>
      <c r="G483" s="242"/>
      <c r="H483" s="223"/>
      <c r="I483" s="222"/>
      <c r="J483" s="225"/>
      <c r="K483" s="226"/>
      <c r="L483" s="188"/>
      <c r="M483" s="188"/>
      <c r="N483" s="188"/>
    </row>
    <row r="484" spans="1:14" s="209" customFormat="1" ht="15" customHeight="1" hidden="1">
      <c r="A484" s="228" t="s">
        <v>1728</v>
      </c>
      <c r="B484" s="230" t="s">
        <v>1729</v>
      </c>
      <c r="C484" s="219" t="s">
        <v>1157</v>
      </c>
      <c r="D484" s="220"/>
      <c r="E484" s="242"/>
      <c r="F484" s="222">
        <f>D484*E484</f>
        <v>0</v>
      </c>
      <c r="G484" s="242"/>
      <c r="H484" s="223">
        <v>108.87</v>
      </c>
      <c r="I484" s="222">
        <f>G484*H484</f>
        <v>0</v>
      </c>
      <c r="J484" s="225"/>
      <c r="K484" s="226"/>
      <c r="L484" s="188"/>
      <c r="M484" s="188"/>
      <c r="N484" s="188"/>
    </row>
    <row r="485" spans="1:14" s="209" customFormat="1" ht="15" customHeight="1" hidden="1">
      <c r="A485" s="228"/>
      <c r="B485" s="229" t="s">
        <v>1730</v>
      </c>
      <c r="C485" s="219"/>
      <c r="D485" s="220"/>
      <c r="E485" s="242"/>
      <c r="F485" s="222"/>
      <c r="G485" s="242"/>
      <c r="H485" s="223"/>
      <c r="I485" s="222"/>
      <c r="J485" s="225"/>
      <c r="K485" s="226"/>
      <c r="L485" s="188"/>
      <c r="M485" s="188"/>
      <c r="N485" s="188"/>
    </row>
    <row r="486" spans="1:14" s="209" customFormat="1" ht="15" customHeight="1" hidden="1">
      <c r="A486" s="228" t="s">
        <v>1731</v>
      </c>
      <c r="B486" s="302" t="s">
        <v>1732</v>
      </c>
      <c r="C486" s="219"/>
      <c r="D486" s="220"/>
      <c r="E486" s="242"/>
      <c r="F486" s="222"/>
      <c r="G486" s="242"/>
      <c r="H486" s="223"/>
      <c r="I486" s="222"/>
      <c r="J486" s="225"/>
      <c r="K486" s="226"/>
      <c r="L486" s="188"/>
      <c r="M486" s="188"/>
      <c r="N486" s="188"/>
    </row>
    <row r="487" spans="1:14" s="209" customFormat="1" ht="15" customHeight="1" hidden="1">
      <c r="A487" s="228" t="s">
        <v>1733</v>
      </c>
      <c r="B487" s="230" t="s">
        <v>1734</v>
      </c>
      <c r="C487" s="219" t="s">
        <v>1157</v>
      </c>
      <c r="D487" s="220"/>
      <c r="E487" s="242"/>
      <c r="F487" s="222">
        <f>D487*E487</f>
        <v>0</v>
      </c>
      <c r="G487" s="242"/>
      <c r="H487" s="223">
        <v>54.26</v>
      </c>
      <c r="I487" s="222">
        <f>G487*H487</f>
        <v>0</v>
      </c>
      <c r="J487" s="225"/>
      <c r="K487" s="226"/>
      <c r="L487" s="188"/>
      <c r="M487" s="188"/>
      <c r="N487" s="188"/>
    </row>
    <row r="488" spans="1:14" s="209" customFormat="1" ht="15" customHeight="1" hidden="1">
      <c r="A488" s="228" t="s">
        <v>1735</v>
      </c>
      <c r="B488" s="230" t="s">
        <v>1736</v>
      </c>
      <c r="C488" s="219" t="s">
        <v>1157</v>
      </c>
      <c r="D488" s="220"/>
      <c r="E488" s="242"/>
      <c r="F488" s="222">
        <f>D488*E488</f>
        <v>0</v>
      </c>
      <c r="G488" s="242"/>
      <c r="H488" s="223">
        <v>14.34</v>
      </c>
      <c r="I488" s="222">
        <f>G488*H488</f>
        <v>0</v>
      </c>
      <c r="J488" s="225"/>
      <c r="K488" s="226"/>
      <c r="L488" s="188"/>
      <c r="M488" s="188"/>
      <c r="N488" s="188"/>
    </row>
    <row r="489" spans="1:14" s="209" customFormat="1" ht="15" customHeight="1" hidden="1">
      <c r="A489" s="228"/>
      <c r="B489" s="229" t="s">
        <v>1737</v>
      </c>
      <c r="C489" s="219"/>
      <c r="D489" s="220"/>
      <c r="E489" s="242"/>
      <c r="F489" s="222"/>
      <c r="G489" s="242"/>
      <c r="H489" s="223"/>
      <c r="I489" s="222"/>
      <c r="J489" s="225"/>
      <c r="K489" s="226"/>
      <c r="L489" s="188"/>
      <c r="M489" s="188"/>
      <c r="N489" s="188"/>
    </row>
    <row r="490" spans="1:14" s="209" customFormat="1" ht="15" customHeight="1" hidden="1">
      <c r="A490" s="228"/>
      <c r="B490" s="229" t="s">
        <v>1727</v>
      </c>
      <c r="C490" s="219"/>
      <c r="D490" s="220"/>
      <c r="E490" s="242"/>
      <c r="F490" s="222"/>
      <c r="G490" s="242"/>
      <c r="H490" s="223"/>
      <c r="I490" s="222"/>
      <c r="J490" s="225"/>
      <c r="K490" s="226"/>
      <c r="L490" s="188"/>
      <c r="M490" s="188"/>
      <c r="N490" s="188"/>
    </row>
    <row r="491" spans="1:14" s="209" customFormat="1" ht="15" customHeight="1" hidden="1">
      <c r="A491" s="228" t="s">
        <v>1738</v>
      </c>
      <c r="B491" s="230" t="s">
        <v>1739</v>
      </c>
      <c r="C491" s="219" t="s">
        <v>1157</v>
      </c>
      <c r="D491" s="220"/>
      <c r="E491" s="242"/>
      <c r="F491" s="222">
        <f>D491*E491</f>
        <v>0</v>
      </c>
      <c r="G491" s="242"/>
      <c r="H491" s="223">
        <v>67.99</v>
      </c>
      <c r="I491" s="222">
        <f>G491*H491</f>
        <v>0</v>
      </c>
      <c r="J491" s="225"/>
      <c r="K491" s="226"/>
      <c r="L491" s="188"/>
      <c r="M491" s="188"/>
      <c r="N491" s="188"/>
    </row>
    <row r="492" spans="1:14" s="209" customFormat="1" ht="30" customHeight="1" hidden="1">
      <c r="A492" s="228"/>
      <c r="B492" s="229" t="s">
        <v>1169</v>
      </c>
      <c r="C492" s="219"/>
      <c r="D492" s="220"/>
      <c r="E492" s="242"/>
      <c r="F492" s="222"/>
      <c r="G492" s="242"/>
      <c r="H492" s="223"/>
      <c r="I492" s="222"/>
      <c r="J492" s="225"/>
      <c r="K492" s="226"/>
      <c r="L492" s="188"/>
      <c r="M492" s="188"/>
      <c r="N492" s="188"/>
    </row>
    <row r="493" spans="1:14" s="209" customFormat="1" ht="15" customHeight="1" hidden="1">
      <c r="A493" s="228"/>
      <c r="B493" s="229" t="s">
        <v>1727</v>
      </c>
      <c r="C493" s="219"/>
      <c r="D493" s="220"/>
      <c r="E493" s="242"/>
      <c r="F493" s="222"/>
      <c r="G493" s="242"/>
      <c r="H493" s="223"/>
      <c r="I493" s="222"/>
      <c r="J493" s="225"/>
      <c r="K493" s="226"/>
      <c r="L493" s="188"/>
      <c r="M493" s="188"/>
      <c r="N493" s="188"/>
    </row>
    <row r="494" spans="1:14" s="209" customFormat="1" ht="15" customHeight="1" hidden="1">
      <c r="A494" s="228" t="s">
        <v>1740</v>
      </c>
      <c r="B494" s="230" t="s">
        <v>1741</v>
      </c>
      <c r="C494" s="219" t="s">
        <v>1157</v>
      </c>
      <c r="D494" s="220"/>
      <c r="E494" s="242"/>
      <c r="F494" s="222">
        <f>D494*E494</f>
        <v>0</v>
      </c>
      <c r="G494" s="242"/>
      <c r="H494" s="223">
        <v>85.23</v>
      </c>
      <c r="I494" s="222">
        <f>G494*H494</f>
        <v>0</v>
      </c>
      <c r="J494" s="225"/>
      <c r="K494" s="226"/>
      <c r="L494" s="188"/>
      <c r="M494" s="188"/>
      <c r="N494" s="188"/>
    </row>
    <row r="495" spans="1:14" s="209" customFormat="1" ht="30" customHeight="1" hidden="1">
      <c r="A495" s="228"/>
      <c r="B495" s="229" t="s">
        <v>1742</v>
      </c>
      <c r="C495" s="219"/>
      <c r="D495" s="220"/>
      <c r="E495" s="242"/>
      <c r="F495" s="222"/>
      <c r="G495" s="242"/>
      <c r="H495" s="223"/>
      <c r="I495" s="222"/>
      <c r="J495" s="225"/>
      <c r="K495" s="226"/>
      <c r="L495" s="188"/>
      <c r="M495" s="188"/>
      <c r="N495" s="188"/>
    </row>
    <row r="496" spans="1:14" s="209" customFormat="1" ht="17.25" customHeight="1" hidden="1">
      <c r="A496" s="228"/>
      <c r="B496" s="229" t="s">
        <v>1727</v>
      </c>
      <c r="C496" s="219"/>
      <c r="D496" s="220"/>
      <c r="E496" s="242"/>
      <c r="F496" s="222"/>
      <c r="G496" s="242"/>
      <c r="H496" s="223"/>
      <c r="I496" s="222"/>
      <c r="J496" s="225"/>
      <c r="K496" s="226"/>
      <c r="L496" s="188"/>
      <c r="M496" s="188"/>
      <c r="N496" s="188"/>
    </row>
    <row r="497" spans="1:14" s="209" customFormat="1" ht="17.25" customHeight="1">
      <c r="A497" s="228" t="s">
        <v>1743</v>
      </c>
      <c r="B497" s="302" t="s">
        <v>1166</v>
      </c>
      <c r="C497" s="219"/>
      <c r="D497" s="220"/>
      <c r="E497" s="242"/>
      <c r="F497" s="222"/>
      <c r="G497" s="242"/>
      <c r="H497" s="223"/>
      <c r="I497" s="222"/>
      <c r="J497" s="225"/>
      <c r="K497" s="226"/>
      <c r="L497" s="188"/>
      <c r="M497" s="188"/>
      <c r="N497" s="188"/>
    </row>
    <row r="498" spans="1:14" s="209" customFormat="1" ht="30" customHeight="1" hidden="1">
      <c r="A498" s="228" t="s">
        <v>1744</v>
      </c>
      <c r="B498" s="230" t="s">
        <v>1745</v>
      </c>
      <c r="C498" s="219" t="s">
        <v>1157</v>
      </c>
      <c r="D498" s="220"/>
      <c r="E498" s="221"/>
      <c r="F498" s="222"/>
      <c r="G498" s="242"/>
      <c r="H498" s="223">
        <v>176.2</v>
      </c>
      <c r="I498" s="222">
        <f>G498*H498</f>
        <v>0</v>
      </c>
      <c r="J498" s="225"/>
      <c r="K498" s="226"/>
      <c r="L498" s="188"/>
      <c r="M498" s="188"/>
      <c r="N498" s="188"/>
    </row>
    <row r="499" spans="1:14" s="209" customFormat="1" ht="15" customHeight="1" hidden="1">
      <c r="A499" s="228"/>
      <c r="B499" s="229" t="s">
        <v>1746</v>
      </c>
      <c r="C499" s="219"/>
      <c r="D499" s="220"/>
      <c r="E499" s="242"/>
      <c r="F499" s="222"/>
      <c r="G499" s="242"/>
      <c r="H499" s="223"/>
      <c r="I499" s="222"/>
      <c r="J499" s="225"/>
      <c r="K499" s="226"/>
      <c r="L499" s="188"/>
      <c r="M499" s="188"/>
      <c r="N499" s="188"/>
    </row>
    <row r="500" spans="1:14" s="209" customFormat="1" ht="30" customHeight="1" hidden="1">
      <c r="A500" s="228"/>
      <c r="B500" s="229" t="s">
        <v>1747</v>
      </c>
      <c r="C500" s="219"/>
      <c r="D500" s="220"/>
      <c r="E500" s="242"/>
      <c r="F500" s="222"/>
      <c r="G500" s="242"/>
      <c r="H500" s="223"/>
      <c r="I500" s="222"/>
      <c r="J500" s="225"/>
      <c r="K500" s="226"/>
      <c r="L500" s="188"/>
      <c r="M500" s="188"/>
      <c r="N500" s="188"/>
    </row>
    <row r="501" spans="1:14" s="209" customFormat="1" ht="15" customHeight="1" hidden="1">
      <c r="A501" s="228"/>
      <c r="B501" s="229" t="s">
        <v>1175</v>
      </c>
      <c r="C501" s="219"/>
      <c r="D501" s="220"/>
      <c r="E501" s="242"/>
      <c r="F501" s="222"/>
      <c r="G501" s="242"/>
      <c r="H501" s="223"/>
      <c r="I501" s="222"/>
      <c r="J501" s="225"/>
      <c r="K501" s="226"/>
      <c r="L501" s="188"/>
      <c r="M501" s="188"/>
      <c r="N501" s="188"/>
    </row>
    <row r="502" spans="1:14" s="209" customFormat="1" ht="15" customHeight="1" hidden="1">
      <c r="A502" s="228" t="s">
        <v>1748</v>
      </c>
      <c r="B502" s="230" t="s">
        <v>1749</v>
      </c>
      <c r="C502" s="219" t="s">
        <v>1157</v>
      </c>
      <c r="D502" s="220"/>
      <c r="E502" s="221"/>
      <c r="F502" s="222"/>
      <c r="G502" s="242"/>
      <c r="H502" s="223">
        <v>25.65</v>
      </c>
      <c r="I502" s="222">
        <f>G502*H502</f>
        <v>0</v>
      </c>
      <c r="J502" s="225"/>
      <c r="K502" s="226"/>
      <c r="L502" s="188"/>
      <c r="M502" s="188"/>
      <c r="N502" s="188"/>
    </row>
    <row r="503" spans="1:14" s="209" customFormat="1" ht="15" customHeight="1" hidden="1">
      <c r="A503" s="228" t="s">
        <v>1750</v>
      </c>
      <c r="B503" s="230" t="s">
        <v>1751</v>
      </c>
      <c r="C503" s="219" t="s">
        <v>1157</v>
      </c>
      <c r="D503" s="220"/>
      <c r="E503" s="242"/>
      <c r="F503" s="222"/>
      <c r="G503" s="242"/>
      <c r="H503" s="223">
        <v>60.2</v>
      </c>
      <c r="I503" s="222">
        <f>G503*H503</f>
        <v>0</v>
      </c>
      <c r="J503" s="225"/>
      <c r="K503" s="226"/>
      <c r="L503" s="188"/>
      <c r="M503" s="188"/>
      <c r="N503" s="188"/>
    </row>
    <row r="504" spans="1:14" s="209" customFormat="1" ht="15" customHeight="1" hidden="1">
      <c r="A504" s="228"/>
      <c r="B504" s="229" t="s">
        <v>1752</v>
      </c>
      <c r="C504" s="219"/>
      <c r="D504" s="220"/>
      <c r="E504" s="242"/>
      <c r="F504" s="222"/>
      <c r="G504" s="242"/>
      <c r="H504" s="223"/>
      <c r="I504" s="222"/>
      <c r="J504" s="225"/>
      <c r="K504" s="226"/>
      <c r="L504" s="188"/>
      <c r="M504" s="188"/>
      <c r="N504" s="188"/>
    </row>
    <row r="505" spans="1:14" s="209" customFormat="1" ht="15" customHeight="1" hidden="1">
      <c r="A505" s="228"/>
      <c r="B505" s="229" t="s">
        <v>1753</v>
      </c>
      <c r="C505" s="219"/>
      <c r="D505" s="220"/>
      <c r="E505" s="242"/>
      <c r="F505" s="222"/>
      <c r="G505" s="242"/>
      <c r="H505" s="223"/>
      <c r="I505" s="222"/>
      <c r="J505" s="225"/>
      <c r="K505" s="226"/>
      <c r="L505" s="188"/>
      <c r="M505" s="188"/>
      <c r="N505" s="188"/>
    </row>
    <row r="506" spans="1:14" s="209" customFormat="1" ht="30" customHeight="1" hidden="1">
      <c r="A506" s="228"/>
      <c r="B506" s="229" t="s">
        <v>1168</v>
      </c>
      <c r="C506" s="219"/>
      <c r="D506" s="220"/>
      <c r="E506" s="242"/>
      <c r="F506" s="222"/>
      <c r="G506" s="242"/>
      <c r="H506" s="223"/>
      <c r="I506" s="222"/>
      <c r="J506" s="225"/>
      <c r="K506" s="226"/>
      <c r="L506" s="188"/>
      <c r="M506" s="188"/>
      <c r="N506" s="188"/>
    </row>
    <row r="507" spans="1:14" s="209" customFormat="1" ht="15" customHeight="1" hidden="1">
      <c r="A507" s="228" t="s">
        <v>1754</v>
      </c>
      <c r="B507" s="230" t="s">
        <v>1755</v>
      </c>
      <c r="C507" s="219" t="s">
        <v>1157</v>
      </c>
      <c r="D507" s="220"/>
      <c r="E507" s="221"/>
      <c r="F507" s="222"/>
      <c r="G507" s="242"/>
      <c r="H507" s="223">
        <v>17.54</v>
      </c>
      <c r="I507" s="222">
        <f>G507*H507</f>
        <v>0</v>
      </c>
      <c r="J507" s="225"/>
      <c r="K507" s="226"/>
      <c r="L507" s="188"/>
      <c r="M507" s="188"/>
      <c r="N507" s="188"/>
    </row>
    <row r="508" spans="1:14" s="209" customFormat="1" ht="15" customHeight="1" hidden="1">
      <c r="A508" s="228" t="s">
        <v>1756</v>
      </c>
      <c r="B508" s="230" t="s">
        <v>1757</v>
      </c>
      <c r="C508" s="219" t="s">
        <v>1157</v>
      </c>
      <c r="D508" s="220"/>
      <c r="E508" s="221"/>
      <c r="F508" s="222"/>
      <c r="G508" s="242"/>
      <c r="H508" s="223">
        <v>56.41</v>
      </c>
      <c r="I508" s="222">
        <f>G508*H508</f>
        <v>0</v>
      </c>
      <c r="J508" s="225"/>
      <c r="K508" s="226"/>
      <c r="L508" s="188"/>
      <c r="M508" s="188"/>
      <c r="N508" s="188"/>
    </row>
    <row r="509" spans="1:14" s="209" customFormat="1" ht="30" customHeight="1" hidden="1">
      <c r="A509" s="228"/>
      <c r="B509" s="229" t="s">
        <v>1758</v>
      </c>
      <c r="C509" s="219"/>
      <c r="D509" s="220"/>
      <c r="E509" s="242"/>
      <c r="F509" s="222"/>
      <c r="G509" s="242"/>
      <c r="H509" s="223"/>
      <c r="I509" s="222"/>
      <c r="J509" s="225"/>
      <c r="K509" s="226"/>
      <c r="L509" s="188"/>
      <c r="M509" s="188"/>
      <c r="N509" s="188"/>
    </row>
    <row r="510" spans="1:14" s="209" customFormat="1" ht="15" customHeight="1" hidden="1">
      <c r="A510" s="228"/>
      <c r="B510" s="229" t="s">
        <v>1727</v>
      </c>
      <c r="C510" s="219"/>
      <c r="D510" s="220"/>
      <c r="E510" s="242"/>
      <c r="F510" s="222"/>
      <c r="G510" s="242"/>
      <c r="H510" s="223"/>
      <c r="I510" s="222"/>
      <c r="J510" s="225"/>
      <c r="K510" s="226"/>
      <c r="L510" s="188"/>
      <c r="M510" s="188"/>
      <c r="N510" s="188"/>
    </row>
    <row r="511" spans="1:14" s="209" customFormat="1" ht="30" customHeight="1" hidden="1">
      <c r="A511" s="228" t="s">
        <v>1759</v>
      </c>
      <c r="B511" s="230" t="s">
        <v>1760</v>
      </c>
      <c r="C511" s="219" t="s">
        <v>1157</v>
      </c>
      <c r="D511" s="220"/>
      <c r="E511" s="242"/>
      <c r="F511" s="222">
        <f>D511*E511</f>
        <v>0</v>
      </c>
      <c r="G511" s="242"/>
      <c r="H511" s="223">
        <v>65.07</v>
      </c>
      <c r="I511" s="222">
        <f>G511*H511</f>
        <v>0</v>
      </c>
      <c r="J511" s="225"/>
      <c r="K511" s="226"/>
      <c r="L511" s="188"/>
      <c r="M511" s="188"/>
      <c r="N511" s="188"/>
    </row>
    <row r="512" spans="1:14" s="209" customFormat="1" ht="15" customHeight="1" hidden="1">
      <c r="A512" s="228" t="s">
        <v>1761</v>
      </c>
      <c r="B512" s="230" t="s">
        <v>1762</v>
      </c>
      <c r="C512" s="219" t="s">
        <v>1157</v>
      </c>
      <c r="D512" s="220"/>
      <c r="E512" s="242"/>
      <c r="F512" s="222">
        <f>D512*E512</f>
        <v>0</v>
      </c>
      <c r="G512" s="242"/>
      <c r="H512" s="223">
        <v>320.47</v>
      </c>
      <c r="I512" s="222">
        <f>G512*H512</f>
        <v>0</v>
      </c>
      <c r="J512" s="225"/>
      <c r="K512" s="226"/>
      <c r="L512" s="188"/>
      <c r="M512" s="188"/>
      <c r="N512" s="188"/>
    </row>
    <row r="513" spans="1:14" s="209" customFormat="1" ht="30" customHeight="1" hidden="1">
      <c r="A513" s="228"/>
      <c r="B513" s="229" t="s">
        <v>1168</v>
      </c>
      <c r="C513" s="219"/>
      <c r="D513" s="220"/>
      <c r="E513" s="242"/>
      <c r="F513" s="222"/>
      <c r="G513" s="242"/>
      <c r="H513" s="223"/>
      <c r="I513" s="222"/>
      <c r="J513" s="225"/>
      <c r="K513" s="226"/>
      <c r="L513" s="188"/>
      <c r="M513" s="188"/>
      <c r="N513" s="188"/>
    </row>
    <row r="514" spans="1:14" s="209" customFormat="1" ht="15" customHeight="1" hidden="1">
      <c r="A514" s="228"/>
      <c r="B514" s="229" t="s">
        <v>1763</v>
      </c>
      <c r="C514" s="219"/>
      <c r="D514" s="220"/>
      <c r="E514" s="242"/>
      <c r="F514" s="222"/>
      <c r="G514" s="242"/>
      <c r="H514" s="223"/>
      <c r="I514" s="222"/>
      <c r="J514" s="225"/>
      <c r="K514" s="226"/>
      <c r="L514" s="188"/>
      <c r="M514" s="188"/>
      <c r="N514" s="188"/>
    </row>
    <row r="515" spans="1:14" s="209" customFormat="1" ht="30" customHeight="1" hidden="1">
      <c r="A515" s="228"/>
      <c r="B515" s="229" t="s">
        <v>1169</v>
      </c>
      <c r="C515" s="219"/>
      <c r="D515" s="220"/>
      <c r="E515" s="242"/>
      <c r="F515" s="222"/>
      <c r="G515" s="242"/>
      <c r="H515" s="223"/>
      <c r="I515" s="222"/>
      <c r="J515" s="225"/>
      <c r="K515" s="226"/>
      <c r="L515" s="188"/>
      <c r="M515" s="188"/>
      <c r="N515" s="188"/>
    </row>
    <row r="516" spans="1:14" s="209" customFormat="1" ht="15" customHeight="1" hidden="1">
      <c r="A516" s="228"/>
      <c r="B516" s="229" t="s">
        <v>1170</v>
      </c>
      <c r="C516" s="219"/>
      <c r="D516" s="220"/>
      <c r="E516" s="242"/>
      <c r="F516" s="222"/>
      <c r="G516" s="242"/>
      <c r="H516" s="223"/>
      <c r="I516" s="222"/>
      <c r="J516" s="225"/>
      <c r="K516" s="226"/>
      <c r="L516" s="188"/>
      <c r="M516" s="188"/>
      <c r="N516" s="188"/>
    </row>
    <row r="517" spans="1:14" s="209" customFormat="1" ht="15" customHeight="1" hidden="1">
      <c r="A517" s="228"/>
      <c r="B517" s="229" t="s">
        <v>1726</v>
      </c>
      <c r="C517" s="219"/>
      <c r="D517" s="220"/>
      <c r="E517" s="242"/>
      <c r="F517" s="222"/>
      <c r="G517" s="242"/>
      <c r="H517" s="223"/>
      <c r="I517" s="222"/>
      <c r="J517" s="225"/>
      <c r="K517" s="226"/>
      <c r="L517" s="188"/>
      <c r="M517" s="188"/>
      <c r="N517" s="188"/>
    </row>
    <row r="518" spans="1:14" s="209" customFormat="1" ht="15" customHeight="1" hidden="1">
      <c r="A518" s="228"/>
      <c r="B518" s="229" t="s">
        <v>1172</v>
      </c>
      <c r="C518" s="219"/>
      <c r="D518" s="220"/>
      <c r="E518" s="242"/>
      <c r="F518" s="222"/>
      <c r="G518" s="242"/>
      <c r="H518" s="223"/>
      <c r="I518" s="222"/>
      <c r="J518" s="225"/>
      <c r="K518" s="226"/>
      <c r="L518" s="188"/>
      <c r="M518" s="188"/>
      <c r="N518" s="188"/>
    </row>
    <row r="519" spans="1:14" s="209" customFormat="1" ht="15" customHeight="1" hidden="1">
      <c r="A519" s="228"/>
      <c r="B519" s="229" t="s">
        <v>1173</v>
      </c>
      <c r="C519" s="219"/>
      <c r="D519" s="220"/>
      <c r="E519" s="242"/>
      <c r="F519" s="222"/>
      <c r="G519" s="242"/>
      <c r="H519" s="223"/>
      <c r="I519" s="222"/>
      <c r="J519" s="225"/>
      <c r="K519" s="226"/>
      <c r="L519" s="188"/>
      <c r="M519" s="188"/>
      <c r="N519" s="188"/>
    </row>
    <row r="520" spans="1:14" s="209" customFormat="1" ht="30" customHeight="1" hidden="1">
      <c r="A520" s="228"/>
      <c r="B520" s="229" t="s">
        <v>1764</v>
      </c>
      <c r="C520" s="219"/>
      <c r="D520" s="220"/>
      <c r="E520" s="242"/>
      <c r="F520" s="222"/>
      <c r="G520" s="242"/>
      <c r="H520" s="223"/>
      <c r="I520" s="222"/>
      <c r="J520" s="225"/>
      <c r="K520" s="226"/>
      <c r="L520" s="188"/>
      <c r="M520" s="188"/>
      <c r="N520" s="188"/>
    </row>
    <row r="521" spans="1:14" s="209" customFormat="1" ht="15" customHeight="1" hidden="1">
      <c r="A521" s="228"/>
      <c r="B521" s="229" t="s">
        <v>1175</v>
      </c>
      <c r="C521" s="219"/>
      <c r="D521" s="220"/>
      <c r="E521" s="242"/>
      <c r="F521" s="222"/>
      <c r="G521" s="242"/>
      <c r="H521" s="223"/>
      <c r="I521" s="222"/>
      <c r="J521" s="225"/>
      <c r="K521" s="226"/>
      <c r="L521" s="188"/>
      <c r="M521" s="188"/>
      <c r="N521" s="188"/>
    </row>
    <row r="522" spans="1:14" s="209" customFormat="1" ht="15" customHeight="1">
      <c r="A522" s="228" t="s">
        <v>1765</v>
      </c>
      <c r="B522" s="230" t="s">
        <v>1167</v>
      </c>
      <c r="C522" s="219" t="s">
        <v>1157</v>
      </c>
      <c r="D522" s="220">
        <v>3</v>
      </c>
      <c r="E522" s="221">
        <f>H522*bdi</f>
        <v>291.97349999999994</v>
      </c>
      <c r="F522" s="222">
        <f>D522*E522</f>
        <v>875.9204999999998</v>
      </c>
      <c r="G522" s="242"/>
      <c r="H522" s="223">
        <v>253.89</v>
      </c>
      <c r="I522" s="222">
        <f>G522*H522</f>
        <v>0</v>
      </c>
      <c r="J522" s="225"/>
      <c r="K522" s="226"/>
      <c r="L522" s="188"/>
      <c r="M522" s="188"/>
      <c r="N522" s="188"/>
    </row>
    <row r="523" spans="1:14" s="312" customFormat="1" ht="32.25" customHeight="1">
      <c r="A523" s="228"/>
      <c r="B523" s="229" t="s">
        <v>1168</v>
      </c>
      <c r="C523" s="219"/>
      <c r="D523" s="220"/>
      <c r="E523" s="242"/>
      <c r="F523" s="222"/>
      <c r="G523" s="242"/>
      <c r="H523" s="223"/>
      <c r="I523" s="222"/>
      <c r="J523" s="225"/>
      <c r="K523" s="226"/>
      <c r="L523" s="311"/>
      <c r="M523" s="311"/>
      <c r="N523" s="311"/>
    </row>
    <row r="524" spans="1:14" s="312" customFormat="1" ht="30" customHeight="1">
      <c r="A524" s="228"/>
      <c r="B524" s="229" t="s">
        <v>1169</v>
      </c>
      <c r="C524" s="219"/>
      <c r="D524" s="220"/>
      <c r="E524" s="242"/>
      <c r="F524" s="222"/>
      <c r="G524" s="242"/>
      <c r="H524" s="223"/>
      <c r="I524" s="222"/>
      <c r="J524" s="225"/>
      <c r="K524" s="226"/>
      <c r="L524" s="311"/>
      <c r="M524" s="311"/>
      <c r="N524" s="311"/>
    </row>
    <row r="525" spans="1:14" s="209" customFormat="1" ht="15" customHeight="1">
      <c r="A525" s="228"/>
      <c r="B525" s="229" t="s">
        <v>1170</v>
      </c>
      <c r="C525" s="219"/>
      <c r="D525" s="220"/>
      <c r="E525" s="242"/>
      <c r="F525" s="222"/>
      <c r="G525" s="242"/>
      <c r="H525" s="223"/>
      <c r="I525" s="222"/>
      <c r="J525" s="225"/>
      <c r="K525" s="226"/>
      <c r="L525" s="188"/>
      <c r="M525" s="188"/>
      <c r="N525" s="188"/>
    </row>
    <row r="526" spans="1:14" s="209" customFormat="1" ht="15" customHeight="1">
      <c r="A526" s="228"/>
      <c r="B526" s="229" t="s">
        <v>1171</v>
      </c>
      <c r="C526" s="219"/>
      <c r="D526" s="220"/>
      <c r="E526" s="242"/>
      <c r="F526" s="222"/>
      <c r="G526" s="242"/>
      <c r="H526" s="223"/>
      <c r="I526" s="222"/>
      <c r="J526" s="225"/>
      <c r="K526" s="226"/>
      <c r="L526" s="188"/>
      <c r="M526" s="188"/>
      <c r="N526" s="188"/>
    </row>
    <row r="527" spans="1:14" s="209" customFormat="1" ht="15" customHeight="1">
      <c r="A527" s="228"/>
      <c r="B527" s="229" t="s">
        <v>1172</v>
      </c>
      <c r="C527" s="219"/>
      <c r="D527" s="220"/>
      <c r="E527" s="242"/>
      <c r="F527" s="222"/>
      <c r="G527" s="242"/>
      <c r="H527" s="223"/>
      <c r="I527" s="222"/>
      <c r="J527" s="225"/>
      <c r="K527" s="226"/>
      <c r="L527" s="188"/>
      <c r="M527" s="188"/>
      <c r="N527" s="188"/>
    </row>
    <row r="528" spans="1:14" s="209" customFormat="1" ht="15" customHeight="1">
      <c r="A528" s="228"/>
      <c r="B528" s="229" t="s">
        <v>1173</v>
      </c>
      <c r="C528" s="219"/>
      <c r="D528" s="220"/>
      <c r="E528" s="242"/>
      <c r="F528" s="222"/>
      <c r="G528" s="242"/>
      <c r="H528" s="223"/>
      <c r="I528" s="222"/>
      <c r="J528" s="225"/>
      <c r="K528" s="226"/>
      <c r="L528" s="188"/>
      <c r="M528" s="188"/>
      <c r="N528" s="188"/>
    </row>
    <row r="529" spans="1:14" s="209" customFormat="1" ht="30" customHeight="1">
      <c r="A529" s="228"/>
      <c r="B529" s="229" t="s">
        <v>1174</v>
      </c>
      <c r="C529" s="219"/>
      <c r="D529" s="220"/>
      <c r="E529" s="242"/>
      <c r="F529" s="222"/>
      <c r="G529" s="242"/>
      <c r="H529" s="223"/>
      <c r="I529" s="222"/>
      <c r="J529" s="225"/>
      <c r="K529" s="226"/>
      <c r="L529" s="188"/>
      <c r="M529" s="188"/>
      <c r="N529" s="188"/>
    </row>
    <row r="530" spans="1:14" s="209" customFormat="1" ht="15" customHeight="1">
      <c r="A530" s="228"/>
      <c r="B530" s="229" t="s">
        <v>1175</v>
      </c>
      <c r="C530" s="219"/>
      <c r="D530" s="220"/>
      <c r="E530" s="242"/>
      <c r="F530" s="222"/>
      <c r="G530" s="242"/>
      <c r="H530" s="223"/>
      <c r="I530" s="222"/>
      <c r="J530" s="225"/>
      <c r="K530" s="226"/>
      <c r="L530" s="188"/>
      <c r="M530" s="188"/>
      <c r="N530" s="188"/>
    </row>
    <row r="531" spans="1:14" s="209" customFormat="1" ht="15" customHeight="1" hidden="1">
      <c r="A531" s="255" t="s">
        <v>1766</v>
      </c>
      <c r="B531" s="230" t="s">
        <v>1767</v>
      </c>
      <c r="C531" s="219" t="s">
        <v>1157</v>
      </c>
      <c r="D531" s="220"/>
      <c r="E531" s="221"/>
      <c r="F531" s="222"/>
      <c r="G531" s="242"/>
      <c r="H531" s="223">
        <v>64.14</v>
      </c>
      <c r="I531" s="222">
        <f>G531*H531</f>
        <v>0</v>
      </c>
      <c r="J531" s="225"/>
      <c r="K531" s="226"/>
      <c r="L531" s="188"/>
      <c r="M531" s="188"/>
      <c r="N531" s="188"/>
    </row>
    <row r="532" spans="1:14" s="209" customFormat="1" ht="15" customHeight="1" hidden="1">
      <c r="A532" s="255"/>
      <c r="B532" s="229" t="s">
        <v>1768</v>
      </c>
      <c r="C532" s="219"/>
      <c r="D532" s="220"/>
      <c r="E532" s="242"/>
      <c r="F532" s="222"/>
      <c r="G532" s="242"/>
      <c r="H532" s="223"/>
      <c r="I532" s="222"/>
      <c r="J532" s="225"/>
      <c r="K532" s="226"/>
      <c r="L532" s="188"/>
      <c r="M532" s="188"/>
      <c r="N532" s="188"/>
    </row>
    <row r="533" spans="1:14" s="209" customFormat="1" ht="30" customHeight="1" hidden="1">
      <c r="A533" s="255"/>
      <c r="B533" s="229" t="s">
        <v>1769</v>
      </c>
      <c r="C533" s="219"/>
      <c r="D533" s="220"/>
      <c r="E533" s="242"/>
      <c r="F533" s="222"/>
      <c r="G533" s="242"/>
      <c r="H533" s="223"/>
      <c r="I533" s="222"/>
      <c r="J533" s="225"/>
      <c r="K533" s="226"/>
      <c r="L533" s="188"/>
      <c r="M533" s="188"/>
      <c r="N533" s="188"/>
    </row>
    <row r="534" spans="1:14" s="247" customFormat="1" ht="15" customHeight="1" hidden="1">
      <c r="A534" s="255" t="s">
        <v>1770</v>
      </c>
      <c r="B534" s="230" t="s">
        <v>1771</v>
      </c>
      <c r="C534" s="219" t="s">
        <v>1157</v>
      </c>
      <c r="D534" s="220"/>
      <c r="E534" s="242"/>
      <c r="F534" s="222"/>
      <c r="G534" s="242"/>
      <c r="H534" s="223">
        <v>53.14</v>
      </c>
      <c r="I534" s="222">
        <f>G534*H534</f>
        <v>0</v>
      </c>
      <c r="J534" s="225"/>
      <c r="K534" s="226"/>
      <c r="L534" s="246"/>
      <c r="M534" s="246"/>
      <c r="N534" s="246"/>
    </row>
    <row r="535" spans="1:14" s="247" customFormat="1" ht="15" customHeight="1" hidden="1">
      <c r="A535" s="255"/>
      <c r="B535" s="229" t="s">
        <v>1772</v>
      </c>
      <c r="C535" s="219"/>
      <c r="D535" s="220"/>
      <c r="E535" s="242"/>
      <c r="F535" s="222"/>
      <c r="G535" s="242"/>
      <c r="H535" s="223"/>
      <c r="I535" s="222"/>
      <c r="J535" s="225"/>
      <c r="K535" s="226"/>
      <c r="L535" s="246"/>
      <c r="M535" s="246"/>
      <c r="N535" s="246"/>
    </row>
    <row r="536" spans="1:14" s="247" customFormat="1" ht="15" customHeight="1" hidden="1">
      <c r="A536" s="255"/>
      <c r="B536" s="229" t="s">
        <v>1773</v>
      </c>
      <c r="C536" s="219"/>
      <c r="D536" s="220"/>
      <c r="E536" s="242"/>
      <c r="F536" s="222"/>
      <c r="G536" s="242"/>
      <c r="H536" s="223"/>
      <c r="I536" s="222"/>
      <c r="J536" s="225"/>
      <c r="K536" s="226"/>
      <c r="L536" s="246"/>
      <c r="M536" s="246"/>
      <c r="N536" s="246"/>
    </row>
    <row r="537" spans="1:14" s="261" customFormat="1" ht="15" customHeight="1" hidden="1">
      <c r="A537" s="228" t="s">
        <v>1774</v>
      </c>
      <c r="B537" s="230" t="s">
        <v>1775</v>
      </c>
      <c r="C537" s="219" t="s">
        <v>1157</v>
      </c>
      <c r="D537" s="220"/>
      <c r="E537" s="242"/>
      <c r="F537" s="222"/>
      <c r="G537" s="242"/>
      <c r="H537" s="223">
        <v>273.18</v>
      </c>
      <c r="I537" s="222">
        <f>G537*H537</f>
        <v>0</v>
      </c>
      <c r="J537" s="225"/>
      <c r="K537" s="259"/>
      <c r="L537" s="260"/>
      <c r="M537" s="260"/>
      <c r="N537" s="260"/>
    </row>
    <row r="538" spans="1:14" s="261" customFormat="1" ht="15" customHeight="1" hidden="1">
      <c r="A538" s="255"/>
      <c r="B538" s="229" t="s">
        <v>1776</v>
      </c>
      <c r="C538" s="219"/>
      <c r="D538" s="220"/>
      <c r="E538" s="242"/>
      <c r="F538" s="222"/>
      <c r="G538" s="242"/>
      <c r="H538" s="223"/>
      <c r="I538" s="222"/>
      <c r="J538" s="225"/>
      <c r="K538" s="259"/>
      <c r="L538" s="260"/>
      <c r="M538" s="260"/>
      <c r="N538" s="260"/>
    </row>
    <row r="539" spans="1:14" s="261" customFormat="1" ht="15" customHeight="1" hidden="1">
      <c r="A539" s="255"/>
      <c r="B539" s="229" t="s">
        <v>1777</v>
      </c>
      <c r="C539" s="219"/>
      <c r="D539" s="220"/>
      <c r="E539" s="242"/>
      <c r="F539" s="222"/>
      <c r="G539" s="242"/>
      <c r="H539" s="223"/>
      <c r="I539" s="222"/>
      <c r="J539" s="225"/>
      <c r="K539" s="259"/>
      <c r="L539" s="260"/>
      <c r="M539" s="260"/>
      <c r="N539" s="260"/>
    </row>
    <row r="540" spans="1:14" s="261" customFormat="1" ht="15" customHeight="1" hidden="1">
      <c r="A540" s="255"/>
      <c r="B540" s="229" t="s">
        <v>1778</v>
      </c>
      <c r="C540" s="219"/>
      <c r="D540" s="220"/>
      <c r="E540" s="242"/>
      <c r="F540" s="222"/>
      <c r="G540" s="242"/>
      <c r="H540" s="223"/>
      <c r="I540" s="222"/>
      <c r="J540" s="225"/>
      <c r="K540" s="259"/>
      <c r="L540" s="260"/>
      <c r="M540" s="260"/>
      <c r="N540" s="260"/>
    </row>
    <row r="541" spans="1:14" s="261" customFormat="1" ht="34.5" customHeight="1" hidden="1">
      <c r="A541" s="255"/>
      <c r="B541" s="229" t="s">
        <v>1168</v>
      </c>
      <c r="C541" s="219"/>
      <c r="D541" s="220"/>
      <c r="E541" s="242"/>
      <c r="F541" s="222"/>
      <c r="G541" s="242"/>
      <c r="H541" s="223"/>
      <c r="I541" s="222"/>
      <c r="J541" s="225"/>
      <c r="K541" s="259"/>
      <c r="L541" s="260"/>
      <c r="M541" s="260"/>
      <c r="N541" s="260"/>
    </row>
    <row r="542" spans="1:14" s="261" customFormat="1" ht="15" customHeight="1" hidden="1">
      <c r="A542" s="255"/>
      <c r="B542" s="229" t="s">
        <v>1779</v>
      </c>
      <c r="C542" s="219"/>
      <c r="D542" s="220"/>
      <c r="E542" s="242"/>
      <c r="F542" s="222"/>
      <c r="G542" s="242"/>
      <c r="H542" s="223"/>
      <c r="I542" s="222"/>
      <c r="J542" s="225"/>
      <c r="K542" s="259"/>
      <c r="L542" s="260"/>
      <c r="M542" s="260"/>
      <c r="N542" s="260"/>
    </row>
    <row r="543" spans="1:14" s="261" customFormat="1" ht="15" customHeight="1" hidden="1">
      <c r="A543" s="255"/>
      <c r="B543" s="229" t="s">
        <v>1419</v>
      </c>
      <c r="C543" s="219"/>
      <c r="D543" s="220"/>
      <c r="E543" s="242"/>
      <c r="F543" s="222"/>
      <c r="G543" s="242"/>
      <c r="H543" s="223"/>
      <c r="I543" s="222"/>
      <c r="J543" s="225"/>
      <c r="K543" s="259"/>
      <c r="L543" s="260"/>
      <c r="M543" s="260"/>
      <c r="N543" s="260"/>
    </row>
    <row r="544" spans="1:14" s="261" customFormat="1" ht="15" customHeight="1" hidden="1">
      <c r="A544" s="255"/>
      <c r="B544" s="229" t="s">
        <v>1780</v>
      </c>
      <c r="C544" s="219"/>
      <c r="D544" s="220"/>
      <c r="E544" s="242"/>
      <c r="F544" s="222"/>
      <c r="G544" s="242"/>
      <c r="H544" s="223"/>
      <c r="I544" s="222"/>
      <c r="J544" s="225"/>
      <c r="K544" s="259"/>
      <c r="L544" s="260"/>
      <c r="M544" s="260"/>
      <c r="N544" s="260"/>
    </row>
    <row r="545" spans="1:14" s="261" customFormat="1" ht="15" customHeight="1" hidden="1">
      <c r="A545" s="255"/>
      <c r="B545" s="229" t="s">
        <v>1781</v>
      </c>
      <c r="C545" s="219"/>
      <c r="D545" s="220"/>
      <c r="E545" s="242"/>
      <c r="F545" s="222"/>
      <c r="G545" s="242"/>
      <c r="H545" s="223"/>
      <c r="I545" s="222"/>
      <c r="J545" s="225"/>
      <c r="K545" s="259"/>
      <c r="L545" s="260"/>
      <c r="M545" s="260"/>
      <c r="N545" s="260"/>
    </row>
    <row r="546" spans="1:14" s="261" customFormat="1" ht="30" customHeight="1" hidden="1">
      <c r="A546" s="255"/>
      <c r="B546" s="229" t="s">
        <v>1764</v>
      </c>
      <c r="C546" s="219"/>
      <c r="D546" s="220"/>
      <c r="E546" s="242"/>
      <c r="F546" s="222"/>
      <c r="G546" s="242"/>
      <c r="H546" s="223"/>
      <c r="I546" s="222"/>
      <c r="J546" s="225"/>
      <c r="K546" s="259"/>
      <c r="L546" s="260"/>
      <c r="M546" s="260"/>
      <c r="N546" s="260"/>
    </row>
    <row r="547" spans="1:14" s="209" customFormat="1" ht="15" customHeight="1" hidden="1">
      <c r="A547" s="228" t="s">
        <v>1782</v>
      </c>
      <c r="B547" s="230" t="s">
        <v>1783</v>
      </c>
      <c r="C547" s="219" t="s">
        <v>1157</v>
      </c>
      <c r="D547" s="220"/>
      <c r="E547" s="242"/>
      <c r="F547" s="222"/>
      <c r="G547" s="242"/>
      <c r="H547" s="223">
        <v>183.27</v>
      </c>
      <c r="I547" s="222">
        <f>G547*H547</f>
        <v>0</v>
      </c>
      <c r="J547" s="225"/>
      <c r="K547" s="226"/>
      <c r="L547" s="188"/>
      <c r="M547" s="188"/>
      <c r="N547" s="188"/>
    </row>
    <row r="548" spans="1:14" s="209" customFormat="1" ht="15" customHeight="1" hidden="1">
      <c r="A548" s="255"/>
      <c r="B548" s="229" t="s">
        <v>1784</v>
      </c>
      <c r="C548" s="219"/>
      <c r="D548" s="220"/>
      <c r="E548" s="242"/>
      <c r="F548" s="222"/>
      <c r="G548" s="242"/>
      <c r="H548" s="223"/>
      <c r="I548" s="222"/>
      <c r="J548" s="225"/>
      <c r="K548" s="226"/>
      <c r="L548" s="188"/>
      <c r="M548" s="188"/>
      <c r="N548" s="188"/>
    </row>
    <row r="549" spans="1:14" s="209" customFormat="1" ht="15" customHeight="1" hidden="1">
      <c r="A549" s="255"/>
      <c r="B549" s="229" t="s">
        <v>1419</v>
      </c>
      <c r="C549" s="219"/>
      <c r="D549" s="220"/>
      <c r="E549" s="242"/>
      <c r="F549" s="222"/>
      <c r="G549" s="242"/>
      <c r="H549" s="223"/>
      <c r="I549" s="222"/>
      <c r="J549" s="225"/>
      <c r="K549" s="226"/>
      <c r="L549" s="188"/>
      <c r="M549" s="188"/>
      <c r="N549" s="188"/>
    </row>
    <row r="550" spans="1:14" s="209" customFormat="1" ht="15" customHeight="1" hidden="1">
      <c r="A550" s="255"/>
      <c r="B550" s="229" t="s">
        <v>1780</v>
      </c>
      <c r="C550" s="219"/>
      <c r="D550" s="220"/>
      <c r="E550" s="242"/>
      <c r="F550" s="222"/>
      <c r="G550" s="242"/>
      <c r="H550" s="223"/>
      <c r="I550" s="222"/>
      <c r="J550" s="225"/>
      <c r="K550" s="226"/>
      <c r="L550" s="188"/>
      <c r="M550" s="188"/>
      <c r="N550" s="188"/>
    </row>
    <row r="551" spans="1:14" s="209" customFormat="1" ht="15" customHeight="1" hidden="1">
      <c r="A551" s="255"/>
      <c r="B551" s="229" t="s">
        <v>1781</v>
      </c>
      <c r="C551" s="219"/>
      <c r="D551" s="220"/>
      <c r="E551" s="242"/>
      <c r="F551" s="222"/>
      <c r="G551" s="242"/>
      <c r="H551" s="223"/>
      <c r="I551" s="222"/>
      <c r="J551" s="225"/>
      <c r="K551" s="226"/>
      <c r="L551" s="188"/>
      <c r="M551" s="188"/>
      <c r="N551" s="188"/>
    </row>
    <row r="552" spans="1:14" s="209" customFormat="1" ht="30" customHeight="1" hidden="1">
      <c r="A552" s="255"/>
      <c r="B552" s="229" t="s">
        <v>1764</v>
      </c>
      <c r="C552" s="219"/>
      <c r="D552" s="220"/>
      <c r="E552" s="242"/>
      <c r="F552" s="222"/>
      <c r="G552" s="242"/>
      <c r="H552" s="223"/>
      <c r="I552" s="222"/>
      <c r="J552" s="225"/>
      <c r="K552" s="226"/>
      <c r="L552" s="188"/>
      <c r="M552" s="188"/>
      <c r="N552" s="188"/>
    </row>
    <row r="553" spans="1:14" s="209" customFormat="1" ht="15" customHeight="1" hidden="1">
      <c r="A553" s="228" t="s">
        <v>1785</v>
      </c>
      <c r="B553" s="230" t="s">
        <v>1786</v>
      </c>
      <c r="C553" s="219" t="s">
        <v>1157</v>
      </c>
      <c r="D553" s="220"/>
      <c r="E553" s="221"/>
      <c r="F553" s="222"/>
      <c r="G553" s="242"/>
      <c r="H553" s="223">
        <v>198.35</v>
      </c>
      <c r="I553" s="222">
        <f>G553*H553</f>
        <v>0</v>
      </c>
      <c r="J553" s="225"/>
      <c r="K553" s="226"/>
      <c r="L553" s="188"/>
      <c r="M553" s="188"/>
      <c r="N553" s="188"/>
    </row>
    <row r="554" spans="1:14" s="209" customFormat="1" ht="15" customHeight="1" hidden="1">
      <c r="A554" s="228"/>
      <c r="B554" s="229" t="s">
        <v>1784</v>
      </c>
      <c r="C554" s="219"/>
      <c r="D554" s="220"/>
      <c r="E554" s="242"/>
      <c r="F554" s="222"/>
      <c r="G554" s="242"/>
      <c r="H554" s="223"/>
      <c r="I554" s="222"/>
      <c r="J554" s="225"/>
      <c r="K554" s="226"/>
      <c r="L554" s="188"/>
      <c r="M554" s="188"/>
      <c r="N554" s="188"/>
    </row>
    <row r="555" spans="1:14" s="209" customFormat="1" ht="15" customHeight="1" hidden="1">
      <c r="A555" s="228"/>
      <c r="B555" s="229" t="s">
        <v>1780</v>
      </c>
      <c r="C555" s="219"/>
      <c r="D555" s="220"/>
      <c r="E555" s="242"/>
      <c r="F555" s="222"/>
      <c r="G555" s="242"/>
      <c r="H555" s="223"/>
      <c r="I555" s="222"/>
      <c r="J555" s="225"/>
      <c r="K555" s="226"/>
      <c r="L555" s="188"/>
      <c r="M555" s="188"/>
      <c r="N555" s="188"/>
    </row>
    <row r="556" spans="1:14" s="209" customFormat="1" ht="15" customHeight="1" hidden="1">
      <c r="A556" s="228"/>
      <c r="B556" s="229" t="s">
        <v>1787</v>
      </c>
      <c r="C556" s="219"/>
      <c r="D556" s="220"/>
      <c r="E556" s="242"/>
      <c r="F556" s="222"/>
      <c r="G556" s="242"/>
      <c r="H556" s="223"/>
      <c r="I556" s="222"/>
      <c r="J556" s="225"/>
      <c r="K556" s="226"/>
      <c r="L556" s="188"/>
      <c r="M556" s="188"/>
      <c r="N556" s="188"/>
    </row>
    <row r="557" spans="1:14" s="209" customFormat="1" ht="30" customHeight="1" hidden="1">
      <c r="A557" s="228"/>
      <c r="B557" s="229" t="s">
        <v>1788</v>
      </c>
      <c r="C557" s="219"/>
      <c r="D557" s="220"/>
      <c r="E557" s="242"/>
      <c r="F557" s="222"/>
      <c r="G557" s="242"/>
      <c r="H557" s="223"/>
      <c r="I557" s="222"/>
      <c r="J557" s="225"/>
      <c r="K557" s="226"/>
      <c r="L557" s="188"/>
      <c r="M557" s="188"/>
      <c r="N557" s="188"/>
    </row>
    <row r="558" spans="1:14" s="209" customFormat="1" ht="15" customHeight="1" hidden="1">
      <c r="A558" s="228"/>
      <c r="B558" s="229" t="s">
        <v>1789</v>
      </c>
      <c r="C558" s="219"/>
      <c r="D558" s="220"/>
      <c r="E558" s="242"/>
      <c r="F558" s="222"/>
      <c r="G558" s="242"/>
      <c r="H558" s="223"/>
      <c r="I558" s="222"/>
      <c r="J558" s="225"/>
      <c r="K558" s="226"/>
      <c r="L558" s="188"/>
      <c r="M558" s="188"/>
      <c r="N558" s="188"/>
    </row>
    <row r="559" spans="1:14" s="209" customFormat="1" ht="15" customHeight="1" hidden="1">
      <c r="A559" s="228"/>
      <c r="B559" s="229" t="s">
        <v>1419</v>
      </c>
      <c r="C559" s="219"/>
      <c r="D559" s="220"/>
      <c r="E559" s="242"/>
      <c r="F559" s="222"/>
      <c r="G559" s="242"/>
      <c r="H559" s="223"/>
      <c r="I559" s="222"/>
      <c r="J559" s="225"/>
      <c r="K559" s="226"/>
      <c r="L559" s="188"/>
      <c r="M559" s="188"/>
      <c r="N559" s="188"/>
    </row>
    <row r="560" spans="1:14" s="209" customFormat="1" ht="15" customHeight="1" hidden="1">
      <c r="A560" s="228"/>
      <c r="B560" s="229" t="s">
        <v>1781</v>
      </c>
      <c r="C560" s="219"/>
      <c r="D560" s="220"/>
      <c r="E560" s="242"/>
      <c r="F560" s="222"/>
      <c r="G560" s="242"/>
      <c r="H560" s="223"/>
      <c r="I560" s="222"/>
      <c r="J560" s="225"/>
      <c r="K560" s="226"/>
      <c r="L560" s="188"/>
      <c r="M560" s="188"/>
      <c r="N560" s="188"/>
    </row>
    <row r="561" spans="1:14" s="209" customFormat="1" ht="15" customHeight="1" hidden="1">
      <c r="A561" s="228"/>
      <c r="B561" s="229" t="s">
        <v>1790</v>
      </c>
      <c r="C561" s="219"/>
      <c r="D561" s="220"/>
      <c r="E561" s="242"/>
      <c r="F561" s="222"/>
      <c r="G561" s="242"/>
      <c r="H561" s="223"/>
      <c r="I561" s="222"/>
      <c r="J561" s="225"/>
      <c r="K561" s="226"/>
      <c r="L561" s="188"/>
      <c r="M561" s="188"/>
      <c r="N561" s="188"/>
    </row>
    <row r="562" spans="1:14" s="209" customFormat="1" ht="30" customHeight="1" hidden="1">
      <c r="A562" s="228"/>
      <c r="B562" s="229" t="s">
        <v>1791</v>
      </c>
      <c r="C562" s="219"/>
      <c r="D562" s="220"/>
      <c r="E562" s="242"/>
      <c r="F562" s="222"/>
      <c r="G562" s="242"/>
      <c r="H562" s="223"/>
      <c r="I562" s="222"/>
      <c r="J562" s="225"/>
      <c r="K562" s="226"/>
      <c r="L562" s="188"/>
      <c r="M562" s="188"/>
      <c r="N562" s="188"/>
    </row>
    <row r="563" spans="1:14" s="209" customFormat="1" ht="30" customHeight="1" hidden="1">
      <c r="A563" s="228" t="s">
        <v>1792</v>
      </c>
      <c r="B563" s="230" t="s">
        <v>1793</v>
      </c>
      <c r="C563" s="219" t="s">
        <v>1157</v>
      </c>
      <c r="D563" s="220"/>
      <c r="E563" s="221"/>
      <c r="F563" s="222"/>
      <c r="G563" s="242"/>
      <c r="H563" s="223"/>
      <c r="I563" s="222"/>
      <c r="J563" s="225"/>
      <c r="K563" s="226"/>
      <c r="L563" s="188"/>
      <c r="M563" s="188"/>
      <c r="N563" s="188"/>
    </row>
    <row r="564" spans="1:14" s="209" customFormat="1" ht="15" customHeight="1" hidden="1">
      <c r="A564" s="255" t="s">
        <v>1794</v>
      </c>
      <c r="B564" s="302" t="s">
        <v>1795</v>
      </c>
      <c r="C564" s="219"/>
      <c r="D564" s="220"/>
      <c r="E564" s="242"/>
      <c r="F564" s="222"/>
      <c r="G564" s="242"/>
      <c r="H564" s="223"/>
      <c r="I564" s="222"/>
      <c r="J564" s="225"/>
      <c r="K564" s="226"/>
      <c r="L564" s="188"/>
      <c r="M564" s="188"/>
      <c r="N564" s="188"/>
    </row>
    <row r="565" spans="1:14" s="209" customFormat="1" ht="15" customHeight="1" hidden="1">
      <c r="A565" s="255" t="s">
        <v>1796</v>
      </c>
      <c r="B565" s="230" t="s">
        <v>1797</v>
      </c>
      <c r="C565" s="219" t="s">
        <v>1157</v>
      </c>
      <c r="D565" s="220"/>
      <c r="E565" s="242"/>
      <c r="F565" s="222">
        <f>D565*E565</f>
        <v>0</v>
      </c>
      <c r="G565" s="242"/>
      <c r="H565" s="223">
        <v>49.43</v>
      </c>
      <c r="I565" s="222">
        <f>G565*H565</f>
        <v>0</v>
      </c>
      <c r="J565" s="225"/>
      <c r="K565" s="226"/>
      <c r="L565" s="188"/>
      <c r="M565" s="188"/>
      <c r="N565" s="188"/>
    </row>
    <row r="566" spans="1:14" s="209" customFormat="1" ht="30" customHeight="1" hidden="1">
      <c r="A566" s="255"/>
      <c r="B566" s="229" t="s">
        <v>1798</v>
      </c>
      <c r="C566" s="219"/>
      <c r="D566" s="220"/>
      <c r="E566" s="242"/>
      <c r="F566" s="222"/>
      <c r="G566" s="242"/>
      <c r="H566" s="223"/>
      <c r="I566" s="222"/>
      <c r="J566" s="225"/>
      <c r="K566" s="226"/>
      <c r="L566" s="188"/>
      <c r="M566" s="188"/>
      <c r="N566" s="188"/>
    </row>
    <row r="567" spans="1:14" s="247" customFormat="1" ht="15" customHeight="1" hidden="1">
      <c r="A567" s="255"/>
      <c r="B567" s="229" t="s">
        <v>1799</v>
      </c>
      <c r="C567" s="219"/>
      <c r="D567" s="220"/>
      <c r="E567" s="242"/>
      <c r="F567" s="222"/>
      <c r="G567" s="242"/>
      <c r="H567" s="223"/>
      <c r="I567" s="222"/>
      <c r="J567" s="225"/>
      <c r="K567" s="226"/>
      <c r="L567" s="246"/>
      <c r="M567" s="246"/>
      <c r="N567" s="246"/>
    </row>
    <row r="568" spans="1:14" s="247" customFormat="1" ht="15" customHeight="1" hidden="1">
      <c r="A568" s="255"/>
      <c r="B568" s="229" t="s">
        <v>1800</v>
      </c>
      <c r="C568" s="219"/>
      <c r="D568" s="220"/>
      <c r="E568" s="242"/>
      <c r="F568" s="222"/>
      <c r="G568" s="242"/>
      <c r="H568" s="223"/>
      <c r="I568" s="222"/>
      <c r="J568" s="225"/>
      <c r="K568" s="226"/>
      <c r="L568" s="246"/>
      <c r="M568" s="246"/>
      <c r="N568" s="246"/>
    </row>
    <row r="569" spans="1:14" s="209" customFormat="1" ht="15" customHeight="1" hidden="1">
      <c r="A569" s="255"/>
      <c r="B569" s="229" t="s">
        <v>1333</v>
      </c>
      <c r="C569" s="219"/>
      <c r="D569" s="220"/>
      <c r="E569" s="242"/>
      <c r="F569" s="222"/>
      <c r="G569" s="242"/>
      <c r="H569" s="223"/>
      <c r="I569" s="222"/>
      <c r="J569" s="225"/>
      <c r="K569" s="226"/>
      <c r="L569" s="188"/>
      <c r="M569" s="188"/>
      <c r="N569" s="188"/>
    </row>
    <row r="570" spans="1:14" s="227" customFormat="1" ht="30" customHeight="1" hidden="1">
      <c r="A570" s="255" t="s">
        <v>1801</v>
      </c>
      <c r="B570" s="230" t="s">
        <v>1802</v>
      </c>
      <c r="C570" s="219" t="s">
        <v>1157</v>
      </c>
      <c r="D570" s="220"/>
      <c r="E570" s="242"/>
      <c r="F570" s="222">
        <f>D570*E570</f>
        <v>0</v>
      </c>
      <c r="G570" s="242"/>
      <c r="H570" s="223">
        <v>49.67</v>
      </c>
      <c r="I570" s="222">
        <f>G570*H570</f>
        <v>0</v>
      </c>
      <c r="J570" s="225"/>
      <c r="K570" s="226"/>
      <c r="L570" s="226"/>
      <c r="M570" s="226"/>
      <c r="N570" s="226"/>
    </row>
    <row r="571" spans="1:14" s="227" customFormat="1" ht="30" customHeight="1" hidden="1">
      <c r="A571" s="255"/>
      <c r="B571" s="229" t="s">
        <v>1798</v>
      </c>
      <c r="C571" s="219"/>
      <c r="D571" s="220"/>
      <c r="E571" s="242"/>
      <c r="F571" s="222"/>
      <c r="G571" s="242"/>
      <c r="H571" s="223"/>
      <c r="I571" s="222"/>
      <c r="J571" s="225"/>
      <c r="K571" s="226"/>
      <c r="L571" s="226"/>
      <c r="M571" s="226"/>
      <c r="N571" s="226"/>
    </row>
    <row r="572" spans="1:14" s="227" customFormat="1" ht="15" customHeight="1" hidden="1">
      <c r="A572" s="255"/>
      <c r="B572" s="229" t="s">
        <v>1803</v>
      </c>
      <c r="C572" s="219"/>
      <c r="D572" s="220"/>
      <c r="E572" s="242"/>
      <c r="F572" s="222"/>
      <c r="G572" s="242"/>
      <c r="H572" s="223"/>
      <c r="I572" s="222"/>
      <c r="J572" s="225"/>
      <c r="K572" s="226"/>
      <c r="L572" s="226"/>
      <c r="M572" s="226"/>
      <c r="N572" s="226"/>
    </row>
    <row r="573" spans="1:14" s="227" customFormat="1" ht="15" customHeight="1" hidden="1">
      <c r="A573" s="255"/>
      <c r="B573" s="229" t="s">
        <v>1800</v>
      </c>
      <c r="C573" s="219"/>
      <c r="D573" s="220"/>
      <c r="E573" s="242"/>
      <c r="F573" s="222"/>
      <c r="G573" s="242"/>
      <c r="H573" s="223"/>
      <c r="I573" s="222"/>
      <c r="J573" s="225"/>
      <c r="K573" s="226"/>
      <c r="L573" s="226"/>
      <c r="M573" s="226"/>
      <c r="N573" s="226"/>
    </row>
    <row r="574" spans="1:14" s="227" customFormat="1" ht="15" customHeight="1" hidden="1">
      <c r="A574" s="255"/>
      <c r="B574" s="229" t="s">
        <v>1333</v>
      </c>
      <c r="C574" s="219"/>
      <c r="D574" s="220"/>
      <c r="E574" s="242"/>
      <c r="F574" s="222"/>
      <c r="G574" s="242"/>
      <c r="H574" s="223"/>
      <c r="I574" s="222"/>
      <c r="J574" s="225"/>
      <c r="K574" s="226"/>
      <c r="L574" s="226"/>
      <c r="M574" s="226"/>
      <c r="N574" s="226"/>
    </row>
    <row r="575" spans="1:14" s="247" customFormat="1" ht="15" customHeight="1" hidden="1">
      <c r="A575" s="255" t="s">
        <v>1804</v>
      </c>
      <c r="B575" s="230" t="s">
        <v>1805</v>
      </c>
      <c r="C575" s="219" t="s">
        <v>1157</v>
      </c>
      <c r="D575" s="220"/>
      <c r="E575" s="242"/>
      <c r="F575" s="222">
        <f>D575*E575</f>
        <v>0</v>
      </c>
      <c r="G575" s="242"/>
      <c r="H575" s="223">
        <v>62.77</v>
      </c>
      <c r="I575" s="222">
        <f>G575*H575</f>
        <v>0</v>
      </c>
      <c r="J575" s="225"/>
      <c r="K575" s="226"/>
      <c r="L575" s="246"/>
      <c r="M575" s="246"/>
      <c r="N575" s="246"/>
    </row>
    <row r="576" spans="1:14" s="209" customFormat="1" ht="15" customHeight="1" hidden="1">
      <c r="A576" s="255"/>
      <c r="B576" s="229" t="s">
        <v>1806</v>
      </c>
      <c r="C576" s="219"/>
      <c r="D576" s="220"/>
      <c r="E576" s="242"/>
      <c r="F576" s="222"/>
      <c r="G576" s="242"/>
      <c r="H576" s="223"/>
      <c r="I576" s="222"/>
      <c r="J576" s="225"/>
      <c r="K576" s="226"/>
      <c r="L576" s="188"/>
      <c r="M576" s="188"/>
      <c r="N576" s="188"/>
    </row>
    <row r="577" spans="1:14" s="209" customFormat="1" ht="15" customHeight="1" hidden="1">
      <c r="A577" s="255"/>
      <c r="B577" s="229" t="s">
        <v>1773</v>
      </c>
      <c r="C577" s="219"/>
      <c r="D577" s="220"/>
      <c r="E577" s="242"/>
      <c r="F577" s="222"/>
      <c r="G577" s="242"/>
      <c r="H577" s="223"/>
      <c r="I577" s="222"/>
      <c r="J577" s="225"/>
      <c r="K577" s="226"/>
      <c r="L577" s="188"/>
      <c r="M577" s="188"/>
      <c r="N577" s="188"/>
    </row>
    <row r="578" spans="1:14" s="209" customFormat="1" ht="15" customHeight="1" hidden="1">
      <c r="A578" s="255" t="s">
        <v>1807</v>
      </c>
      <c r="B578" s="230" t="s">
        <v>1808</v>
      </c>
      <c r="C578" s="219" t="s">
        <v>1157</v>
      </c>
      <c r="D578" s="220"/>
      <c r="E578" s="242"/>
      <c r="F578" s="222">
        <f>D578*E578</f>
        <v>0</v>
      </c>
      <c r="G578" s="242"/>
      <c r="H578" s="223">
        <v>63.04</v>
      </c>
      <c r="I578" s="222">
        <f>G578*H578</f>
        <v>0</v>
      </c>
      <c r="J578" s="225"/>
      <c r="K578" s="226"/>
      <c r="L578" s="188"/>
      <c r="M578" s="188"/>
      <c r="N578" s="188"/>
    </row>
    <row r="579" spans="1:14" s="209" customFormat="1" ht="15" customHeight="1" hidden="1">
      <c r="A579" s="255"/>
      <c r="B579" s="229" t="s">
        <v>1809</v>
      </c>
      <c r="C579" s="219"/>
      <c r="D579" s="220"/>
      <c r="E579" s="242"/>
      <c r="F579" s="222"/>
      <c r="G579" s="242"/>
      <c r="H579" s="223"/>
      <c r="I579" s="222"/>
      <c r="J579" s="225"/>
      <c r="K579" s="226"/>
      <c r="L579" s="188"/>
      <c r="M579" s="188"/>
      <c r="N579" s="188"/>
    </row>
    <row r="580" spans="1:14" s="209" customFormat="1" ht="15" customHeight="1" hidden="1">
      <c r="A580" s="255"/>
      <c r="B580" s="229" t="s">
        <v>1773</v>
      </c>
      <c r="C580" s="219"/>
      <c r="D580" s="220"/>
      <c r="E580" s="242"/>
      <c r="F580" s="222"/>
      <c r="G580" s="242"/>
      <c r="H580" s="223"/>
      <c r="I580" s="222"/>
      <c r="J580" s="225"/>
      <c r="K580" s="226"/>
      <c r="L580" s="188"/>
      <c r="M580" s="188"/>
      <c r="N580" s="188"/>
    </row>
    <row r="581" spans="1:14" s="247" customFormat="1" ht="15" customHeight="1" hidden="1">
      <c r="A581" s="255" t="s">
        <v>1810</v>
      </c>
      <c r="B581" s="302" t="s">
        <v>1811</v>
      </c>
      <c r="C581" s="219"/>
      <c r="D581" s="220"/>
      <c r="E581" s="242"/>
      <c r="F581" s="222"/>
      <c r="G581" s="242"/>
      <c r="H581" s="223"/>
      <c r="I581" s="222"/>
      <c r="J581" s="225"/>
      <c r="K581" s="226"/>
      <c r="L581" s="246"/>
      <c r="M581" s="246"/>
      <c r="N581" s="246"/>
    </row>
    <row r="582" spans="1:14" s="209" customFormat="1" ht="15" customHeight="1" hidden="1">
      <c r="A582" s="255" t="s">
        <v>1812</v>
      </c>
      <c r="B582" s="230" t="s">
        <v>1813</v>
      </c>
      <c r="C582" s="219" t="s">
        <v>1157</v>
      </c>
      <c r="D582" s="220"/>
      <c r="E582" s="242"/>
      <c r="F582" s="222">
        <f>D582*E582</f>
        <v>0</v>
      </c>
      <c r="G582" s="242"/>
      <c r="H582" s="223">
        <v>29.51</v>
      </c>
      <c r="I582" s="222">
        <f>G582*H582</f>
        <v>0</v>
      </c>
      <c r="J582" s="225"/>
      <c r="K582" s="226"/>
      <c r="L582" s="188"/>
      <c r="M582" s="188"/>
      <c r="N582" s="188"/>
    </row>
    <row r="583" spans="1:14" s="209" customFormat="1" ht="15" customHeight="1" hidden="1">
      <c r="A583" s="255"/>
      <c r="B583" s="229" t="s">
        <v>1814</v>
      </c>
      <c r="C583" s="219"/>
      <c r="D583" s="220"/>
      <c r="E583" s="242"/>
      <c r="F583" s="222"/>
      <c r="G583" s="242"/>
      <c r="H583" s="223"/>
      <c r="I583" s="222"/>
      <c r="J583" s="225"/>
      <c r="K583" s="226"/>
      <c r="L583" s="188"/>
      <c r="M583" s="188"/>
      <c r="N583" s="188"/>
    </row>
    <row r="584" spans="1:14" s="209" customFormat="1" ht="15" customHeight="1" hidden="1">
      <c r="A584" s="255"/>
      <c r="B584" s="229" t="s">
        <v>1815</v>
      </c>
      <c r="C584" s="219"/>
      <c r="D584" s="220"/>
      <c r="E584" s="242"/>
      <c r="F584" s="222"/>
      <c r="G584" s="242"/>
      <c r="H584" s="223"/>
      <c r="I584" s="222"/>
      <c r="J584" s="225"/>
      <c r="K584" s="226"/>
      <c r="L584" s="188"/>
      <c r="M584" s="188"/>
      <c r="N584" s="188"/>
    </row>
    <row r="585" spans="1:14" s="209" customFormat="1" ht="15" customHeight="1" hidden="1">
      <c r="A585" s="255" t="s">
        <v>1816</v>
      </c>
      <c r="B585" s="230" t="s">
        <v>1817</v>
      </c>
      <c r="C585" s="219" t="s">
        <v>1157</v>
      </c>
      <c r="D585" s="220"/>
      <c r="E585" s="221"/>
      <c r="F585" s="222"/>
      <c r="G585" s="242"/>
      <c r="H585" s="223">
        <v>30.96</v>
      </c>
      <c r="I585" s="222">
        <f>G585*H585</f>
        <v>0</v>
      </c>
      <c r="J585" s="225"/>
      <c r="K585" s="226"/>
      <c r="L585" s="188"/>
      <c r="M585" s="188"/>
      <c r="N585" s="188"/>
    </row>
    <row r="586" spans="1:14" s="209" customFormat="1" ht="15" customHeight="1" hidden="1">
      <c r="A586" s="255"/>
      <c r="B586" s="229" t="s">
        <v>1818</v>
      </c>
      <c r="C586" s="219"/>
      <c r="D586" s="220"/>
      <c r="E586" s="242"/>
      <c r="F586" s="222"/>
      <c r="G586" s="242"/>
      <c r="H586" s="223"/>
      <c r="I586" s="222"/>
      <c r="J586" s="225"/>
      <c r="K586" s="226"/>
      <c r="L586" s="188"/>
      <c r="M586" s="188"/>
      <c r="N586" s="188"/>
    </row>
    <row r="587" spans="1:14" s="209" customFormat="1" ht="15" customHeight="1" hidden="1">
      <c r="A587" s="255"/>
      <c r="B587" s="229" t="s">
        <v>1815</v>
      </c>
      <c r="C587" s="219"/>
      <c r="D587" s="220"/>
      <c r="E587" s="242"/>
      <c r="F587" s="222"/>
      <c r="G587" s="242"/>
      <c r="H587" s="223"/>
      <c r="I587" s="222"/>
      <c r="J587" s="225"/>
      <c r="K587" s="226"/>
      <c r="L587" s="188"/>
      <c r="M587" s="188"/>
      <c r="N587" s="188"/>
    </row>
    <row r="588" spans="1:14" s="209" customFormat="1" ht="15" customHeight="1" hidden="1">
      <c r="A588" s="255" t="s">
        <v>1819</v>
      </c>
      <c r="B588" s="230" t="s">
        <v>1820</v>
      </c>
      <c r="C588" s="219" t="s">
        <v>1157</v>
      </c>
      <c r="D588" s="220"/>
      <c r="E588" s="242"/>
      <c r="F588" s="222"/>
      <c r="G588" s="242"/>
      <c r="H588" s="223">
        <v>40.12</v>
      </c>
      <c r="I588" s="222">
        <f>G588*H588</f>
        <v>0</v>
      </c>
      <c r="J588" s="225"/>
      <c r="K588" s="226"/>
      <c r="L588" s="188"/>
      <c r="M588" s="188"/>
      <c r="N588" s="188"/>
    </row>
    <row r="589" spans="1:14" s="209" customFormat="1" ht="15" customHeight="1" hidden="1">
      <c r="A589" s="255"/>
      <c r="B589" s="229" t="s">
        <v>1821</v>
      </c>
      <c r="C589" s="219"/>
      <c r="D589" s="220"/>
      <c r="E589" s="242"/>
      <c r="F589" s="222"/>
      <c r="G589" s="242"/>
      <c r="H589" s="223"/>
      <c r="I589" s="222"/>
      <c r="J589" s="225"/>
      <c r="K589" s="226"/>
      <c r="L589" s="188"/>
      <c r="M589" s="188"/>
      <c r="N589" s="188"/>
    </row>
    <row r="590" spans="1:14" s="209" customFormat="1" ht="15" customHeight="1" hidden="1">
      <c r="A590" s="255"/>
      <c r="B590" s="229" t="s">
        <v>1815</v>
      </c>
      <c r="C590" s="219"/>
      <c r="D590" s="220"/>
      <c r="E590" s="242"/>
      <c r="F590" s="222"/>
      <c r="G590" s="242"/>
      <c r="H590" s="223"/>
      <c r="I590" s="222"/>
      <c r="J590" s="225"/>
      <c r="K590" s="226"/>
      <c r="L590" s="188"/>
      <c r="M590" s="188"/>
      <c r="N590" s="188"/>
    </row>
    <row r="591" spans="1:14" s="209" customFormat="1" ht="15" customHeight="1" hidden="1">
      <c r="A591" s="255" t="s">
        <v>1822</v>
      </c>
      <c r="B591" s="230" t="s">
        <v>1823</v>
      </c>
      <c r="C591" s="219" t="s">
        <v>1157</v>
      </c>
      <c r="D591" s="220"/>
      <c r="E591" s="221"/>
      <c r="F591" s="222"/>
      <c r="G591" s="242"/>
      <c r="H591" s="223">
        <v>65.6</v>
      </c>
      <c r="I591" s="222">
        <f>G591*H591</f>
        <v>0</v>
      </c>
      <c r="J591" s="225"/>
      <c r="K591" s="226"/>
      <c r="L591" s="188"/>
      <c r="M591" s="188"/>
      <c r="N591" s="188"/>
    </row>
    <row r="592" spans="1:14" s="209" customFormat="1" ht="15" customHeight="1" hidden="1">
      <c r="A592" s="255"/>
      <c r="B592" s="229" t="s">
        <v>1824</v>
      </c>
      <c r="C592" s="219"/>
      <c r="D592" s="220"/>
      <c r="E592" s="242"/>
      <c r="F592" s="222"/>
      <c r="G592" s="242"/>
      <c r="H592" s="223"/>
      <c r="I592" s="222"/>
      <c r="J592" s="225"/>
      <c r="K592" s="226"/>
      <c r="L592" s="188"/>
      <c r="M592" s="188"/>
      <c r="N592" s="188"/>
    </row>
    <row r="593" spans="1:14" s="227" customFormat="1" ht="15" customHeight="1" hidden="1">
      <c r="A593" s="255"/>
      <c r="B593" s="229" t="s">
        <v>1815</v>
      </c>
      <c r="C593" s="219"/>
      <c r="D593" s="220"/>
      <c r="E593" s="242"/>
      <c r="F593" s="222"/>
      <c r="G593" s="242"/>
      <c r="H593" s="223"/>
      <c r="I593" s="222"/>
      <c r="J593" s="225"/>
      <c r="K593" s="226"/>
      <c r="L593" s="226"/>
      <c r="M593" s="226"/>
      <c r="N593" s="226"/>
    </row>
    <row r="594" spans="1:14" s="227" customFormat="1" ht="15" customHeight="1" hidden="1">
      <c r="A594" s="255" t="s">
        <v>1825</v>
      </c>
      <c r="B594" s="248" t="s">
        <v>1826</v>
      </c>
      <c r="C594" s="219" t="s">
        <v>1157</v>
      </c>
      <c r="D594" s="220"/>
      <c r="E594" s="242"/>
      <c r="F594" s="222">
        <f>D594*E594</f>
        <v>0</v>
      </c>
      <c r="G594" s="242"/>
      <c r="H594" s="223">
        <v>94.92</v>
      </c>
      <c r="I594" s="222">
        <f>G594*H594</f>
        <v>0</v>
      </c>
      <c r="J594" s="225"/>
      <c r="K594" s="226"/>
      <c r="L594" s="226"/>
      <c r="M594" s="226"/>
      <c r="N594" s="226"/>
    </row>
    <row r="595" spans="1:14" s="227" customFormat="1" ht="15" customHeight="1" hidden="1">
      <c r="A595" s="255"/>
      <c r="B595" s="229" t="s">
        <v>1827</v>
      </c>
      <c r="C595" s="219"/>
      <c r="D595" s="220"/>
      <c r="E595" s="242"/>
      <c r="F595" s="222"/>
      <c r="G595" s="242"/>
      <c r="H595" s="223"/>
      <c r="I595" s="222"/>
      <c r="J595" s="225"/>
      <c r="K595" s="226"/>
      <c r="L595" s="226"/>
      <c r="M595" s="226"/>
      <c r="N595" s="226"/>
    </row>
    <row r="596" spans="1:14" s="227" customFormat="1" ht="15" customHeight="1" hidden="1">
      <c r="A596" s="255"/>
      <c r="B596" s="229" t="s">
        <v>1815</v>
      </c>
      <c r="C596" s="219"/>
      <c r="D596" s="220"/>
      <c r="E596" s="242"/>
      <c r="F596" s="222"/>
      <c r="G596" s="242"/>
      <c r="H596" s="223"/>
      <c r="I596" s="222"/>
      <c r="J596" s="225"/>
      <c r="K596" s="226"/>
      <c r="L596" s="226"/>
      <c r="M596" s="226"/>
      <c r="N596" s="226"/>
    </row>
    <row r="597" spans="1:14" s="227" customFormat="1" ht="15" customHeight="1" hidden="1">
      <c r="A597" s="255" t="s">
        <v>1828</v>
      </c>
      <c r="B597" s="230" t="s">
        <v>1805</v>
      </c>
      <c r="C597" s="219" t="s">
        <v>1157</v>
      </c>
      <c r="D597" s="220"/>
      <c r="E597" s="242"/>
      <c r="F597" s="222">
        <f>D597*E597</f>
        <v>0</v>
      </c>
      <c r="G597" s="242"/>
      <c r="H597" s="223">
        <v>54.3</v>
      </c>
      <c r="I597" s="222">
        <f>G597*H597</f>
        <v>0</v>
      </c>
      <c r="J597" s="225"/>
      <c r="K597" s="226"/>
      <c r="L597" s="226"/>
      <c r="M597" s="226"/>
      <c r="N597" s="226"/>
    </row>
    <row r="598" spans="1:14" s="227" customFormat="1" ht="15" customHeight="1" hidden="1">
      <c r="A598" s="255"/>
      <c r="B598" s="229" t="s">
        <v>1829</v>
      </c>
      <c r="C598" s="219"/>
      <c r="D598" s="220"/>
      <c r="E598" s="242"/>
      <c r="F598" s="222"/>
      <c r="G598" s="242"/>
      <c r="H598" s="223"/>
      <c r="I598" s="222"/>
      <c r="J598" s="225"/>
      <c r="K598" s="226"/>
      <c r="L598" s="226"/>
      <c r="M598" s="226"/>
      <c r="N598" s="226"/>
    </row>
    <row r="599" spans="1:14" s="227" customFormat="1" ht="15" customHeight="1" hidden="1">
      <c r="A599" s="255"/>
      <c r="B599" s="229" t="s">
        <v>1815</v>
      </c>
      <c r="C599" s="219"/>
      <c r="D599" s="220"/>
      <c r="E599" s="242"/>
      <c r="F599" s="222"/>
      <c r="G599" s="242"/>
      <c r="H599" s="223"/>
      <c r="I599" s="222"/>
      <c r="J599" s="225"/>
      <c r="K599" s="226"/>
      <c r="L599" s="226"/>
      <c r="M599" s="226"/>
      <c r="N599" s="226"/>
    </row>
    <row r="600" spans="1:14" s="227" customFormat="1" ht="15" customHeight="1" hidden="1">
      <c r="A600" s="255" t="s">
        <v>1830</v>
      </c>
      <c r="B600" s="230" t="s">
        <v>1831</v>
      </c>
      <c r="C600" s="219" t="s">
        <v>1157</v>
      </c>
      <c r="D600" s="220"/>
      <c r="E600" s="242"/>
      <c r="F600" s="222">
        <f>D600*E600</f>
        <v>0</v>
      </c>
      <c r="G600" s="242"/>
      <c r="H600" s="223">
        <v>62.55</v>
      </c>
      <c r="I600" s="222">
        <f>G600*H600</f>
        <v>0</v>
      </c>
      <c r="J600" s="225"/>
      <c r="K600" s="226"/>
      <c r="L600" s="226"/>
      <c r="M600" s="226"/>
      <c r="N600" s="226"/>
    </row>
    <row r="601" spans="1:14" s="209" customFormat="1" ht="15" customHeight="1" hidden="1">
      <c r="A601" s="255"/>
      <c r="B601" s="229" t="s">
        <v>1832</v>
      </c>
      <c r="C601" s="219"/>
      <c r="D601" s="220"/>
      <c r="E601" s="242"/>
      <c r="F601" s="222"/>
      <c r="G601" s="242"/>
      <c r="H601" s="223"/>
      <c r="I601" s="222"/>
      <c r="J601" s="225"/>
      <c r="K601" s="226"/>
      <c r="L601" s="188"/>
      <c r="M601" s="188"/>
      <c r="N601" s="188"/>
    </row>
    <row r="602" spans="1:14" s="209" customFormat="1" ht="15" customHeight="1" hidden="1">
      <c r="A602" s="255"/>
      <c r="B602" s="229" t="s">
        <v>1815</v>
      </c>
      <c r="C602" s="219"/>
      <c r="D602" s="220"/>
      <c r="E602" s="242"/>
      <c r="F602" s="222"/>
      <c r="G602" s="242"/>
      <c r="H602" s="223"/>
      <c r="I602" s="222"/>
      <c r="J602" s="225"/>
      <c r="K602" s="226"/>
      <c r="L602" s="188"/>
      <c r="M602" s="188"/>
      <c r="N602" s="188"/>
    </row>
    <row r="603" spans="1:14" s="209" customFormat="1" ht="15" customHeight="1" hidden="1">
      <c r="A603" s="255" t="s">
        <v>1833</v>
      </c>
      <c r="B603" s="230" t="s">
        <v>1834</v>
      </c>
      <c r="C603" s="219" t="s">
        <v>1157</v>
      </c>
      <c r="D603" s="220"/>
      <c r="E603" s="242"/>
      <c r="F603" s="222">
        <f>D603*E603</f>
        <v>0</v>
      </c>
      <c r="G603" s="242"/>
      <c r="H603" s="223">
        <v>71.38</v>
      </c>
      <c r="I603" s="222">
        <f>G603*H603</f>
        <v>0</v>
      </c>
      <c r="J603" s="225"/>
      <c r="K603" s="226"/>
      <c r="L603" s="188"/>
      <c r="M603" s="188"/>
      <c r="N603" s="188"/>
    </row>
    <row r="604" spans="1:14" s="209" customFormat="1" ht="15" customHeight="1" hidden="1">
      <c r="A604" s="255"/>
      <c r="B604" s="229" t="s">
        <v>1832</v>
      </c>
      <c r="C604" s="219"/>
      <c r="D604" s="220"/>
      <c r="E604" s="242"/>
      <c r="F604" s="222"/>
      <c r="G604" s="242"/>
      <c r="H604" s="223"/>
      <c r="I604" s="222"/>
      <c r="J604" s="225"/>
      <c r="K604" s="226"/>
      <c r="L604" s="188"/>
      <c r="M604" s="188"/>
      <c r="N604" s="188"/>
    </row>
    <row r="605" spans="1:14" s="209" customFormat="1" ht="15" customHeight="1" hidden="1">
      <c r="A605" s="255"/>
      <c r="B605" s="229" t="s">
        <v>1815</v>
      </c>
      <c r="C605" s="219"/>
      <c r="D605" s="220"/>
      <c r="E605" s="242"/>
      <c r="F605" s="222"/>
      <c r="G605" s="242"/>
      <c r="H605" s="223"/>
      <c r="I605" s="222"/>
      <c r="J605" s="225"/>
      <c r="K605" s="226"/>
      <c r="L605" s="188"/>
      <c r="M605" s="188"/>
      <c r="N605" s="188"/>
    </row>
    <row r="606" spans="1:14" s="209" customFormat="1" ht="15" customHeight="1" hidden="1">
      <c r="A606" s="255" t="s">
        <v>1835</v>
      </c>
      <c r="B606" s="230" t="s">
        <v>1836</v>
      </c>
      <c r="C606" s="219" t="s">
        <v>1157</v>
      </c>
      <c r="D606" s="220"/>
      <c r="E606" s="242"/>
      <c r="F606" s="222">
        <f>D606*E606</f>
        <v>0</v>
      </c>
      <c r="G606" s="242"/>
      <c r="H606" s="223">
        <v>87.85</v>
      </c>
      <c r="I606" s="222">
        <f>G606*H606</f>
        <v>0</v>
      </c>
      <c r="J606" s="225"/>
      <c r="K606" s="226"/>
      <c r="L606" s="188"/>
      <c r="M606" s="188"/>
      <c r="N606" s="188"/>
    </row>
    <row r="607" spans="1:14" s="209" customFormat="1" ht="15" customHeight="1" hidden="1">
      <c r="A607" s="255"/>
      <c r="B607" s="229" t="s">
        <v>1837</v>
      </c>
      <c r="C607" s="219"/>
      <c r="D607" s="220"/>
      <c r="E607" s="242"/>
      <c r="F607" s="222"/>
      <c r="G607" s="242"/>
      <c r="H607" s="223"/>
      <c r="I607" s="222"/>
      <c r="J607" s="225"/>
      <c r="K607" s="226"/>
      <c r="L607" s="188"/>
      <c r="M607" s="188"/>
      <c r="N607" s="188"/>
    </row>
    <row r="608" spans="1:14" s="209" customFormat="1" ht="15" customHeight="1" hidden="1">
      <c r="A608" s="255"/>
      <c r="B608" s="229" t="s">
        <v>1815</v>
      </c>
      <c r="C608" s="219"/>
      <c r="D608" s="220"/>
      <c r="E608" s="242"/>
      <c r="F608" s="222"/>
      <c r="G608" s="242"/>
      <c r="H608" s="223"/>
      <c r="I608" s="222"/>
      <c r="J608" s="225"/>
      <c r="K608" s="226"/>
      <c r="L608" s="188"/>
      <c r="M608" s="188"/>
      <c r="N608" s="188"/>
    </row>
    <row r="609" spans="1:14" s="209" customFormat="1" ht="15" customHeight="1" hidden="1">
      <c r="A609" s="255" t="s">
        <v>1838</v>
      </c>
      <c r="B609" s="230" t="s">
        <v>1839</v>
      </c>
      <c r="C609" s="219" t="s">
        <v>1157</v>
      </c>
      <c r="D609" s="220"/>
      <c r="E609" s="221"/>
      <c r="F609" s="222"/>
      <c r="G609" s="242"/>
      <c r="H609" s="223">
        <v>103.6</v>
      </c>
      <c r="I609" s="222">
        <f>G609*H609</f>
        <v>0</v>
      </c>
      <c r="J609" s="225"/>
      <c r="K609" s="226"/>
      <c r="L609" s="188"/>
      <c r="M609" s="188"/>
      <c r="N609" s="188"/>
    </row>
    <row r="610" spans="1:14" s="209" customFormat="1" ht="15" customHeight="1" hidden="1">
      <c r="A610" s="255"/>
      <c r="B610" s="229" t="s">
        <v>1840</v>
      </c>
      <c r="C610" s="219"/>
      <c r="D610" s="220"/>
      <c r="E610" s="242"/>
      <c r="F610" s="222"/>
      <c r="G610" s="242"/>
      <c r="H610" s="223"/>
      <c r="I610" s="222"/>
      <c r="J610" s="225"/>
      <c r="K610" s="226"/>
      <c r="L610" s="188"/>
      <c r="M610" s="188"/>
      <c r="N610" s="188"/>
    </row>
    <row r="611" spans="1:14" s="209" customFormat="1" ht="15" customHeight="1" hidden="1">
      <c r="A611" s="255"/>
      <c r="B611" s="229" t="s">
        <v>1815</v>
      </c>
      <c r="C611" s="219"/>
      <c r="D611" s="220"/>
      <c r="E611" s="242"/>
      <c r="F611" s="222"/>
      <c r="G611" s="242"/>
      <c r="H611" s="223"/>
      <c r="I611" s="222"/>
      <c r="J611" s="225"/>
      <c r="K611" s="226"/>
      <c r="L611" s="188"/>
      <c r="M611" s="188"/>
      <c r="N611" s="188"/>
    </row>
    <row r="612" spans="1:14" s="209" customFormat="1" ht="15" customHeight="1" hidden="1">
      <c r="A612" s="255" t="s">
        <v>1841</v>
      </c>
      <c r="B612" s="302" t="s">
        <v>1842</v>
      </c>
      <c r="C612" s="219"/>
      <c r="D612" s="220"/>
      <c r="E612" s="242"/>
      <c r="F612" s="222"/>
      <c r="G612" s="242"/>
      <c r="H612" s="223"/>
      <c r="I612" s="222"/>
      <c r="J612" s="225"/>
      <c r="K612" s="226"/>
      <c r="L612" s="188"/>
      <c r="M612" s="188"/>
      <c r="N612" s="188"/>
    </row>
    <row r="613" spans="1:14" s="209" customFormat="1" ht="15" customHeight="1" hidden="1">
      <c r="A613" s="255" t="s">
        <v>1843</v>
      </c>
      <c r="B613" s="230" t="s">
        <v>1844</v>
      </c>
      <c r="C613" s="219" t="s">
        <v>1157</v>
      </c>
      <c r="D613" s="220"/>
      <c r="E613" s="221"/>
      <c r="F613" s="222"/>
      <c r="G613" s="242"/>
      <c r="H613" s="223">
        <v>21.23</v>
      </c>
      <c r="I613" s="222">
        <f>G613*H613</f>
        <v>0</v>
      </c>
      <c r="J613" s="225"/>
      <c r="K613" s="226"/>
      <c r="L613" s="188"/>
      <c r="M613" s="188"/>
      <c r="N613" s="188"/>
    </row>
    <row r="614" spans="1:14" s="209" customFormat="1" ht="15" customHeight="1" hidden="1">
      <c r="A614" s="255" t="s">
        <v>1845</v>
      </c>
      <c r="B614" s="230" t="s">
        <v>1846</v>
      </c>
      <c r="C614" s="219" t="s">
        <v>1157</v>
      </c>
      <c r="D614" s="220"/>
      <c r="E614" s="221"/>
      <c r="F614" s="222"/>
      <c r="G614" s="242"/>
      <c r="H614" s="223">
        <v>46.71</v>
      </c>
      <c r="I614" s="222">
        <f>G614*H614</f>
        <v>0</v>
      </c>
      <c r="J614" s="225"/>
      <c r="K614" s="226"/>
      <c r="L614" s="188"/>
      <c r="M614" s="188"/>
      <c r="N614" s="188"/>
    </row>
    <row r="615" spans="1:14" s="209" customFormat="1" ht="15" customHeight="1" hidden="1">
      <c r="A615" s="255" t="s">
        <v>1847</v>
      </c>
      <c r="B615" s="302" t="s">
        <v>1848</v>
      </c>
      <c r="C615" s="219"/>
      <c r="D615" s="220"/>
      <c r="E615" s="242"/>
      <c r="F615" s="222"/>
      <c r="G615" s="242"/>
      <c r="H615" s="223"/>
      <c r="I615" s="222"/>
      <c r="J615" s="225"/>
      <c r="K615" s="226"/>
      <c r="L615" s="188"/>
      <c r="M615" s="188"/>
      <c r="N615" s="188"/>
    </row>
    <row r="616" spans="1:14" s="209" customFormat="1" ht="15" customHeight="1" hidden="1">
      <c r="A616" s="255" t="s">
        <v>1849</v>
      </c>
      <c r="B616" s="230" t="s">
        <v>1850</v>
      </c>
      <c r="C616" s="219" t="s">
        <v>1157</v>
      </c>
      <c r="D616" s="220"/>
      <c r="E616" s="242"/>
      <c r="F616" s="222"/>
      <c r="G616" s="242"/>
      <c r="H616" s="223">
        <v>25</v>
      </c>
      <c r="I616" s="222">
        <f>G616*H616</f>
        <v>0</v>
      </c>
      <c r="J616" s="225"/>
      <c r="K616" s="226"/>
      <c r="L616" s="188"/>
      <c r="M616" s="188"/>
      <c r="N616" s="188"/>
    </row>
    <row r="617" spans="1:14" s="209" customFormat="1" ht="15" customHeight="1" hidden="1">
      <c r="A617" s="255"/>
      <c r="B617" s="229" t="s">
        <v>1851</v>
      </c>
      <c r="C617" s="219"/>
      <c r="D617" s="220"/>
      <c r="E617" s="242"/>
      <c r="F617" s="222"/>
      <c r="G617" s="242"/>
      <c r="H617" s="223"/>
      <c r="I617" s="222"/>
      <c r="J617" s="225"/>
      <c r="K617" s="226"/>
      <c r="L617" s="188"/>
      <c r="M617" s="188"/>
      <c r="N617" s="188"/>
    </row>
    <row r="618" spans="1:14" s="209" customFormat="1" ht="15" customHeight="1" hidden="1">
      <c r="A618" s="255"/>
      <c r="B618" s="229" t="s">
        <v>1773</v>
      </c>
      <c r="C618" s="219"/>
      <c r="D618" s="220"/>
      <c r="E618" s="242"/>
      <c r="F618" s="222"/>
      <c r="G618" s="242"/>
      <c r="H618" s="223"/>
      <c r="I618" s="222"/>
      <c r="J618" s="225"/>
      <c r="K618" s="226"/>
      <c r="L618" s="188"/>
      <c r="M618" s="188"/>
      <c r="N618" s="188"/>
    </row>
    <row r="619" spans="1:14" s="209" customFormat="1" ht="15" customHeight="1" hidden="1">
      <c r="A619" s="255" t="s">
        <v>1852</v>
      </c>
      <c r="B619" s="230" t="s">
        <v>1853</v>
      </c>
      <c r="C619" s="219" t="s">
        <v>1157</v>
      </c>
      <c r="D619" s="220"/>
      <c r="E619" s="221"/>
      <c r="F619" s="222"/>
      <c r="G619" s="242"/>
      <c r="H619" s="223">
        <v>9.15</v>
      </c>
      <c r="I619" s="222">
        <f>G619*H619</f>
        <v>0</v>
      </c>
      <c r="J619" s="225"/>
      <c r="K619" s="226"/>
      <c r="L619" s="188"/>
      <c r="M619" s="188"/>
      <c r="N619" s="188"/>
    </row>
    <row r="620" spans="1:14" s="209" customFormat="1" ht="15" customHeight="1" hidden="1">
      <c r="A620" s="255"/>
      <c r="B620" s="229" t="s">
        <v>1854</v>
      </c>
      <c r="C620" s="219"/>
      <c r="D620" s="220"/>
      <c r="E620" s="242"/>
      <c r="F620" s="222"/>
      <c r="G620" s="242"/>
      <c r="H620" s="223"/>
      <c r="I620" s="222"/>
      <c r="J620" s="225"/>
      <c r="K620" s="226"/>
      <c r="L620" s="188"/>
      <c r="M620" s="188"/>
      <c r="N620" s="188"/>
    </row>
    <row r="621" spans="1:14" s="209" customFormat="1" ht="15" customHeight="1" hidden="1">
      <c r="A621" s="255"/>
      <c r="B621" s="229" t="s">
        <v>1773</v>
      </c>
      <c r="C621" s="219"/>
      <c r="D621" s="220"/>
      <c r="E621" s="242"/>
      <c r="F621" s="222"/>
      <c r="G621" s="242"/>
      <c r="H621" s="223"/>
      <c r="I621" s="222"/>
      <c r="J621" s="225"/>
      <c r="K621" s="226"/>
      <c r="L621" s="188"/>
      <c r="M621" s="188"/>
      <c r="N621" s="188"/>
    </row>
    <row r="622" spans="1:14" s="209" customFormat="1" ht="15" customHeight="1" hidden="1">
      <c r="A622" s="255" t="s">
        <v>1855</v>
      </c>
      <c r="B622" s="302" t="s">
        <v>1856</v>
      </c>
      <c r="C622" s="219"/>
      <c r="D622" s="220"/>
      <c r="E622" s="242"/>
      <c r="F622" s="222"/>
      <c r="G622" s="242"/>
      <c r="H622" s="223"/>
      <c r="I622" s="222"/>
      <c r="J622" s="225"/>
      <c r="K622" s="226"/>
      <c r="L622" s="188"/>
      <c r="M622" s="188"/>
      <c r="N622" s="188"/>
    </row>
    <row r="623" spans="1:14" s="209" customFormat="1" ht="15" customHeight="1" hidden="1">
      <c r="A623" s="255" t="s">
        <v>1857</v>
      </c>
      <c r="B623" s="230" t="s">
        <v>1858</v>
      </c>
      <c r="C623" s="219" t="s">
        <v>1157</v>
      </c>
      <c r="D623" s="220"/>
      <c r="E623" s="242"/>
      <c r="F623" s="222"/>
      <c r="G623" s="242"/>
      <c r="H623" s="223">
        <v>734.82</v>
      </c>
      <c r="I623" s="222">
        <f>G623*H623</f>
        <v>0</v>
      </c>
      <c r="J623" s="225"/>
      <c r="K623" s="226"/>
      <c r="L623" s="188"/>
      <c r="M623" s="188"/>
      <c r="N623" s="188"/>
    </row>
    <row r="624" spans="1:14" s="209" customFormat="1" ht="30" customHeight="1" hidden="1">
      <c r="A624" s="255"/>
      <c r="B624" s="229" t="s">
        <v>1859</v>
      </c>
      <c r="C624" s="219"/>
      <c r="D624" s="220"/>
      <c r="E624" s="242"/>
      <c r="F624" s="222"/>
      <c r="G624" s="242"/>
      <c r="H624" s="223"/>
      <c r="I624" s="222"/>
      <c r="J624" s="225"/>
      <c r="K624" s="226"/>
      <c r="L624" s="188"/>
      <c r="M624" s="188"/>
      <c r="N624" s="188"/>
    </row>
    <row r="625" spans="1:14" s="209" customFormat="1" ht="15" customHeight="1" hidden="1">
      <c r="A625" s="255" t="s">
        <v>1860</v>
      </c>
      <c r="B625" s="302" t="s">
        <v>1861</v>
      </c>
      <c r="C625" s="219"/>
      <c r="D625" s="220"/>
      <c r="E625" s="242"/>
      <c r="F625" s="222"/>
      <c r="G625" s="242"/>
      <c r="H625" s="223"/>
      <c r="I625" s="222"/>
      <c r="J625" s="225"/>
      <c r="K625" s="226"/>
      <c r="L625" s="188"/>
      <c r="M625" s="188"/>
      <c r="N625" s="188"/>
    </row>
    <row r="626" spans="1:14" s="209" customFormat="1" ht="15" customHeight="1" hidden="1">
      <c r="A626" s="255" t="s">
        <v>1862</v>
      </c>
      <c r="B626" s="230" t="s">
        <v>1863</v>
      </c>
      <c r="C626" s="219" t="s">
        <v>1157</v>
      </c>
      <c r="D626" s="220"/>
      <c r="E626" s="242"/>
      <c r="F626" s="222"/>
      <c r="G626" s="242"/>
      <c r="H626" s="223">
        <v>183.25</v>
      </c>
      <c r="I626" s="222">
        <f>G626*H626</f>
        <v>0</v>
      </c>
      <c r="J626" s="225"/>
      <c r="K626" s="226"/>
      <c r="L626" s="188"/>
      <c r="M626" s="188"/>
      <c r="N626" s="188"/>
    </row>
    <row r="627" spans="1:14" s="209" customFormat="1" ht="15" customHeight="1" hidden="1">
      <c r="A627" s="255" t="s">
        <v>1864</v>
      </c>
      <c r="B627" s="302" t="s">
        <v>1865</v>
      </c>
      <c r="C627" s="219"/>
      <c r="D627" s="220"/>
      <c r="E627" s="221"/>
      <c r="F627" s="222"/>
      <c r="G627" s="242"/>
      <c r="H627" s="223"/>
      <c r="I627" s="222"/>
      <c r="J627" s="225"/>
      <c r="K627" s="226"/>
      <c r="L627" s="188"/>
      <c r="M627" s="188"/>
      <c r="N627" s="188"/>
    </row>
    <row r="628" spans="1:14" s="209" customFormat="1" ht="45" customHeight="1" hidden="1">
      <c r="A628" s="255" t="s">
        <v>1866</v>
      </c>
      <c r="B628" s="230" t="s">
        <v>1867</v>
      </c>
      <c r="C628" s="219" t="s">
        <v>1076</v>
      </c>
      <c r="D628" s="220"/>
      <c r="E628" s="221"/>
      <c r="F628" s="222"/>
      <c r="G628" s="242"/>
      <c r="H628" s="223">
        <v>8.78</v>
      </c>
      <c r="I628" s="222">
        <f>G628*H628</f>
        <v>0</v>
      </c>
      <c r="J628" s="225"/>
      <c r="K628" s="226"/>
      <c r="L628" s="188"/>
      <c r="M628" s="188"/>
      <c r="N628" s="188"/>
    </row>
    <row r="629" spans="1:14" s="209" customFormat="1" ht="15" customHeight="1" hidden="1">
      <c r="A629" s="255"/>
      <c r="B629" s="229" t="s">
        <v>1323</v>
      </c>
      <c r="C629" s="219"/>
      <c r="D629" s="220"/>
      <c r="E629" s="242"/>
      <c r="F629" s="222"/>
      <c r="G629" s="242"/>
      <c r="H629" s="223"/>
      <c r="I629" s="222"/>
      <c r="J629" s="225"/>
      <c r="K629" s="226"/>
      <c r="L629" s="188"/>
      <c r="M629" s="188"/>
      <c r="N629" s="188"/>
    </row>
    <row r="630" spans="1:14" s="209" customFormat="1" ht="15" customHeight="1" hidden="1">
      <c r="A630" s="255"/>
      <c r="B630" s="229" t="s">
        <v>1150</v>
      </c>
      <c r="C630" s="219"/>
      <c r="D630" s="220"/>
      <c r="E630" s="242"/>
      <c r="F630" s="222"/>
      <c r="G630" s="242"/>
      <c r="H630" s="223"/>
      <c r="I630" s="222"/>
      <c r="J630" s="225"/>
      <c r="K630" s="226"/>
      <c r="L630" s="188"/>
      <c r="M630" s="188"/>
      <c r="N630" s="188"/>
    </row>
    <row r="631" spans="1:14" s="209" customFormat="1" ht="15" customHeight="1" hidden="1">
      <c r="A631" s="255"/>
      <c r="B631" s="229" t="s">
        <v>1153</v>
      </c>
      <c r="C631" s="219"/>
      <c r="D631" s="220"/>
      <c r="E631" s="242"/>
      <c r="F631" s="222"/>
      <c r="G631" s="242"/>
      <c r="H631" s="223"/>
      <c r="I631" s="222"/>
      <c r="J631" s="225"/>
      <c r="K631" s="226"/>
      <c r="L631" s="188"/>
      <c r="M631" s="188"/>
      <c r="N631" s="188"/>
    </row>
    <row r="632" spans="1:14" s="209" customFormat="1" ht="15" customHeight="1" hidden="1">
      <c r="A632" s="255"/>
      <c r="B632" s="229" t="s">
        <v>1868</v>
      </c>
      <c r="C632" s="219"/>
      <c r="D632" s="220"/>
      <c r="E632" s="242"/>
      <c r="F632" s="222"/>
      <c r="G632" s="242"/>
      <c r="H632" s="223"/>
      <c r="I632" s="222"/>
      <c r="J632" s="225"/>
      <c r="K632" s="226"/>
      <c r="L632" s="188"/>
      <c r="M632" s="188"/>
      <c r="N632" s="188"/>
    </row>
    <row r="633" spans="1:14" s="209" customFormat="1" ht="15" customHeight="1" hidden="1">
      <c r="A633" s="255"/>
      <c r="B633" s="229" t="s">
        <v>1773</v>
      </c>
      <c r="C633" s="219"/>
      <c r="D633" s="220"/>
      <c r="E633" s="242"/>
      <c r="F633" s="222"/>
      <c r="G633" s="242"/>
      <c r="H633" s="223"/>
      <c r="I633" s="222"/>
      <c r="J633" s="225"/>
      <c r="K633" s="226"/>
      <c r="L633" s="188"/>
      <c r="M633" s="188"/>
      <c r="N633" s="188"/>
    </row>
    <row r="634" spans="1:14" s="209" customFormat="1" ht="45" customHeight="1" hidden="1">
      <c r="A634" s="255" t="s">
        <v>1869</v>
      </c>
      <c r="B634" s="230" t="s">
        <v>1870</v>
      </c>
      <c r="C634" s="219" t="s">
        <v>1076</v>
      </c>
      <c r="D634" s="220"/>
      <c r="E634" s="221"/>
      <c r="F634" s="222"/>
      <c r="G634" s="242"/>
      <c r="H634" s="223">
        <v>11.47</v>
      </c>
      <c r="I634" s="222">
        <f>G634*H634</f>
        <v>0</v>
      </c>
      <c r="J634" s="225"/>
      <c r="K634" s="226"/>
      <c r="L634" s="188"/>
      <c r="M634" s="188"/>
      <c r="N634" s="188"/>
    </row>
    <row r="635" spans="1:14" s="209" customFormat="1" ht="15" customHeight="1" hidden="1">
      <c r="A635" s="255"/>
      <c r="B635" s="229" t="s">
        <v>1323</v>
      </c>
      <c r="C635" s="219"/>
      <c r="D635" s="220"/>
      <c r="E635" s="242"/>
      <c r="F635" s="222"/>
      <c r="G635" s="242"/>
      <c r="H635" s="223"/>
      <c r="I635" s="222"/>
      <c r="J635" s="225"/>
      <c r="K635" s="226"/>
      <c r="L635" s="188"/>
      <c r="M635" s="188"/>
      <c r="N635" s="188"/>
    </row>
    <row r="636" spans="1:14" s="209" customFormat="1" ht="15" customHeight="1" hidden="1">
      <c r="A636" s="255"/>
      <c r="B636" s="229" t="s">
        <v>1150</v>
      </c>
      <c r="C636" s="219"/>
      <c r="D636" s="220"/>
      <c r="E636" s="242"/>
      <c r="F636" s="222"/>
      <c r="G636" s="242"/>
      <c r="H636" s="223"/>
      <c r="I636" s="222"/>
      <c r="J636" s="225"/>
      <c r="K636" s="226"/>
      <c r="L636" s="188"/>
      <c r="M636" s="188"/>
      <c r="N636" s="188"/>
    </row>
    <row r="637" spans="1:14" s="209" customFormat="1" ht="15" customHeight="1" hidden="1">
      <c r="A637" s="255"/>
      <c r="B637" s="229" t="s">
        <v>1153</v>
      </c>
      <c r="C637" s="219"/>
      <c r="D637" s="220"/>
      <c r="E637" s="242"/>
      <c r="F637" s="222"/>
      <c r="G637" s="242"/>
      <c r="H637" s="223"/>
      <c r="I637" s="222"/>
      <c r="J637" s="225"/>
      <c r="K637" s="226"/>
      <c r="L637" s="188"/>
      <c r="M637" s="188"/>
      <c r="N637" s="188"/>
    </row>
    <row r="638" spans="1:14" s="209" customFormat="1" ht="15" customHeight="1" hidden="1">
      <c r="A638" s="255"/>
      <c r="B638" s="229" t="s">
        <v>1871</v>
      </c>
      <c r="C638" s="219"/>
      <c r="D638" s="220"/>
      <c r="E638" s="242"/>
      <c r="F638" s="222"/>
      <c r="G638" s="242"/>
      <c r="H638" s="223"/>
      <c r="I638" s="222"/>
      <c r="J638" s="225"/>
      <c r="K638" s="226"/>
      <c r="L638" s="188"/>
      <c r="M638" s="188"/>
      <c r="N638" s="188"/>
    </row>
    <row r="639" spans="1:14" s="209" customFormat="1" ht="15" customHeight="1" hidden="1">
      <c r="A639" s="255"/>
      <c r="B639" s="229" t="s">
        <v>1773</v>
      </c>
      <c r="C639" s="219"/>
      <c r="D639" s="220"/>
      <c r="E639" s="242"/>
      <c r="F639" s="222"/>
      <c r="G639" s="242"/>
      <c r="H639" s="223"/>
      <c r="I639" s="222"/>
      <c r="J639" s="225"/>
      <c r="K639" s="226"/>
      <c r="L639" s="188"/>
      <c r="M639" s="188"/>
      <c r="N639" s="188"/>
    </row>
    <row r="640" spans="1:14" s="209" customFormat="1" ht="45" customHeight="1" hidden="1">
      <c r="A640" s="255" t="s">
        <v>1872</v>
      </c>
      <c r="B640" s="230" t="s">
        <v>1873</v>
      </c>
      <c r="C640" s="219" t="s">
        <v>1076</v>
      </c>
      <c r="D640" s="220"/>
      <c r="E640" s="221"/>
      <c r="F640" s="222"/>
      <c r="G640" s="242"/>
      <c r="H640" s="223">
        <v>14.61</v>
      </c>
      <c r="I640" s="222">
        <f>G640*H640</f>
        <v>0</v>
      </c>
      <c r="J640" s="225"/>
      <c r="K640" s="226"/>
      <c r="L640" s="188"/>
      <c r="M640" s="188"/>
      <c r="N640" s="188"/>
    </row>
    <row r="641" spans="1:14" s="209" customFormat="1" ht="15" customHeight="1" hidden="1">
      <c r="A641" s="255"/>
      <c r="B641" s="229" t="s">
        <v>1323</v>
      </c>
      <c r="C641" s="219"/>
      <c r="D641" s="220"/>
      <c r="E641" s="242"/>
      <c r="F641" s="222"/>
      <c r="G641" s="242"/>
      <c r="H641" s="223"/>
      <c r="I641" s="222"/>
      <c r="J641" s="225"/>
      <c r="K641" s="226"/>
      <c r="L641" s="188"/>
      <c r="M641" s="188"/>
      <c r="N641" s="188"/>
    </row>
    <row r="642" spans="1:14" s="209" customFormat="1" ht="15" customHeight="1" hidden="1">
      <c r="A642" s="255"/>
      <c r="B642" s="229" t="s">
        <v>1150</v>
      </c>
      <c r="C642" s="219"/>
      <c r="D642" s="220"/>
      <c r="E642" s="242"/>
      <c r="F642" s="222"/>
      <c r="G642" s="242"/>
      <c r="H642" s="223"/>
      <c r="I642" s="222"/>
      <c r="J642" s="225"/>
      <c r="K642" s="226"/>
      <c r="L642" s="188"/>
      <c r="M642" s="188"/>
      <c r="N642" s="188"/>
    </row>
    <row r="643" spans="1:14" s="209" customFormat="1" ht="15" customHeight="1" hidden="1">
      <c r="A643" s="255"/>
      <c r="B643" s="229" t="s">
        <v>1153</v>
      </c>
      <c r="C643" s="219"/>
      <c r="D643" s="220"/>
      <c r="E643" s="242"/>
      <c r="F643" s="222"/>
      <c r="G643" s="242"/>
      <c r="H643" s="223"/>
      <c r="I643" s="222"/>
      <c r="J643" s="225"/>
      <c r="K643" s="226"/>
      <c r="L643" s="188"/>
      <c r="M643" s="188"/>
      <c r="N643" s="188"/>
    </row>
    <row r="644" spans="1:14" s="209" customFormat="1" ht="15" customHeight="1" hidden="1">
      <c r="A644" s="255"/>
      <c r="B644" s="229" t="s">
        <v>1874</v>
      </c>
      <c r="C644" s="219"/>
      <c r="D644" s="220"/>
      <c r="E644" s="242"/>
      <c r="F644" s="222"/>
      <c r="G644" s="242"/>
      <c r="H644" s="223"/>
      <c r="I644" s="222"/>
      <c r="J644" s="225"/>
      <c r="K644" s="226"/>
      <c r="L644" s="188"/>
      <c r="M644" s="188"/>
      <c r="N644" s="188"/>
    </row>
    <row r="645" spans="1:14" s="209" customFormat="1" ht="45" customHeight="1" hidden="1">
      <c r="A645" s="255" t="s">
        <v>1875</v>
      </c>
      <c r="B645" s="230" t="s">
        <v>1876</v>
      </c>
      <c r="C645" s="219" t="s">
        <v>1076</v>
      </c>
      <c r="D645" s="220"/>
      <c r="E645" s="221"/>
      <c r="F645" s="222"/>
      <c r="G645" s="242"/>
      <c r="H645" s="223">
        <v>11.13</v>
      </c>
      <c r="I645" s="222">
        <f>G645*H645</f>
        <v>0</v>
      </c>
      <c r="J645" s="225"/>
      <c r="K645" s="226"/>
      <c r="L645" s="188"/>
      <c r="M645" s="188"/>
      <c r="N645" s="188"/>
    </row>
    <row r="646" spans="1:14" s="209" customFormat="1" ht="15" customHeight="1" hidden="1">
      <c r="A646" s="255"/>
      <c r="B646" s="229" t="s">
        <v>1877</v>
      </c>
      <c r="C646" s="219"/>
      <c r="D646" s="220"/>
      <c r="E646" s="242"/>
      <c r="F646" s="222"/>
      <c r="G646" s="242"/>
      <c r="H646" s="223"/>
      <c r="I646" s="222"/>
      <c r="J646" s="225"/>
      <c r="K646" s="226"/>
      <c r="L646" s="188"/>
      <c r="M646" s="188"/>
      <c r="N646" s="188"/>
    </row>
    <row r="647" spans="1:14" s="209" customFormat="1" ht="15" customHeight="1" hidden="1">
      <c r="A647" s="255"/>
      <c r="B647" s="229" t="s">
        <v>1800</v>
      </c>
      <c r="C647" s="219"/>
      <c r="D647" s="220"/>
      <c r="E647" s="242"/>
      <c r="F647" s="222"/>
      <c r="G647" s="242"/>
      <c r="H647" s="223"/>
      <c r="I647" s="222"/>
      <c r="J647" s="225"/>
      <c r="K647" s="226"/>
      <c r="L647" s="188"/>
      <c r="M647" s="188"/>
      <c r="N647" s="188"/>
    </row>
    <row r="648" spans="1:14" s="209" customFormat="1" ht="15" customHeight="1" hidden="1">
      <c r="A648" s="255"/>
      <c r="B648" s="229" t="s">
        <v>1333</v>
      </c>
      <c r="C648" s="219"/>
      <c r="D648" s="220"/>
      <c r="E648" s="242"/>
      <c r="F648" s="222"/>
      <c r="G648" s="242"/>
      <c r="H648" s="223"/>
      <c r="I648" s="222"/>
      <c r="J648" s="225"/>
      <c r="K648" s="226"/>
      <c r="L648" s="188"/>
      <c r="M648" s="188"/>
      <c r="N648" s="188"/>
    </row>
    <row r="649" spans="1:14" s="209" customFormat="1" ht="15" customHeight="1" hidden="1">
      <c r="A649" s="255"/>
      <c r="B649" s="229" t="s">
        <v>1323</v>
      </c>
      <c r="C649" s="219"/>
      <c r="D649" s="220"/>
      <c r="E649" s="242"/>
      <c r="F649" s="222"/>
      <c r="G649" s="242"/>
      <c r="H649" s="223"/>
      <c r="I649" s="222"/>
      <c r="J649" s="225"/>
      <c r="K649" s="226"/>
      <c r="L649" s="188"/>
      <c r="M649" s="188"/>
      <c r="N649" s="188"/>
    </row>
    <row r="650" spans="1:14" s="209" customFormat="1" ht="15" customHeight="1" hidden="1">
      <c r="A650" s="255"/>
      <c r="B650" s="229" t="s">
        <v>1150</v>
      </c>
      <c r="C650" s="219"/>
      <c r="D650" s="220"/>
      <c r="E650" s="242"/>
      <c r="F650" s="222"/>
      <c r="G650" s="242"/>
      <c r="H650" s="223"/>
      <c r="I650" s="222"/>
      <c r="J650" s="225"/>
      <c r="K650" s="226"/>
      <c r="L650" s="188"/>
      <c r="M650" s="188"/>
      <c r="N650" s="188"/>
    </row>
    <row r="651" spans="1:14" s="209" customFormat="1" ht="15" customHeight="1" hidden="1">
      <c r="A651" s="255"/>
      <c r="B651" s="229" t="s">
        <v>1153</v>
      </c>
      <c r="C651" s="219"/>
      <c r="D651" s="220"/>
      <c r="E651" s="242"/>
      <c r="F651" s="222"/>
      <c r="G651" s="242"/>
      <c r="H651" s="223"/>
      <c r="I651" s="222"/>
      <c r="J651" s="225"/>
      <c r="K651" s="226"/>
      <c r="L651" s="188"/>
      <c r="M651" s="188"/>
      <c r="N651" s="188"/>
    </row>
    <row r="652" spans="1:14" s="209" customFormat="1" ht="45" customHeight="1" hidden="1">
      <c r="A652" s="255" t="s">
        <v>1878</v>
      </c>
      <c r="B652" s="230" t="s">
        <v>1879</v>
      </c>
      <c r="C652" s="219" t="s">
        <v>1076</v>
      </c>
      <c r="D652" s="220"/>
      <c r="E652" s="221"/>
      <c r="F652" s="222"/>
      <c r="G652" s="242"/>
      <c r="H652" s="223">
        <v>12.48</v>
      </c>
      <c r="I652" s="222">
        <f>G652*H652</f>
        <v>0</v>
      </c>
      <c r="J652" s="225"/>
      <c r="K652" s="226"/>
      <c r="L652" s="188"/>
      <c r="M652" s="188"/>
      <c r="N652" s="188"/>
    </row>
    <row r="653" spans="1:14" s="209" customFormat="1" ht="15" customHeight="1" hidden="1">
      <c r="A653" s="255"/>
      <c r="B653" s="229" t="s">
        <v>1880</v>
      </c>
      <c r="C653" s="219"/>
      <c r="D653" s="220"/>
      <c r="E653" s="242"/>
      <c r="F653" s="222"/>
      <c r="G653" s="242"/>
      <c r="H653" s="223"/>
      <c r="I653" s="222"/>
      <c r="J653" s="225"/>
      <c r="K653" s="226"/>
      <c r="L653" s="188"/>
      <c r="M653" s="188"/>
      <c r="N653" s="188"/>
    </row>
    <row r="654" spans="1:14" s="209" customFormat="1" ht="15" customHeight="1" hidden="1">
      <c r="A654" s="255"/>
      <c r="B654" s="229" t="s">
        <v>1800</v>
      </c>
      <c r="C654" s="219"/>
      <c r="D654" s="220"/>
      <c r="E654" s="242"/>
      <c r="F654" s="222"/>
      <c r="G654" s="242"/>
      <c r="H654" s="223"/>
      <c r="I654" s="222"/>
      <c r="J654" s="225"/>
      <c r="K654" s="226"/>
      <c r="L654" s="188"/>
      <c r="M654" s="188"/>
      <c r="N654" s="188"/>
    </row>
    <row r="655" spans="1:14" s="209" customFormat="1" ht="15" customHeight="1" hidden="1">
      <c r="A655" s="255"/>
      <c r="B655" s="229" t="s">
        <v>1323</v>
      </c>
      <c r="C655" s="219"/>
      <c r="D655" s="220"/>
      <c r="E655" s="242"/>
      <c r="F655" s="222"/>
      <c r="G655" s="242"/>
      <c r="H655" s="223"/>
      <c r="I655" s="222"/>
      <c r="J655" s="225"/>
      <c r="K655" s="226"/>
      <c r="L655" s="188"/>
      <c r="M655" s="188"/>
      <c r="N655" s="188"/>
    </row>
    <row r="656" spans="1:14" s="209" customFormat="1" ht="15" customHeight="1" hidden="1">
      <c r="A656" s="255"/>
      <c r="B656" s="229" t="s">
        <v>1150</v>
      </c>
      <c r="C656" s="219"/>
      <c r="D656" s="220"/>
      <c r="E656" s="242"/>
      <c r="F656" s="222"/>
      <c r="G656" s="242"/>
      <c r="H656" s="223"/>
      <c r="I656" s="222"/>
      <c r="J656" s="225"/>
      <c r="K656" s="226"/>
      <c r="L656" s="188"/>
      <c r="M656" s="188"/>
      <c r="N656" s="188"/>
    </row>
    <row r="657" spans="1:14" s="209" customFormat="1" ht="15" customHeight="1" hidden="1">
      <c r="A657" s="255"/>
      <c r="B657" s="229" t="s">
        <v>1153</v>
      </c>
      <c r="C657" s="219"/>
      <c r="D657" s="220"/>
      <c r="E657" s="242"/>
      <c r="F657" s="222"/>
      <c r="G657" s="242"/>
      <c r="H657" s="223"/>
      <c r="I657" s="222"/>
      <c r="J657" s="225"/>
      <c r="K657" s="226"/>
      <c r="L657" s="188"/>
      <c r="M657" s="188"/>
      <c r="N657" s="188"/>
    </row>
    <row r="658" spans="1:14" s="209" customFormat="1" ht="15" customHeight="1" hidden="1">
      <c r="A658" s="255"/>
      <c r="B658" s="229" t="s">
        <v>1333</v>
      </c>
      <c r="C658" s="219"/>
      <c r="D658" s="220"/>
      <c r="E658" s="242"/>
      <c r="F658" s="222"/>
      <c r="G658" s="242"/>
      <c r="H658" s="223"/>
      <c r="I658" s="222"/>
      <c r="J658" s="225"/>
      <c r="K658" s="226"/>
      <c r="L658" s="188"/>
      <c r="M658" s="188"/>
      <c r="N658" s="188"/>
    </row>
    <row r="659" spans="1:14" s="209" customFormat="1" ht="45" customHeight="1" hidden="1">
      <c r="A659" s="255" t="s">
        <v>1881</v>
      </c>
      <c r="B659" s="230" t="s">
        <v>1882</v>
      </c>
      <c r="C659" s="219" t="s">
        <v>1076</v>
      </c>
      <c r="D659" s="220"/>
      <c r="E659" s="221"/>
      <c r="F659" s="222"/>
      <c r="G659" s="242"/>
      <c r="H659" s="223">
        <v>17.56</v>
      </c>
      <c r="I659" s="222">
        <f>G659*H659</f>
        <v>0</v>
      </c>
      <c r="J659" s="225"/>
      <c r="K659" s="226"/>
      <c r="L659" s="188"/>
      <c r="M659" s="188"/>
      <c r="N659" s="188"/>
    </row>
    <row r="660" spans="1:14" s="209" customFormat="1" ht="15" customHeight="1" hidden="1">
      <c r="A660" s="255"/>
      <c r="B660" s="229" t="s">
        <v>1883</v>
      </c>
      <c r="C660" s="219"/>
      <c r="D660" s="220"/>
      <c r="E660" s="242"/>
      <c r="F660" s="222"/>
      <c r="G660" s="242"/>
      <c r="H660" s="223"/>
      <c r="I660" s="222"/>
      <c r="J660" s="225"/>
      <c r="K660" s="226"/>
      <c r="L660" s="188"/>
      <c r="M660" s="188"/>
      <c r="N660" s="188"/>
    </row>
    <row r="661" spans="1:14" s="209" customFormat="1" ht="15" customHeight="1" hidden="1">
      <c r="A661" s="255"/>
      <c r="B661" s="229" t="s">
        <v>1800</v>
      </c>
      <c r="C661" s="219"/>
      <c r="D661" s="220"/>
      <c r="E661" s="242"/>
      <c r="F661" s="222"/>
      <c r="G661" s="242"/>
      <c r="H661" s="223"/>
      <c r="I661" s="222"/>
      <c r="J661" s="225"/>
      <c r="K661" s="226"/>
      <c r="L661" s="188"/>
      <c r="M661" s="188"/>
      <c r="N661" s="188"/>
    </row>
    <row r="662" spans="1:14" s="209" customFormat="1" ht="15" customHeight="1" hidden="1">
      <c r="A662" s="255"/>
      <c r="B662" s="229" t="s">
        <v>1323</v>
      </c>
      <c r="C662" s="219"/>
      <c r="D662" s="220"/>
      <c r="E662" s="242"/>
      <c r="F662" s="222"/>
      <c r="G662" s="242"/>
      <c r="H662" s="223"/>
      <c r="I662" s="222"/>
      <c r="J662" s="225"/>
      <c r="K662" s="226"/>
      <c r="L662" s="188"/>
      <c r="M662" s="188"/>
      <c r="N662" s="188"/>
    </row>
    <row r="663" spans="1:14" s="209" customFormat="1" ht="15" customHeight="1" hidden="1">
      <c r="A663" s="255"/>
      <c r="B663" s="229" t="s">
        <v>1150</v>
      </c>
      <c r="C663" s="219"/>
      <c r="D663" s="220"/>
      <c r="E663" s="242"/>
      <c r="F663" s="222"/>
      <c r="G663" s="242"/>
      <c r="H663" s="223"/>
      <c r="I663" s="222"/>
      <c r="J663" s="225"/>
      <c r="K663" s="226"/>
      <c r="L663" s="188"/>
      <c r="M663" s="188"/>
      <c r="N663" s="188"/>
    </row>
    <row r="664" spans="1:14" s="209" customFormat="1" ht="15" customHeight="1" hidden="1">
      <c r="A664" s="255"/>
      <c r="B664" s="229" t="s">
        <v>1153</v>
      </c>
      <c r="C664" s="219"/>
      <c r="D664" s="220"/>
      <c r="E664" s="242"/>
      <c r="F664" s="222"/>
      <c r="G664" s="242"/>
      <c r="H664" s="223"/>
      <c r="I664" s="222"/>
      <c r="J664" s="225"/>
      <c r="K664" s="226"/>
      <c r="L664" s="188"/>
      <c r="M664" s="188"/>
      <c r="N664" s="188"/>
    </row>
    <row r="665" spans="1:14" s="209" customFormat="1" ht="15" customHeight="1" hidden="1">
      <c r="A665" s="255"/>
      <c r="B665" s="229" t="s">
        <v>1333</v>
      </c>
      <c r="C665" s="219"/>
      <c r="D665" s="220"/>
      <c r="E665" s="242"/>
      <c r="F665" s="222"/>
      <c r="G665" s="242"/>
      <c r="H665" s="223"/>
      <c r="I665" s="222"/>
      <c r="J665" s="225"/>
      <c r="K665" s="226"/>
      <c r="L665" s="188"/>
      <c r="M665" s="188"/>
      <c r="N665" s="188"/>
    </row>
    <row r="666" spans="1:14" s="209" customFormat="1" ht="45" customHeight="1" hidden="1">
      <c r="A666" s="255" t="s">
        <v>1884</v>
      </c>
      <c r="B666" s="230" t="s">
        <v>1885</v>
      </c>
      <c r="C666" s="219" t="s">
        <v>1076</v>
      </c>
      <c r="D666" s="220"/>
      <c r="E666" s="221"/>
      <c r="F666" s="222"/>
      <c r="G666" s="242"/>
      <c r="H666" s="223">
        <v>24.28</v>
      </c>
      <c r="I666" s="222">
        <f>G666*H666</f>
        <v>0</v>
      </c>
      <c r="J666" s="225"/>
      <c r="K666" s="226"/>
      <c r="L666" s="188"/>
      <c r="M666" s="188"/>
      <c r="N666" s="188"/>
    </row>
    <row r="667" spans="1:14" s="209" customFormat="1" ht="15" customHeight="1" hidden="1">
      <c r="A667" s="255"/>
      <c r="B667" s="229" t="s">
        <v>1886</v>
      </c>
      <c r="C667" s="219"/>
      <c r="D667" s="220"/>
      <c r="E667" s="242"/>
      <c r="F667" s="222"/>
      <c r="G667" s="242"/>
      <c r="H667" s="223"/>
      <c r="I667" s="222"/>
      <c r="J667" s="225"/>
      <c r="K667" s="226"/>
      <c r="L667" s="188"/>
      <c r="M667" s="188"/>
      <c r="N667" s="188"/>
    </row>
    <row r="668" spans="1:14" s="209" customFormat="1" ht="15" customHeight="1" hidden="1">
      <c r="A668" s="255"/>
      <c r="B668" s="229" t="s">
        <v>1800</v>
      </c>
      <c r="C668" s="219"/>
      <c r="D668" s="220"/>
      <c r="E668" s="242"/>
      <c r="F668" s="222"/>
      <c r="G668" s="242"/>
      <c r="H668" s="223"/>
      <c r="I668" s="222"/>
      <c r="J668" s="225"/>
      <c r="K668" s="226"/>
      <c r="L668" s="188"/>
      <c r="M668" s="188"/>
      <c r="N668" s="188"/>
    </row>
    <row r="669" spans="1:14" s="209" customFormat="1" ht="15" customHeight="1" hidden="1">
      <c r="A669" s="255"/>
      <c r="B669" s="229" t="s">
        <v>1323</v>
      </c>
      <c r="C669" s="219"/>
      <c r="D669" s="220"/>
      <c r="E669" s="242"/>
      <c r="F669" s="222"/>
      <c r="G669" s="242"/>
      <c r="H669" s="223"/>
      <c r="I669" s="222"/>
      <c r="J669" s="225"/>
      <c r="K669" s="226"/>
      <c r="L669" s="188"/>
      <c r="M669" s="188"/>
      <c r="N669" s="188"/>
    </row>
    <row r="670" spans="1:14" s="209" customFormat="1" ht="15" customHeight="1" hidden="1">
      <c r="A670" s="255"/>
      <c r="B670" s="229" t="s">
        <v>1150</v>
      </c>
      <c r="C670" s="219"/>
      <c r="D670" s="220"/>
      <c r="E670" s="242"/>
      <c r="F670" s="222"/>
      <c r="G670" s="242"/>
      <c r="H670" s="223"/>
      <c r="I670" s="222"/>
      <c r="J670" s="225"/>
      <c r="K670" s="226"/>
      <c r="L670" s="188"/>
      <c r="M670" s="188"/>
      <c r="N670" s="188"/>
    </row>
    <row r="671" spans="1:14" s="209" customFormat="1" ht="15" customHeight="1" hidden="1">
      <c r="A671" s="255"/>
      <c r="B671" s="229" t="s">
        <v>1153</v>
      </c>
      <c r="C671" s="219"/>
      <c r="D671" s="220"/>
      <c r="E671" s="242"/>
      <c r="F671" s="222"/>
      <c r="G671" s="242"/>
      <c r="H671" s="223"/>
      <c r="I671" s="222"/>
      <c r="J671" s="225"/>
      <c r="K671" s="226"/>
      <c r="L671" s="188"/>
      <c r="M671" s="188"/>
      <c r="N671" s="188"/>
    </row>
    <row r="672" spans="1:14" s="209" customFormat="1" ht="15" customHeight="1" hidden="1">
      <c r="A672" s="255"/>
      <c r="B672" s="229" t="s">
        <v>1333</v>
      </c>
      <c r="C672" s="219"/>
      <c r="D672" s="220"/>
      <c r="E672" s="242"/>
      <c r="F672" s="222"/>
      <c r="G672" s="242"/>
      <c r="H672" s="223"/>
      <c r="I672" s="222"/>
      <c r="J672" s="225"/>
      <c r="K672" s="226"/>
      <c r="L672" s="188"/>
      <c r="M672" s="188"/>
      <c r="N672" s="188"/>
    </row>
    <row r="673" spans="1:14" s="315" customFormat="1" ht="45" customHeight="1" hidden="1">
      <c r="A673" s="255" t="s">
        <v>1887</v>
      </c>
      <c r="B673" s="230" t="s">
        <v>1888</v>
      </c>
      <c r="C673" s="219" t="s">
        <v>1076</v>
      </c>
      <c r="D673" s="220"/>
      <c r="E673" s="221"/>
      <c r="F673" s="222"/>
      <c r="G673" s="242"/>
      <c r="H673" s="223">
        <v>26.98</v>
      </c>
      <c r="I673" s="222">
        <f>G673*H673</f>
        <v>0</v>
      </c>
      <c r="J673" s="225"/>
      <c r="K673" s="313"/>
      <c r="L673" s="314"/>
      <c r="M673" s="314"/>
      <c r="N673" s="314"/>
    </row>
    <row r="674" spans="1:14" s="209" customFormat="1" ht="15" customHeight="1" hidden="1">
      <c r="A674" s="255"/>
      <c r="B674" s="229" t="s">
        <v>1889</v>
      </c>
      <c r="C674" s="219"/>
      <c r="D674" s="220"/>
      <c r="E674" s="242"/>
      <c r="F674" s="222"/>
      <c r="G674" s="242"/>
      <c r="H674" s="223"/>
      <c r="I674" s="222"/>
      <c r="J674" s="225"/>
      <c r="K674" s="226"/>
      <c r="L674" s="188"/>
      <c r="M674" s="188"/>
      <c r="N674" s="188"/>
    </row>
    <row r="675" spans="1:14" s="209" customFormat="1" ht="15" customHeight="1" hidden="1">
      <c r="A675" s="255"/>
      <c r="B675" s="229" t="s">
        <v>1800</v>
      </c>
      <c r="C675" s="219"/>
      <c r="D675" s="220"/>
      <c r="E675" s="242"/>
      <c r="F675" s="222"/>
      <c r="G675" s="242"/>
      <c r="H675" s="223"/>
      <c r="I675" s="222"/>
      <c r="J675" s="225"/>
      <c r="K675" s="226"/>
      <c r="L675" s="188"/>
      <c r="M675" s="188"/>
      <c r="N675" s="188"/>
    </row>
    <row r="676" spans="1:14" s="209" customFormat="1" ht="15" customHeight="1" hidden="1">
      <c r="A676" s="255"/>
      <c r="B676" s="229" t="s">
        <v>1323</v>
      </c>
      <c r="C676" s="219"/>
      <c r="D676" s="220"/>
      <c r="E676" s="242"/>
      <c r="F676" s="222"/>
      <c r="G676" s="242"/>
      <c r="H676" s="223"/>
      <c r="I676" s="222"/>
      <c r="J676" s="225"/>
      <c r="K676" s="226"/>
      <c r="L676" s="188"/>
      <c r="M676" s="188"/>
      <c r="N676" s="188"/>
    </row>
    <row r="677" spans="1:14" s="209" customFormat="1" ht="15" customHeight="1" hidden="1">
      <c r="A677" s="255"/>
      <c r="B677" s="229" t="s">
        <v>1150</v>
      </c>
      <c r="C677" s="219"/>
      <c r="D677" s="220"/>
      <c r="E677" s="242"/>
      <c r="F677" s="222"/>
      <c r="G677" s="242"/>
      <c r="H677" s="223"/>
      <c r="I677" s="222"/>
      <c r="J677" s="225"/>
      <c r="K677" s="226"/>
      <c r="L677" s="188"/>
      <c r="M677" s="188"/>
      <c r="N677" s="188"/>
    </row>
    <row r="678" spans="1:14" s="209" customFormat="1" ht="15" customHeight="1" hidden="1">
      <c r="A678" s="255"/>
      <c r="B678" s="229" t="s">
        <v>1153</v>
      </c>
      <c r="C678" s="219"/>
      <c r="D678" s="220"/>
      <c r="E678" s="242"/>
      <c r="F678" s="222"/>
      <c r="G678" s="242"/>
      <c r="H678" s="223"/>
      <c r="I678" s="222"/>
      <c r="J678" s="225"/>
      <c r="K678" s="226"/>
      <c r="L678" s="188"/>
      <c r="M678" s="188"/>
      <c r="N678" s="188"/>
    </row>
    <row r="679" spans="1:14" s="209" customFormat="1" ht="15" customHeight="1" hidden="1">
      <c r="A679" s="255"/>
      <c r="B679" s="229" t="s">
        <v>1333</v>
      </c>
      <c r="C679" s="219"/>
      <c r="D679" s="220"/>
      <c r="E679" s="242"/>
      <c r="F679" s="222"/>
      <c r="G679" s="242"/>
      <c r="H679" s="223"/>
      <c r="I679" s="222"/>
      <c r="J679" s="225"/>
      <c r="K679" s="226"/>
      <c r="L679" s="188"/>
      <c r="M679" s="188"/>
      <c r="N679" s="188"/>
    </row>
    <row r="680" spans="1:14" s="209" customFormat="1" ht="30" customHeight="1" hidden="1">
      <c r="A680" s="255" t="s">
        <v>1890</v>
      </c>
      <c r="B680" s="230" t="s">
        <v>1891</v>
      </c>
      <c r="C680" s="219" t="s">
        <v>1076</v>
      </c>
      <c r="D680" s="220"/>
      <c r="E680" s="242"/>
      <c r="F680" s="222">
        <f>D680*E680</f>
        <v>0</v>
      </c>
      <c r="G680" s="242"/>
      <c r="H680" s="223">
        <v>36.85</v>
      </c>
      <c r="I680" s="222">
        <f>G680*H680</f>
        <v>0</v>
      </c>
      <c r="J680" s="225"/>
      <c r="K680" s="226"/>
      <c r="L680" s="188"/>
      <c r="M680" s="188"/>
      <c r="N680" s="188"/>
    </row>
    <row r="681" spans="1:14" s="209" customFormat="1" ht="15" customHeight="1" hidden="1">
      <c r="A681" s="255"/>
      <c r="B681" s="229" t="s">
        <v>1892</v>
      </c>
      <c r="C681" s="219"/>
      <c r="D681" s="220"/>
      <c r="E681" s="242"/>
      <c r="F681" s="222"/>
      <c r="G681" s="242"/>
      <c r="H681" s="223"/>
      <c r="I681" s="222"/>
      <c r="J681" s="225"/>
      <c r="K681" s="226"/>
      <c r="L681" s="188"/>
      <c r="M681" s="188"/>
      <c r="N681" s="188"/>
    </row>
    <row r="682" spans="1:14" s="209" customFormat="1" ht="15" customHeight="1" hidden="1">
      <c r="A682" s="255"/>
      <c r="B682" s="229" t="s">
        <v>1800</v>
      </c>
      <c r="C682" s="219"/>
      <c r="D682" s="220"/>
      <c r="E682" s="242"/>
      <c r="F682" s="222"/>
      <c r="G682" s="242"/>
      <c r="H682" s="223"/>
      <c r="I682" s="222"/>
      <c r="J682" s="225"/>
      <c r="K682" s="226"/>
      <c r="L682" s="188"/>
      <c r="M682" s="188"/>
      <c r="N682" s="188"/>
    </row>
    <row r="683" spans="1:14" s="209" customFormat="1" ht="15" customHeight="1" hidden="1">
      <c r="A683" s="255"/>
      <c r="B683" s="229" t="s">
        <v>1323</v>
      </c>
      <c r="C683" s="219"/>
      <c r="D683" s="220"/>
      <c r="E683" s="242"/>
      <c r="F683" s="222"/>
      <c r="G683" s="242"/>
      <c r="H683" s="223"/>
      <c r="I683" s="222"/>
      <c r="J683" s="225"/>
      <c r="K683" s="226"/>
      <c r="L683" s="188"/>
      <c r="M683" s="188"/>
      <c r="N683" s="188"/>
    </row>
    <row r="684" spans="1:14" s="209" customFormat="1" ht="15" customHeight="1" hidden="1">
      <c r="A684" s="255"/>
      <c r="B684" s="229" t="s">
        <v>1150</v>
      </c>
      <c r="C684" s="219"/>
      <c r="D684" s="220"/>
      <c r="E684" s="242"/>
      <c r="F684" s="222"/>
      <c r="G684" s="242"/>
      <c r="H684" s="223"/>
      <c r="I684" s="222"/>
      <c r="J684" s="225"/>
      <c r="K684" s="226"/>
      <c r="L684" s="188"/>
      <c r="M684" s="188"/>
      <c r="N684" s="188"/>
    </row>
    <row r="685" spans="1:14" s="209" customFormat="1" ht="15" customHeight="1" hidden="1">
      <c r="A685" s="255"/>
      <c r="B685" s="229" t="s">
        <v>1153</v>
      </c>
      <c r="C685" s="219"/>
      <c r="D685" s="220"/>
      <c r="E685" s="242"/>
      <c r="F685" s="222"/>
      <c r="G685" s="242"/>
      <c r="H685" s="223"/>
      <c r="I685" s="222"/>
      <c r="J685" s="225"/>
      <c r="K685" s="226"/>
      <c r="L685" s="188"/>
      <c r="M685" s="188"/>
      <c r="N685" s="188"/>
    </row>
    <row r="686" spans="1:14" s="209" customFormat="1" ht="15" customHeight="1" hidden="1">
      <c r="A686" s="255"/>
      <c r="B686" s="229" t="s">
        <v>1333</v>
      </c>
      <c r="C686" s="219"/>
      <c r="D686" s="220"/>
      <c r="E686" s="242"/>
      <c r="F686" s="222"/>
      <c r="G686" s="242"/>
      <c r="H686" s="223"/>
      <c r="I686" s="222"/>
      <c r="J686" s="225"/>
      <c r="K686" s="226"/>
      <c r="L686" s="188"/>
      <c r="M686" s="188"/>
      <c r="N686" s="188"/>
    </row>
    <row r="687" spans="1:14" s="209" customFormat="1" ht="15" customHeight="1" hidden="1">
      <c r="A687" s="228" t="s">
        <v>1893</v>
      </c>
      <c r="B687" s="230" t="s">
        <v>1894</v>
      </c>
      <c r="C687" s="219" t="s">
        <v>1076</v>
      </c>
      <c r="D687" s="220"/>
      <c r="E687" s="242"/>
      <c r="F687" s="222">
        <f aca="true" t="shared" si="7" ref="F687:F694">D687*E687</f>
        <v>0</v>
      </c>
      <c r="G687" s="242"/>
      <c r="H687" s="223">
        <v>7.78</v>
      </c>
      <c r="I687" s="222">
        <f aca="true" t="shared" si="8" ref="I687:I694">G687*H687</f>
        <v>0</v>
      </c>
      <c r="J687" s="225"/>
      <c r="K687" s="226"/>
      <c r="L687" s="188"/>
      <c r="M687" s="188"/>
      <c r="N687" s="188"/>
    </row>
    <row r="688" spans="1:14" s="209" customFormat="1" ht="15" customHeight="1" hidden="1">
      <c r="A688" s="228" t="s">
        <v>1895</v>
      </c>
      <c r="B688" s="230" t="s">
        <v>1896</v>
      </c>
      <c r="C688" s="219" t="s">
        <v>1076</v>
      </c>
      <c r="D688" s="220"/>
      <c r="E688" s="242"/>
      <c r="F688" s="222">
        <f t="shared" si="7"/>
        <v>0</v>
      </c>
      <c r="G688" s="242"/>
      <c r="H688" s="223">
        <v>9.13</v>
      </c>
      <c r="I688" s="222">
        <f t="shared" si="8"/>
        <v>0</v>
      </c>
      <c r="J688" s="225"/>
      <c r="K688" s="226"/>
      <c r="L688" s="188"/>
      <c r="M688" s="188"/>
      <c r="N688" s="188"/>
    </row>
    <row r="689" spans="1:14" s="209" customFormat="1" ht="15" customHeight="1" hidden="1">
      <c r="A689" s="228" t="s">
        <v>1897</v>
      </c>
      <c r="B689" s="230" t="s">
        <v>1898</v>
      </c>
      <c r="C689" s="219" t="s">
        <v>1076</v>
      </c>
      <c r="D689" s="220"/>
      <c r="E689" s="242"/>
      <c r="F689" s="222">
        <f t="shared" si="7"/>
        <v>0</v>
      </c>
      <c r="G689" s="242"/>
      <c r="H689" s="223">
        <v>14.21</v>
      </c>
      <c r="I689" s="222">
        <f t="shared" si="8"/>
        <v>0</v>
      </c>
      <c r="J689" s="225"/>
      <c r="K689" s="226"/>
      <c r="L689" s="188"/>
      <c r="M689" s="188"/>
      <c r="N689" s="188"/>
    </row>
    <row r="690" spans="1:14" s="209" customFormat="1" ht="15" customHeight="1" hidden="1">
      <c r="A690" s="228" t="s">
        <v>1899</v>
      </c>
      <c r="B690" s="230" t="s">
        <v>1900</v>
      </c>
      <c r="C690" s="219" t="s">
        <v>1076</v>
      </c>
      <c r="D690" s="220"/>
      <c r="E690" s="242"/>
      <c r="F690" s="222">
        <f t="shared" si="7"/>
        <v>0</v>
      </c>
      <c r="G690" s="242"/>
      <c r="H690" s="223">
        <v>18.4</v>
      </c>
      <c r="I690" s="222">
        <f t="shared" si="8"/>
        <v>0</v>
      </c>
      <c r="J690" s="225"/>
      <c r="K690" s="226"/>
      <c r="L690" s="188"/>
      <c r="M690" s="188"/>
      <c r="N690" s="188"/>
    </row>
    <row r="691" spans="1:14" s="209" customFormat="1" ht="15" customHeight="1" hidden="1">
      <c r="A691" s="228" t="s">
        <v>1901</v>
      </c>
      <c r="B691" s="230" t="s">
        <v>1902</v>
      </c>
      <c r="C691" s="219" t="s">
        <v>1076</v>
      </c>
      <c r="D691" s="220"/>
      <c r="E691" s="242"/>
      <c r="F691" s="222">
        <f t="shared" si="7"/>
        <v>0</v>
      </c>
      <c r="G691" s="242"/>
      <c r="H691" s="223">
        <v>21.1</v>
      </c>
      <c r="I691" s="222">
        <f t="shared" si="8"/>
        <v>0</v>
      </c>
      <c r="J691" s="225"/>
      <c r="K691" s="226"/>
      <c r="L691" s="188"/>
      <c r="M691" s="188"/>
      <c r="N691" s="188"/>
    </row>
    <row r="692" spans="1:14" s="209" customFormat="1" ht="15" customHeight="1" hidden="1">
      <c r="A692" s="228" t="s">
        <v>1903</v>
      </c>
      <c r="B692" s="230" t="s">
        <v>801</v>
      </c>
      <c r="C692" s="219" t="s">
        <v>1076</v>
      </c>
      <c r="D692" s="220"/>
      <c r="E692" s="242"/>
      <c r="F692" s="222">
        <f t="shared" si="7"/>
        <v>0</v>
      </c>
      <c r="G692" s="242"/>
      <c r="H692" s="223">
        <v>30.97</v>
      </c>
      <c r="I692" s="222">
        <f t="shared" si="8"/>
        <v>0</v>
      </c>
      <c r="J692" s="225"/>
      <c r="K692" s="226"/>
      <c r="L692" s="188"/>
      <c r="M692" s="188"/>
      <c r="N692" s="188"/>
    </row>
    <row r="693" spans="1:14" s="209" customFormat="1" ht="15" customHeight="1" hidden="1">
      <c r="A693" s="228" t="s">
        <v>802</v>
      </c>
      <c r="B693" s="230" t="s">
        <v>803</v>
      </c>
      <c r="C693" s="219" t="s">
        <v>1076</v>
      </c>
      <c r="D693" s="220"/>
      <c r="E693" s="242"/>
      <c r="F693" s="222">
        <f t="shared" si="7"/>
        <v>0</v>
      </c>
      <c r="G693" s="242"/>
      <c r="H693" s="223">
        <v>44.38</v>
      </c>
      <c r="I693" s="222">
        <f t="shared" si="8"/>
        <v>0</v>
      </c>
      <c r="J693" s="225"/>
      <c r="K693" s="226"/>
      <c r="L693" s="188"/>
      <c r="M693" s="188"/>
      <c r="N693" s="188"/>
    </row>
    <row r="694" spans="1:14" s="209" customFormat="1" ht="30" customHeight="1" hidden="1">
      <c r="A694" s="228" t="s">
        <v>804</v>
      </c>
      <c r="B694" s="230" t="s">
        <v>805</v>
      </c>
      <c r="C694" s="219" t="s">
        <v>1105</v>
      </c>
      <c r="D694" s="220"/>
      <c r="E694" s="242"/>
      <c r="F694" s="222">
        <f t="shared" si="7"/>
        <v>0</v>
      </c>
      <c r="G694" s="242"/>
      <c r="H694" s="223">
        <v>84.95</v>
      </c>
      <c r="I694" s="222">
        <f t="shared" si="8"/>
        <v>0</v>
      </c>
      <c r="J694" s="225"/>
      <c r="K694" s="226"/>
      <c r="L694" s="188"/>
      <c r="M694" s="188"/>
      <c r="N694" s="188"/>
    </row>
    <row r="695" spans="1:14" s="209" customFormat="1" ht="15" customHeight="1" hidden="1">
      <c r="A695" s="255" t="s">
        <v>806</v>
      </c>
      <c r="B695" s="302" t="s">
        <v>807</v>
      </c>
      <c r="C695" s="219"/>
      <c r="D695" s="220"/>
      <c r="E695" s="242"/>
      <c r="F695" s="222"/>
      <c r="G695" s="242"/>
      <c r="H695" s="223"/>
      <c r="I695" s="222"/>
      <c r="J695" s="225"/>
      <c r="K695" s="226"/>
      <c r="L695" s="188"/>
      <c r="M695" s="188"/>
      <c r="N695" s="188"/>
    </row>
    <row r="696" spans="1:14" s="209" customFormat="1" ht="15" customHeight="1" hidden="1">
      <c r="A696" s="255" t="s">
        <v>808</v>
      </c>
      <c r="B696" s="230" t="s">
        <v>809</v>
      </c>
      <c r="C696" s="219" t="s">
        <v>1157</v>
      </c>
      <c r="D696" s="220"/>
      <c r="E696" s="242"/>
      <c r="F696" s="222">
        <f>D696*E696</f>
        <v>0</v>
      </c>
      <c r="G696" s="242"/>
      <c r="H696" s="223">
        <v>484.34</v>
      </c>
      <c r="I696" s="222">
        <f>G696*H696</f>
        <v>0</v>
      </c>
      <c r="J696" s="225"/>
      <c r="K696" s="226"/>
      <c r="L696" s="188"/>
      <c r="M696" s="188"/>
      <c r="N696" s="188"/>
    </row>
    <row r="697" spans="1:14" s="209" customFormat="1" ht="15" customHeight="1" hidden="1">
      <c r="A697" s="255"/>
      <c r="B697" s="229" t="s">
        <v>810</v>
      </c>
      <c r="C697" s="219"/>
      <c r="D697" s="220"/>
      <c r="E697" s="242"/>
      <c r="F697" s="222"/>
      <c r="G697" s="242"/>
      <c r="H697" s="223"/>
      <c r="I697" s="222"/>
      <c r="J697" s="225"/>
      <c r="K697" s="226"/>
      <c r="L697" s="188"/>
      <c r="M697" s="188"/>
      <c r="N697" s="188"/>
    </row>
    <row r="698" spans="1:14" s="209" customFormat="1" ht="30" customHeight="1" hidden="1">
      <c r="A698" s="255"/>
      <c r="B698" s="229" t="s">
        <v>811</v>
      </c>
      <c r="C698" s="219"/>
      <c r="D698" s="220"/>
      <c r="E698" s="242"/>
      <c r="F698" s="222"/>
      <c r="G698" s="242"/>
      <c r="H698" s="223"/>
      <c r="I698" s="222"/>
      <c r="J698" s="225"/>
      <c r="K698" s="226"/>
      <c r="L698" s="188"/>
      <c r="M698" s="188"/>
      <c r="N698" s="188"/>
    </row>
    <row r="699" spans="1:14" s="209" customFormat="1" ht="30" customHeight="1" hidden="1">
      <c r="A699" s="255"/>
      <c r="B699" s="229" t="s">
        <v>812</v>
      </c>
      <c r="C699" s="219"/>
      <c r="D699" s="220"/>
      <c r="E699" s="242"/>
      <c r="F699" s="222"/>
      <c r="G699" s="242"/>
      <c r="H699" s="223"/>
      <c r="I699" s="222"/>
      <c r="J699" s="225"/>
      <c r="K699" s="226"/>
      <c r="L699" s="188"/>
      <c r="M699" s="188"/>
      <c r="N699" s="188"/>
    </row>
    <row r="700" spans="1:14" s="209" customFormat="1" ht="30" customHeight="1" hidden="1">
      <c r="A700" s="255"/>
      <c r="B700" s="229" t="s">
        <v>813</v>
      </c>
      <c r="C700" s="219"/>
      <c r="D700" s="220"/>
      <c r="E700" s="242"/>
      <c r="F700" s="222"/>
      <c r="G700" s="242"/>
      <c r="H700" s="223"/>
      <c r="I700" s="222"/>
      <c r="J700" s="225"/>
      <c r="K700" s="226"/>
      <c r="L700" s="188"/>
      <c r="M700" s="188"/>
      <c r="N700" s="188"/>
    </row>
    <row r="701" spans="1:14" s="209" customFormat="1" ht="15" customHeight="1" hidden="1">
      <c r="A701" s="255"/>
      <c r="B701" s="229" t="s">
        <v>814</v>
      </c>
      <c r="C701" s="219"/>
      <c r="D701" s="220"/>
      <c r="E701" s="242"/>
      <c r="F701" s="222"/>
      <c r="G701" s="242"/>
      <c r="H701" s="223"/>
      <c r="I701" s="222"/>
      <c r="J701" s="225"/>
      <c r="K701" s="226"/>
      <c r="L701" s="188"/>
      <c r="M701" s="188"/>
      <c r="N701" s="188"/>
    </row>
    <row r="702" spans="1:14" s="209" customFormat="1" ht="15" customHeight="1" hidden="1">
      <c r="A702" s="255"/>
      <c r="B702" s="229" t="s">
        <v>1419</v>
      </c>
      <c r="C702" s="219"/>
      <c r="D702" s="220"/>
      <c r="E702" s="242"/>
      <c r="F702" s="222"/>
      <c r="G702" s="242"/>
      <c r="H702" s="223"/>
      <c r="I702" s="222"/>
      <c r="J702" s="225"/>
      <c r="K702" s="226"/>
      <c r="L702" s="188"/>
      <c r="M702" s="188"/>
      <c r="N702" s="188"/>
    </row>
    <row r="703" spans="1:14" s="209" customFormat="1" ht="15" customHeight="1" hidden="1">
      <c r="A703" s="255"/>
      <c r="B703" s="229" t="s">
        <v>1773</v>
      </c>
      <c r="C703" s="219"/>
      <c r="D703" s="220"/>
      <c r="E703" s="242"/>
      <c r="F703" s="222"/>
      <c r="G703" s="242"/>
      <c r="H703" s="223"/>
      <c r="I703" s="222"/>
      <c r="J703" s="225"/>
      <c r="K703" s="226"/>
      <c r="L703" s="188"/>
      <c r="M703" s="188"/>
      <c r="N703" s="188"/>
    </row>
    <row r="704" spans="1:14" s="247" customFormat="1" ht="15" customHeight="1" hidden="1">
      <c r="A704" s="255"/>
      <c r="B704" s="229" t="s">
        <v>1773</v>
      </c>
      <c r="C704" s="219"/>
      <c r="D704" s="220"/>
      <c r="E704" s="242"/>
      <c r="F704" s="222"/>
      <c r="G704" s="242"/>
      <c r="H704" s="223"/>
      <c r="I704" s="222"/>
      <c r="J704" s="225"/>
      <c r="K704" s="226"/>
      <c r="L704" s="246"/>
      <c r="M704" s="246"/>
      <c r="N704" s="246"/>
    </row>
    <row r="705" spans="1:14" s="247" customFormat="1" ht="15" customHeight="1" hidden="1">
      <c r="A705" s="255" t="s">
        <v>815</v>
      </c>
      <c r="B705" s="230" t="s">
        <v>816</v>
      </c>
      <c r="C705" s="219" t="s">
        <v>1157</v>
      </c>
      <c r="D705" s="220"/>
      <c r="E705" s="242"/>
      <c r="F705" s="222">
        <f>D705*E705</f>
        <v>0</v>
      </c>
      <c r="G705" s="242"/>
      <c r="H705" s="223">
        <v>605.84</v>
      </c>
      <c r="I705" s="222">
        <f>G705*H705</f>
        <v>0</v>
      </c>
      <c r="J705" s="225"/>
      <c r="K705" s="226"/>
      <c r="L705" s="246"/>
      <c r="M705" s="246"/>
      <c r="N705" s="246"/>
    </row>
    <row r="706" spans="1:14" s="209" customFormat="1" ht="15" customHeight="1" hidden="1">
      <c r="A706" s="255"/>
      <c r="B706" s="229" t="s">
        <v>817</v>
      </c>
      <c r="C706" s="219"/>
      <c r="D706" s="220"/>
      <c r="E706" s="242"/>
      <c r="F706" s="222"/>
      <c r="G706" s="242"/>
      <c r="H706" s="223"/>
      <c r="I706" s="222"/>
      <c r="J706" s="225"/>
      <c r="K706" s="226"/>
      <c r="L706" s="188"/>
      <c r="M706" s="188"/>
      <c r="N706" s="188"/>
    </row>
    <row r="707" spans="1:14" s="209" customFormat="1" ht="30" customHeight="1" hidden="1">
      <c r="A707" s="255"/>
      <c r="B707" s="229" t="s">
        <v>811</v>
      </c>
      <c r="C707" s="219"/>
      <c r="D707" s="220"/>
      <c r="E707" s="242"/>
      <c r="F707" s="222"/>
      <c r="G707" s="242"/>
      <c r="H707" s="223"/>
      <c r="I707" s="222"/>
      <c r="J707" s="225"/>
      <c r="K707" s="226"/>
      <c r="L707" s="188"/>
      <c r="M707" s="188"/>
      <c r="N707" s="188"/>
    </row>
    <row r="708" spans="1:14" s="209" customFormat="1" ht="30" customHeight="1" hidden="1">
      <c r="A708" s="255"/>
      <c r="B708" s="229" t="s">
        <v>812</v>
      </c>
      <c r="C708" s="219"/>
      <c r="D708" s="220"/>
      <c r="E708" s="242"/>
      <c r="F708" s="222"/>
      <c r="G708" s="242"/>
      <c r="H708" s="223"/>
      <c r="I708" s="222"/>
      <c r="J708" s="225"/>
      <c r="K708" s="226"/>
      <c r="L708" s="188"/>
      <c r="M708" s="188"/>
      <c r="N708" s="188"/>
    </row>
    <row r="709" spans="1:14" s="209" customFormat="1" ht="30" customHeight="1" hidden="1">
      <c r="A709" s="255"/>
      <c r="B709" s="229" t="s">
        <v>813</v>
      </c>
      <c r="C709" s="219"/>
      <c r="D709" s="220"/>
      <c r="E709" s="242"/>
      <c r="F709" s="222"/>
      <c r="G709" s="242"/>
      <c r="H709" s="223"/>
      <c r="I709" s="222"/>
      <c r="J709" s="225"/>
      <c r="K709" s="226"/>
      <c r="L709" s="188"/>
      <c r="M709" s="188"/>
      <c r="N709" s="188"/>
    </row>
    <row r="710" spans="1:14" s="209" customFormat="1" ht="15" customHeight="1" hidden="1">
      <c r="A710" s="255"/>
      <c r="B710" s="229" t="s">
        <v>814</v>
      </c>
      <c r="C710" s="219"/>
      <c r="D710" s="220"/>
      <c r="E710" s="242"/>
      <c r="F710" s="222"/>
      <c r="G710" s="242"/>
      <c r="H710" s="223"/>
      <c r="I710" s="222"/>
      <c r="J710" s="225"/>
      <c r="K710" s="226"/>
      <c r="L710" s="188"/>
      <c r="M710" s="188"/>
      <c r="N710" s="188"/>
    </row>
    <row r="711" spans="1:14" s="209" customFormat="1" ht="15" customHeight="1" hidden="1">
      <c r="A711" s="255"/>
      <c r="B711" s="229" t="s">
        <v>1419</v>
      </c>
      <c r="C711" s="219"/>
      <c r="D711" s="220"/>
      <c r="E711" s="242"/>
      <c r="F711" s="222"/>
      <c r="G711" s="242"/>
      <c r="H711" s="223"/>
      <c r="I711" s="222"/>
      <c r="J711" s="225"/>
      <c r="K711" s="226"/>
      <c r="L711" s="188"/>
      <c r="M711" s="188"/>
      <c r="N711" s="188"/>
    </row>
    <row r="712" spans="1:14" s="209" customFormat="1" ht="15" customHeight="1" hidden="1">
      <c r="A712" s="255"/>
      <c r="B712" s="229" t="s">
        <v>1815</v>
      </c>
      <c r="C712" s="219"/>
      <c r="D712" s="220"/>
      <c r="E712" s="242"/>
      <c r="F712" s="222"/>
      <c r="G712" s="242"/>
      <c r="H712" s="223"/>
      <c r="I712" s="222"/>
      <c r="J712" s="225"/>
      <c r="K712" s="226"/>
      <c r="L712" s="188"/>
      <c r="M712" s="188"/>
      <c r="N712" s="188"/>
    </row>
    <row r="713" spans="1:14" s="209" customFormat="1" ht="15" customHeight="1" hidden="1">
      <c r="A713" s="255" t="s">
        <v>818</v>
      </c>
      <c r="B713" s="230" t="s">
        <v>819</v>
      </c>
      <c r="C713" s="219" t="s">
        <v>1157</v>
      </c>
      <c r="D713" s="220"/>
      <c r="E713" s="242"/>
      <c r="F713" s="222">
        <f>D713*E713</f>
        <v>0</v>
      </c>
      <c r="G713" s="242"/>
      <c r="H713" s="223">
        <v>465.44</v>
      </c>
      <c r="I713" s="222">
        <f>G713*H713</f>
        <v>0</v>
      </c>
      <c r="J713" s="225"/>
      <c r="K713" s="226"/>
      <c r="L713" s="188"/>
      <c r="M713" s="188"/>
      <c r="N713" s="188"/>
    </row>
    <row r="714" spans="1:14" s="209" customFormat="1" ht="15" customHeight="1" hidden="1">
      <c r="A714" s="255"/>
      <c r="B714" s="229" t="s">
        <v>820</v>
      </c>
      <c r="C714" s="219"/>
      <c r="D714" s="220"/>
      <c r="E714" s="242"/>
      <c r="F714" s="222"/>
      <c r="G714" s="242"/>
      <c r="H714" s="223"/>
      <c r="I714" s="222"/>
      <c r="J714" s="225"/>
      <c r="K714" s="226"/>
      <c r="L714" s="188"/>
      <c r="M714" s="188"/>
      <c r="N714" s="188"/>
    </row>
    <row r="715" spans="1:14" s="209" customFormat="1" ht="30" customHeight="1" hidden="1">
      <c r="A715" s="255"/>
      <c r="B715" s="229" t="s">
        <v>811</v>
      </c>
      <c r="C715" s="219"/>
      <c r="D715" s="220"/>
      <c r="E715" s="242"/>
      <c r="F715" s="222"/>
      <c r="G715" s="242"/>
      <c r="H715" s="223"/>
      <c r="I715" s="222"/>
      <c r="J715" s="225"/>
      <c r="K715" s="226"/>
      <c r="L715" s="188"/>
      <c r="M715" s="188"/>
      <c r="N715" s="188"/>
    </row>
    <row r="716" spans="1:14" s="209" customFormat="1" ht="30" customHeight="1" hidden="1">
      <c r="A716" s="255"/>
      <c r="B716" s="229" t="s">
        <v>812</v>
      </c>
      <c r="C716" s="219"/>
      <c r="D716" s="220"/>
      <c r="E716" s="242"/>
      <c r="F716" s="222"/>
      <c r="G716" s="242"/>
      <c r="H716" s="223"/>
      <c r="I716" s="222"/>
      <c r="J716" s="225"/>
      <c r="K716" s="226"/>
      <c r="L716" s="188"/>
      <c r="M716" s="188"/>
      <c r="N716" s="188"/>
    </row>
    <row r="717" spans="1:14" s="209" customFormat="1" ht="30" customHeight="1" hidden="1">
      <c r="A717" s="255"/>
      <c r="B717" s="229" t="s">
        <v>813</v>
      </c>
      <c r="C717" s="219"/>
      <c r="D717" s="220"/>
      <c r="E717" s="242"/>
      <c r="F717" s="222"/>
      <c r="G717" s="242"/>
      <c r="H717" s="223"/>
      <c r="I717" s="222"/>
      <c r="J717" s="225"/>
      <c r="K717" s="226"/>
      <c r="L717" s="188"/>
      <c r="M717" s="188"/>
      <c r="N717" s="188"/>
    </row>
    <row r="718" spans="1:14" s="209" customFormat="1" ht="15" customHeight="1" hidden="1">
      <c r="A718" s="255"/>
      <c r="B718" s="229" t="s">
        <v>814</v>
      </c>
      <c r="C718" s="219"/>
      <c r="D718" s="220"/>
      <c r="E718" s="242"/>
      <c r="F718" s="222"/>
      <c r="G718" s="242"/>
      <c r="H718" s="223"/>
      <c r="I718" s="222"/>
      <c r="J718" s="225"/>
      <c r="K718" s="226"/>
      <c r="L718" s="188"/>
      <c r="M718" s="188"/>
      <c r="N718" s="188"/>
    </row>
    <row r="719" spans="1:14" s="209" customFormat="1" ht="15" customHeight="1" hidden="1">
      <c r="A719" s="255"/>
      <c r="B719" s="229" t="s">
        <v>1419</v>
      </c>
      <c r="C719" s="219"/>
      <c r="D719" s="220"/>
      <c r="E719" s="242"/>
      <c r="F719" s="222"/>
      <c r="G719" s="242"/>
      <c r="H719" s="223"/>
      <c r="I719" s="222"/>
      <c r="J719" s="225"/>
      <c r="K719" s="226"/>
      <c r="L719" s="188"/>
      <c r="M719" s="188"/>
      <c r="N719" s="188"/>
    </row>
    <row r="720" spans="1:14" s="209" customFormat="1" ht="15" customHeight="1" hidden="1">
      <c r="A720" s="255"/>
      <c r="B720" s="229" t="s">
        <v>1773</v>
      </c>
      <c r="C720" s="219"/>
      <c r="D720" s="220"/>
      <c r="E720" s="242"/>
      <c r="F720" s="222"/>
      <c r="G720" s="242"/>
      <c r="H720" s="223"/>
      <c r="I720" s="222"/>
      <c r="J720" s="225"/>
      <c r="K720" s="226"/>
      <c r="L720" s="188"/>
      <c r="M720" s="188"/>
      <c r="N720" s="188"/>
    </row>
    <row r="721" spans="1:14" s="209" customFormat="1" ht="15" customHeight="1" hidden="1">
      <c r="A721" s="255" t="s">
        <v>821</v>
      </c>
      <c r="B721" s="230" t="s">
        <v>822</v>
      </c>
      <c r="C721" s="219" t="s">
        <v>1157</v>
      </c>
      <c r="D721" s="220"/>
      <c r="E721" s="242"/>
      <c r="F721" s="222">
        <f>D721*E721</f>
        <v>0</v>
      </c>
      <c r="G721" s="242"/>
      <c r="H721" s="223">
        <v>536.42</v>
      </c>
      <c r="I721" s="222">
        <f>G721*H721</f>
        <v>0</v>
      </c>
      <c r="J721" s="225"/>
      <c r="K721" s="226"/>
      <c r="L721" s="188"/>
      <c r="M721" s="188"/>
      <c r="N721" s="188"/>
    </row>
    <row r="722" spans="1:14" s="209" customFormat="1" ht="15" customHeight="1" hidden="1">
      <c r="A722" s="255"/>
      <c r="B722" s="229" t="s">
        <v>820</v>
      </c>
      <c r="C722" s="219"/>
      <c r="D722" s="220"/>
      <c r="E722" s="242"/>
      <c r="F722" s="222"/>
      <c r="G722" s="242"/>
      <c r="H722" s="223"/>
      <c r="I722" s="222"/>
      <c r="J722" s="225"/>
      <c r="K722" s="226"/>
      <c r="L722" s="188"/>
      <c r="M722" s="188"/>
      <c r="N722" s="188"/>
    </row>
    <row r="723" spans="1:14" s="209" customFormat="1" ht="30" customHeight="1" hidden="1">
      <c r="A723" s="255"/>
      <c r="B723" s="229" t="s">
        <v>811</v>
      </c>
      <c r="C723" s="219"/>
      <c r="D723" s="220"/>
      <c r="E723" s="242"/>
      <c r="F723" s="222"/>
      <c r="G723" s="242"/>
      <c r="H723" s="223"/>
      <c r="I723" s="222"/>
      <c r="J723" s="225"/>
      <c r="K723" s="226"/>
      <c r="L723" s="188"/>
      <c r="M723" s="188"/>
      <c r="N723" s="188"/>
    </row>
    <row r="724" spans="1:14" s="209" customFormat="1" ht="30" customHeight="1" hidden="1">
      <c r="A724" s="255"/>
      <c r="B724" s="229" t="s">
        <v>812</v>
      </c>
      <c r="C724" s="219"/>
      <c r="D724" s="220"/>
      <c r="E724" s="242"/>
      <c r="F724" s="222"/>
      <c r="G724" s="242"/>
      <c r="H724" s="223"/>
      <c r="I724" s="222"/>
      <c r="J724" s="225"/>
      <c r="K724" s="226"/>
      <c r="L724" s="188"/>
      <c r="M724" s="188"/>
      <c r="N724" s="188"/>
    </row>
    <row r="725" spans="1:14" s="209" customFormat="1" ht="30" customHeight="1" hidden="1">
      <c r="A725" s="255"/>
      <c r="B725" s="229" t="s">
        <v>813</v>
      </c>
      <c r="C725" s="219"/>
      <c r="D725" s="220"/>
      <c r="E725" s="242"/>
      <c r="F725" s="222"/>
      <c r="G725" s="242"/>
      <c r="H725" s="223"/>
      <c r="I725" s="222"/>
      <c r="J725" s="225"/>
      <c r="K725" s="226"/>
      <c r="L725" s="188"/>
      <c r="M725" s="188"/>
      <c r="N725" s="188"/>
    </row>
    <row r="726" spans="1:14" s="209" customFormat="1" ht="15" customHeight="1" hidden="1">
      <c r="A726" s="255"/>
      <c r="B726" s="229" t="s">
        <v>814</v>
      </c>
      <c r="C726" s="219"/>
      <c r="D726" s="220"/>
      <c r="E726" s="242"/>
      <c r="F726" s="222"/>
      <c r="G726" s="242"/>
      <c r="H726" s="223"/>
      <c r="I726" s="222"/>
      <c r="J726" s="225"/>
      <c r="K726" s="226"/>
      <c r="L726" s="188"/>
      <c r="M726" s="188"/>
      <c r="N726" s="188"/>
    </row>
    <row r="727" spans="1:14" s="209" customFormat="1" ht="15" customHeight="1" hidden="1">
      <c r="A727" s="255"/>
      <c r="B727" s="229" t="s">
        <v>1419</v>
      </c>
      <c r="C727" s="219"/>
      <c r="D727" s="220"/>
      <c r="E727" s="242"/>
      <c r="F727" s="222"/>
      <c r="G727" s="242"/>
      <c r="H727" s="223"/>
      <c r="I727" s="222"/>
      <c r="J727" s="225"/>
      <c r="K727" s="226"/>
      <c r="L727" s="188"/>
      <c r="M727" s="188"/>
      <c r="N727" s="188"/>
    </row>
    <row r="728" spans="1:14" s="209" customFormat="1" ht="15" customHeight="1" hidden="1">
      <c r="A728" s="255"/>
      <c r="B728" s="229" t="s">
        <v>1773</v>
      </c>
      <c r="C728" s="219"/>
      <c r="D728" s="220"/>
      <c r="E728" s="242"/>
      <c r="F728" s="222"/>
      <c r="G728" s="242"/>
      <c r="H728" s="223"/>
      <c r="I728" s="222"/>
      <c r="J728" s="225"/>
      <c r="K728" s="226"/>
      <c r="L728" s="188"/>
      <c r="M728" s="188"/>
      <c r="N728" s="188"/>
    </row>
    <row r="729" spans="1:14" s="209" customFormat="1" ht="15" customHeight="1" hidden="1">
      <c r="A729" s="255" t="s">
        <v>823</v>
      </c>
      <c r="B729" s="302" t="s">
        <v>824</v>
      </c>
      <c r="C729" s="219"/>
      <c r="D729" s="220"/>
      <c r="E729" s="242"/>
      <c r="F729" s="222"/>
      <c r="G729" s="242"/>
      <c r="H729" s="223"/>
      <c r="I729" s="222"/>
      <c r="J729" s="225"/>
      <c r="K729" s="226"/>
      <c r="L729" s="188"/>
      <c r="M729" s="188"/>
      <c r="N729" s="188"/>
    </row>
    <row r="730" spans="1:14" s="209" customFormat="1" ht="15" customHeight="1" hidden="1">
      <c r="A730" s="255" t="s">
        <v>825</v>
      </c>
      <c r="B730" s="230" t="s">
        <v>826</v>
      </c>
      <c r="C730" s="219" t="s">
        <v>1157</v>
      </c>
      <c r="D730" s="220"/>
      <c r="E730" s="221"/>
      <c r="F730" s="222"/>
      <c r="G730" s="242"/>
      <c r="H730" s="223">
        <v>68.9</v>
      </c>
      <c r="I730" s="222">
        <f>G730*H730</f>
        <v>0</v>
      </c>
      <c r="J730" s="225"/>
      <c r="K730" s="226"/>
      <c r="L730" s="188"/>
      <c r="M730" s="188"/>
      <c r="N730" s="188"/>
    </row>
    <row r="731" spans="1:14" s="209" customFormat="1" ht="15" customHeight="1" hidden="1">
      <c r="A731" s="255" t="s">
        <v>827</v>
      </c>
      <c r="B731" s="302" t="s">
        <v>828</v>
      </c>
      <c r="C731" s="219"/>
      <c r="D731" s="220"/>
      <c r="E731" s="242"/>
      <c r="F731" s="222"/>
      <c r="G731" s="242"/>
      <c r="H731" s="223"/>
      <c r="I731" s="222"/>
      <c r="J731" s="225"/>
      <c r="K731" s="226"/>
      <c r="L731" s="188"/>
      <c r="M731" s="188"/>
      <c r="N731" s="188"/>
    </row>
    <row r="732" spans="1:14" s="209" customFormat="1" ht="15" customHeight="1" hidden="1">
      <c r="A732" s="255" t="s">
        <v>829</v>
      </c>
      <c r="B732" s="230" t="s">
        <v>830</v>
      </c>
      <c r="C732" s="219" t="s">
        <v>1157</v>
      </c>
      <c r="D732" s="256"/>
      <c r="E732" s="242"/>
      <c r="F732" s="222">
        <f>D732*E732</f>
        <v>0</v>
      </c>
      <c r="G732" s="242"/>
      <c r="H732" s="223">
        <v>635.63</v>
      </c>
      <c r="I732" s="222">
        <f>G732*H732</f>
        <v>0</v>
      </c>
      <c r="J732" s="225"/>
      <c r="K732" s="226"/>
      <c r="L732" s="188"/>
      <c r="M732" s="188"/>
      <c r="N732" s="188"/>
    </row>
    <row r="733" spans="1:14" s="209" customFormat="1" ht="15" customHeight="1" hidden="1">
      <c r="A733" s="255"/>
      <c r="B733" s="229" t="s">
        <v>831</v>
      </c>
      <c r="C733" s="219"/>
      <c r="D733" s="220"/>
      <c r="E733" s="242"/>
      <c r="F733" s="222"/>
      <c r="G733" s="242"/>
      <c r="H733" s="223"/>
      <c r="I733" s="222"/>
      <c r="J733" s="225"/>
      <c r="K733" s="226"/>
      <c r="L733" s="188"/>
      <c r="M733" s="188"/>
      <c r="N733" s="188"/>
    </row>
    <row r="734" spans="1:14" s="209" customFormat="1" ht="15" customHeight="1" hidden="1">
      <c r="A734" s="255"/>
      <c r="B734" s="229" t="s">
        <v>1773</v>
      </c>
      <c r="C734" s="219"/>
      <c r="D734" s="220"/>
      <c r="E734" s="242"/>
      <c r="F734" s="222"/>
      <c r="G734" s="242"/>
      <c r="H734" s="223"/>
      <c r="I734" s="222"/>
      <c r="J734" s="225"/>
      <c r="K734" s="226"/>
      <c r="L734" s="188"/>
      <c r="M734" s="188"/>
      <c r="N734" s="188"/>
    </row>
    <row r="735" spans="1:14" s="247" customFormat="1" ht="15" customHeight="1" hidden="1">
      <c r="A735" s="255" t="s">
        <v>832</v>
      </c>
      <c r="B735" s="316" t="s">
        <v>833</v>
      </c>
      <c r="C735" s="219" t="s">
        <v>1157</v>
      </c>
      <c r="D735" s="220"/>
      <c r="E735" s="242"/>
      <c r="F735" s="222">
        <f>D735*E735</f>
        <v>0</v>
      </c>
      <c r="G735" s="242"/>
      <c r="H735" s="223">
        <v>1052.37</v>
      </c>
      <c r="I735" s="222">
        <f>G735*H735</f>
        <v>0</v>
      </c>
      <c r="J735" s="225"/>
      <c r="K735" s="226"/>
      <c r="L735" s="246"/>
      <c r="M735" s="246"/>
      <c r="N735" s="246"/>
    </row>
    <row r="736" spans="1:14" s="247" customFormat="1" ht="45" customHeight="1" hidden="1">
      <c r="A736" s="255" t="s">
        <v>834</v>
      </c>
      <c r="B736" s="230" t="s">
        <v>835</v>
      </c>
      <c r="C736" s="219" t="s">
        <v>1157</v>
      </c>
      <c r="D736" s="220"/>
      <c r="E736" s="242"/>
      <c r="F736" s="222">
        <f>D736*E736</f>
        <v>0</v>
      </c>
      <c r="G736" s="242"/>
      <c r="H736" s="223">
        <v>1369.53</v>
      </c>
      <c r="I736" s="222">
        <f>G736*H736</f>
        <v>0</v>
      </c>
      <c r="J736" s="225"/>
      <c r="K736" s="226"/>
      <c r="L736" s="246"/>
      <c r="M736" s="246"/>
      <c r="N736" s="246"/>
    </row>
    <row r="737" spans="1:14" s="247" customFormat="1" ht="15" customHeight="1" hidden="1">
      <c r="A737" s="255"/>
      <c r="B737" s="229" t="s">
        <v>1616</v>
      </c>
      <c r="C737" s="219"/>
      <c r="D737" s="220"/>
      <c r="E737" s="242"/>
      <c r="F737" s="222"/>
      <c r="G737" s="242"/>
      <c r="H737" s="223"/>
      <c r="I737" s="222"/>
      <c r="J737" s="225"/>
      <c r="K737" s="226"/>
      <c r="L737" s="246"/>
      <c r="M737" s="246"/>
      <c r="N737" s="246"/>
    </row>
    <row r="738" spans="1:14" s="247" customFormat="1" ht="15" customHeight="1" hidden="1">
      <c r="A738" s="255"/>
      <c r="B738" s="229" t="s">
        <v>836</v>
      </c>
      <c r="C738" s="219"/>
      <c r="D738" s="220"/>
      <c r="E738" s="242"/>
      <c r="F738" s="222"/>
      <c r="G738" s="242"/>
      <c r="H738" s="223"/>
      <c r="I738" s="222"/>
      <c r="J738" s="225"/>
      <c r="K738" s="226"/>
      <c r="L738" s="246"/>
      <c r="M738" s="246"/>
      <c r="N738" s="246"/>
    </row>
    <row r="739" spans="1:14" s="247" customFormat="1" ht="15" customHeight="1" hidden="1">
      <c r="A739" s="255"/>
      <c r="B739" s="229" t="s">
        <v>1116</v>
      </c>
      <c r="C739" s="219"/>
      <c r="D739" s="220"/>
      <c r="E739" s="242"/>
      <c r="F739" s="222"/>
      <c r="G739" s="242"/>
      <c r="H739" s="223"/>
      <c r="I739" s="222"/>
      <c r="J739" s="225"/>
      <c r="K739" s="226"/>
      <c r="L739" s="246"/>
      <c r="M739" s="246"/>
      <c r="N739" s="246"/>
    </row>
    <row r="740" spans="1:14" s="247" customFormat="1" ht="15" customHeight="1" hidden="1">
      <c r="A740" s="255"/>
      <c r="B740" s="229" t="s">
        <v>837</v>
      </c>
      <c r="C740" s="219"/>
      <c r="D740" s="220"/>
      <c r="E740" s="242"/>
      <c r="F740" s="222"/>
      <c r="G740" s="242"/>
      <c r="H740" s="223"/>
      <c r="I740" s="222"/>
      <c r="J740" s="225"/>
      <c r="K740" s="226"/>
      <c r="L740" s="246"/>
      <c r="M740" s="246"/>
      <c r="N740" s="246"/>
    </row>
    <row r="741" spans="1:14" s="247" customFormat="1" ht="15" customHeight="1" hidden="1">
      <c r="A741" s="255"/>
      <c r="B741" s="229" t="s">
        <v>1065</v>
      </c>
      <c r="C741" s="219"/>
      <c r="D741" s="220"/>
      <c r="E741" s="242"/>
      <c r="F741" s="222"/>
      <c r="G741" s="242"/>
      <c r="H741" s="223"/>
      <c r="I741" s="222"/>
      <c r="J741" s="225"/>
      <c r="K741" s="226"/>
      <c r="L741" s="246"/>
      <c r="M741" s="246"/>
      <c r="N741" s="246"/>
    </row>
    <row r="742" spans="1:14" s="247" customFormat="1" ht="15" customHeight="1" hidden="1">
      <c r="A742" s="255"/>
      <c r="B742" s="229" t="s">
        <v>1108</v>
      </c>
      <c r="C742" s="219"/>
      <c r="D742" s="220"/>
      <c r="E742" s="242"/>
      <c r="F742" s="222"/>
      <c r="G742" s="242"/>
      <c r="H742" s="223"/>
      <c r="I742" s="222"/>
      <c r="J742" s="225"/>
      <c r="K742" s="226"/>
      <c r="L742" s="246"/>
      <c r="M742" s="246"/>
      <c r="N742" s="246"/>
    </row>
    <row r="743" spans="1:14" s="247" customFormat="1" ht="30" customHeight="1" hidden="1">
      <c r="A743" s="255"/>
      <c r="B743" s="229" t="s">
        <v>838</v>
      </c>
      <c r="C743" s="219"/>
      <c r="D743" s="220"/>
      <c r="E743" s="242"/>
      <c r="F743" s="222"/>
      <c r="G743" s="242"/>
      <c r="H743" s="223"/>
      <c r="I743" s="222"/>
      <c r="J743" s="225"/>
      <c r="K743" s="226"/>
      <c r="L743" s="246"/>
      <c r="M743" s="246"/>
      <c r="N743" s="246"/>
    </row>
    <row r="744" spans="1:254" s="247" customFormat="1" ht="15" customHeight="1" hidden="1">
      <c r="A744" s="317"/>
      <c r="B744" s="318" t="s">
        <v>1403</v>
      </c>
      <c r="C744" s="219"/>
      <c r="D744" s="220"/>
      <c r="E744" s="319"/>
      <c r="F744" s="222"/>
      <c r="G744" s="319"/>
      <c r="H744" s="223"/>
      <c r="I744" s="222"/>
      <c r="J744" s="225"/>
      <c r="K744" s="226"/>
      <c r="L744" s="320"/>
      <c r="M744" s="320"/>
      <c r="N744" s="320"/>
      <c r="O744" s="320"/>
      <c r="P744" s="320"/>
      <c r="Q744" s="320"/>
      <c r="R744" s="320"/>
      <c r="S744" s="320"/>
      <c r="T744" s="320"/>
      <c r="U744" s="320"/>
      <c r="V744" s="320"/>
      <c r="W744" s="320"/>
      <c r="X744" s="320"/>
      <c r="Y744" s="320"/>
      <c r="Z744" s="320"/>
      <c r="AA744" s="320"/>
      <c r="AB744" s="320"/>
      <c r="AC744" s="320"/>
      <c r="AD744" s="320"/>
      <c r="AE744" s="320"/>
      <c r="AF744" s="320"/>
      <c r="AG744" s="320"/>
      <c r="AH744" s="320"/>
      <c r="AI744" s="320"/>
      <c r="AJ744" s="320"/>
      <c r="AK744" s="320"/>
      <c r="AL744" s="320"/>
      <c r="AM744" s="320"/>
      <c r="AN744" s="320"/>
      <c r="AO744" s="320"/>
      <c r="AP744" s="320"/>
      <c r="AQ744" s="320"/>
      <c r="AR744" s="320"/>
      <c r="AS744" s="320"/>
      <c r="AT744" s="320"/>
      <c r="AU744" s="320"/>
      <c r="AV744" s="320"/>
      <c r="AW744" s="320"/>
      <c r="AX744" s="320"/>
      <c r="AY744" s="320"/>
      <c r="AZ744" s="320"/>
      <c r="BA744" s="320"/>
      <c r="BB744" s="320"/>
      <c r="BC744" s="320"/>
      <c r="BD744" s="320"/>
      <c r="BE744" s="320"/>
      <c r="BF744" s="320"/>
      <c r="BG744" s="320"/>
      <c r="BH744" s="320"/>
      <c r="BI744" s="320"/>
      <c r="BJ744" s="320"/>
      <c r="BK744" s="320"/>
      <c r="BL744" s="320"/>
      <c r="BM744" s="320"/>
      <c r="BN744" s="320"/>
      <c r="BO744" s="320"/>
      <c r="BP744" s="320"/>
      <c r="BQ744" s="320"/>
      <c r="BR744" s="320"/>
      <c r="BS744" s="320"/>
      <c r="BT744" s="320"/>
      <c r="BU744" s="320"/>
      <c r="BV744" s="320"/>
      <c r="BW744" s="320"/>
      <c r="BX744" s="320"/>
      <c r="BY744" s="320"/>
      <c r="BZ744" s="320"/>
      <c r="CA744" s="320"/>
      <c r="CB744" s="320"/>
      <c r="CC744" s="320"/>
      <c r="CD744" s="320"/>
      <c r="CE744" s="320"/>
      <c r="CF744" s="320"/>
      <c r="CG744" s="320"/>
      <c r="CH744" s="320"/>
      <c r="CI744" s="320"/>
      <c r="CJ744" s="320"/>
      <c r="CK744" s="320"/>
      <c r="CL744" s="320"/>
      <c r="CM744" s="320"/>
      <c r="CN744" s="320"/>
      <c r="CO744" s="320"/>
      <c r="CP744" s="320"/>
      <c r="CQ744" s="320"/>
      <c r="CR744" s="320"/>
      <c r="CS744" s="320"/>
      <c r="CT744" s="320"/>
      <c r="CU744" s="320"/>
      <c r="CV744" s="320"/>
      <c r="CW744" s="320"/>
      <c r="CX744" s="320"/>
      <c r="CY744" s="320"/>
      <c r="CZ744" s="320"/>
      <c r="DA744" s="320"/>
      <c r="DB744" s="320"/>
      <c r="DC744" s="320"/>
      <c r="DD744" s="320"/>
      <c r="DE744" s="320"/>
      <c r="DF744" s="320"/>
      <c r="DG744" s="320"/>
      <c r="DH744" s="320"/>
      <c r="DI744" s="320"/>
      <c r="DJ744" s="320"/>
      <c r="DK744" s="320"/>
      <c r="DL744" s="320"/>
      <c r="DM744" s="320"/>
      <c r="DN744" s="320"/>
      <c r="DO744" s="320"/>
      <c r="DP744" s="320"/>
      <c r="DQ744" s="320"/>
      <c r="DR744" s="320"/>
      <c r="DS744" s="320"/>
      <c r="DT744" s="320"/>
      <c r="DU744" s="320"/>
      <c r="DV744" s="320"/>
      <c r="DW744" s="320"/>
      <c r="DX744" s="320"/>
      <c r="DY744" s="320"/>
      <c r="DZ744" s="320"/>
      <c r="EA744" s="320"/>
      <c r="EB744" s="320"/>
      <c r="EC744" s="320"/>
      <c r="ED744" s="320"/>
      <c r="EE744" s="320"/>
      <c r="EF744" s="320"/>
      <c r="EG744" s="320"/>
      <c r="EH744" s="320"/>
      <c r="EI744" s="320"/>
      <c r="EJ744" s="320"/>
      <c r="EK744" s="320"/>
      <c r="EL744" s="320"/>
      <c r="EM744" s="320"/>
      <c r="EN744" s="320"/>
      <c r="EO744" s="320"/>
      <c r="EP744" s="320"/>
      <c r="EQ744" s="320"/>
      <c r="ER744" s="320"/>
      <c r="ES744" s="320"/>
      <c r="ET744" s="320"/>
      <c r="EU744" s="320"/>
      <c r="EV744" s="320"/>
      <c r="EW744" s="320"/>
      <c r="EX744" s="320"/>
      <c r="EY744" s="320"/>
      <c r="EZ744" s="320"/>
      <c r="FA744" s="320"/>
      <c r="FB744" s="320"/>
      <c r="FC744" s="320"/>
      <c r="FD744" s="320"/>
      <c r="FE744" s="320"/>
      <c r="FF744" s="320"/>
      <c r="FG744" s="320"/>
      <c r="FH744" s="320"/>
      <c r="FI744" s="320"/>
      <c r="FJ744" s="320"/>
      <c r="FK744" s="320"/>
      <c r="FL744" s="320"/>
      <c r="FM744" s="320"/>
      <c r="FN744" s="320"/>
      <c r="FO744" s="320"/>
      <c r="FP744" s="320"/>
      <c r="FQ744" s="320"/>
      <c r="FR744" s="320"/>
      <c r="FS744" s="320"/>
      <c r="FT744" s="320"/>
      <c r="FU744" s="320"/>
      <c r="FV744" s="320"/>
      <c r="FW744" s="320"/>
      <c r="FX744" s="320"/>
      <c r="FY744" s="320"/>
      <c r="FZ744" s="320"/>
      <c r="GA744" s="320"/>
      <c r="GB744" s="320"/>
      <c r="GC744" s="320"/>
      <c r="GD744" s="320"/>
      <c r="GE744" s="320"/>
      <c r="GF744" s="320"/>
      <c r="GG744" s="320"/>
      <c r="GH744" s="320"/>
      <c r="GI744" s="320"/>
      <c r="GJ744" s="320"/>
      <c r="GK744" s="320"/>
      <c r="GL744" s="320"/>
      <c r="GM744" s="320"/>
      <c r="GN744" s="320"/>
      <c r="GO744" s="320"/>
      <c r="GP744" s="320"/>
      <c r="GQ744" s="320"/>
      <c r="GR744" s="320"/>
      <c r="GS744" s="320"/>
      <c r="GT744" s="320"/>
      <c r="GU744" s="320"/>
      <c r="GV744" s="320"/>
      <c r="GW744" s="320"/>
      <c r="GX744" s="320"/>
      <c r="GY744" s="320"/>
      <c r="GZ744" s="320"/>
      <c r="HA744" s="320"/>
      <c r="HB744" s="320"/>
      <c r="HC744" s="320"/>
      <c r="HD744" s="320"/>
      <c r="HE744" s="320"/>
      <c r="HF744" s="320"/>
      <c r="HG744" s="320"/>
      <c r="HH744" s="320"/>
      <c r="HI744" s="320"/>
      <c r="HJ744" s="320"/>
      <c r="HK744" s="320"/>
      <c r="HL744" s="320"/>
      <c r="HM744" s="320"/>
      <c r="HN744" s="320"/>
      <c r="HO744" s="320"/>
      <c r="HP744" s="320"/>
      <c r="HQ744" s="320"/>
      <c r="HR744" s="320"/>
      <c r="HS744" s="320"/>
      <c r="HT744" s="320"/>
      <c r="HU744" s="320"/>
      <c r="HV744" s="320"/>
      <c r="HW744" s="320"/>
      <c r="HX744" s="320"/>
      <c r="HY744" s="320"/>
      <c r="HZ744" s="320"/>
      <c r="IA744" s="320"/>
      <c r="IB744" s="320"/>
      <c r="IC744" s="320"/>
      <c r="ID744" s="320"/>
      <c r="IE744" s="320"/>
      <c r="IF744" s="320"/>
      <c r="IG744" s="320"/>
      <c r="IH744" s="320"/>
      <c r="II744" s="320"/>
      <c r="IJ744" s="320"/>
      <c r="IK744" s="320"/>
      <c r="IL744" s="320"/>
      <c r="IM744" s="320"/>
      <c r="IN744" s="320"/>
      <c r="IO744" s="320"/>
      <c r="IP744" s="320"/>
      <c r="IQ744" s="320"/>
      <c r="IR744" s="320"/>
      <c r="IS744" s="320"/>
      <c r="IT744" s="320"/>
    </row>
    <row r="745" spans="1:254" s="247" customFormat="1" ht="15" customHeight="1" hidden="1">
      <c r="A745" s="317"/>
      <c r="B745" s="318" t="s">
        <v>1400</v>
      </c>
      <c r="C745" s="219"/>
      <c r="D745" s="220"/>
      <c r="E745" s="319"/>
      <c r="F745" s="222"/>
      <c r="G745" s="319"/>
      <c r="H745" s="223"/>
      <c r="I745" s="222"/>
      <c r="J745" s="225"/>
      <c r="K745" s="226"/>
      <c r="L745" s="320"/>
      <c r="M745" s="320"/>
      <c r="N745" s="320"/>
      <c r="O745" s="320"/>
      <c r="P745" s="320"/>
      <c r="Q745" s="320"/>
      <c r="R745" s="320"/>
      <c r="S745" s="320"/>
      <c r="T745" s="320"/>
      <c r="U745" s="320"/>
      <c r="V745" s="320"/>
      <c r="W745" s="320"/>
      <c r="X745" s="320"/>
      <c r="Y745" s="320"/>
      <c r="Z745" s="320"/>
      <c r="AA745" s="320"/>
      <c r="AB745" s="320"/>
      <c r="AC745" s="320"/>
      <c r="AD745" s="320"/>
      <c r="AE745" s="320"/>
      <c r="AF745" s="320"/>
      <c r="AG745" s="320"/>
      <c r="AH745" s="320"/>
      <c r="AI745" s="320"/>
      <c r="AJ745" s="320"/>
      <c r="AK745" s="320"/>
      <c r="AL745" s="320"/>
      <c r="AM745" s="320"/>
      <c r="AN745" s="320"/>
      <c r="AO745" s="320"/>
      <c r="AP745" s="320"/>
      <c r="AQ745" s="320"/>
      <c r="AR745" s="320"/>
      <c r="AS745" s="320"/>
      <c r="AT745" s="320"/>
      <c r="AU745" s="320"/>
      <c r="AV745" s="320"/>
      <c r="AW745" s="320"/>
      <c r="AX745" s="320"/>
      <c r="AY745" s="320"/>
      <c r="AZ745" s="320"/>
      <c r="BA745" s="320"/>
      <c r="BB745" s="320"/>
      <c r="BC745" s="320"/>
      <c r="BD745" s="320"/>
      <c r="BE745" s="320"/>
      <c r="BF745" s="320"/>
      <c r="BG745" s="320"/>
      <c r="BH745" s="320"/>
      <c r="BI745" s="320"/>
      <c r="BJ745" s="320"/>
      <c r="BK745" s="320"/>
      <c r="BL745" s="320"/>
      <c r="BM745" s="320"/>
      <c r="BN745" s="320"/>
      <c r="BO745" s="320"/>
      <c r="BP745" s="320"/>
      <c r="BQ745" s="320"/>
      <c r="BR745" s="320"/>
      <c r="BS745" s="320"/>
      <c r="BT745" s="320"/>
      <c r="BU745" s="320"/>
      <c r="BV745" s="320"/>
      <c r="BW745" s="320"/>
      <c r="BX745" s="320"/>
      <c r="BY745" s="320"/>
      <c r="BZ745" s="320"/>
      <c r="CA745" s="320"/>
      <c r="CB745" s="320"/>
      <c r="CC745" s="320"/>
      <c r="CD745" s="320"/>
      <c r="CE745" s="320"/>
      <c r="CF745" s="320"/>
      <c r="CG745" s="320"/>
      <c r="CH745" s="320"/>
      <c r="CI745" s="320"/>
      <c r="CJ745" s="320"/>
      <c r="CK745" s="320"/>
      <c r="CL745" s="320"/>
      <c r="CM745" s="320"/>
      <c r="CN745" s="320"/>
      <c r="CO745" s="320"/>
      <c r="CP745" s="320"/>
      <c r="CQ745" s="320"/>
      <c r="CR745" s="320"/>
      <c r="CS745" s="320"/>
      <c r="CT745" s="320"/>
      <c r="CU745" s="320"/>
      <c r="CV745" s="320"/>
      <c r="CW745" s="320"/>
      <c r="CX745" s="320"/>
      <c r="CY745" s="320"/>
      <c r="CZ745" s="320"/>
      <c r="DA745" s="320"/>
      <c r="DB745" s="320"/>
      <c r="DC745" s="320"/>
      <c r="DD745" s="320"/>
      <c r="DE745" s="320"/>
      <c r="DF745" s="320"/>
      <c r="DG745" s="320"/>
      <c r="DH745" s="320"/>
      <c r="DI745" s="320"/>
      <c r="DJ745" s="320"/>
      <c r="DK745" s="320"/>
      <c r="DL745" s="320"/>
      <c r="DM745" s="320"/>
      <c r="DN745" s="320"/>
      <c r="DO745" s="320"/>
      <c r="DP745" s="320"/>
      <c r="DQ745" s="320"/>
      <c r="DR745" s="320"/>
      <c r="DS745" s="320"/>
      <c r="DT745" s="320"/>
      <c r="DU745" s="320"/>
      <c r="DV745" s="320"/>
      <c r="DW745" s="320"/>
      <c r="DX745" s="320"/>
      <c r="DY745" s="320"/>
      <c r="DZ745" s="320"/>
      <c r="EA745" s="320"/>
      <c r="EB745" s="320"/>
      <c r="EC745" s="320"/>
      <c r="ED745" s="320"/>
      <c r="EE745" s="320"/>
      <c r="EF745" s="320"/>
      <c r="EG745" s="320"/>
      <c r="EH745" s="320"/>
      <c r="EI745" s="320"/>
      <c r="EJ745" s="320"/>
      <c r="EK745" s="320"/>
      <c r="EL745" s="320"/>
      <c r="EM745" s="320"/>
      <c r="EN745" s="320"/>
      <c r="EO745" s="320"/>
      <c r="EP745" s="320"/>
      <c r="EQ745" s="320"/>
      <c r="ER745" s="320"/>
      <c r="ES745" s="320"/>
      <c r="ET745" s="320"/>
      <c r="EU745" s="320"/>
      <c r="EV745" s="320"/>
      <c r="EW745" s="320"/>
      <c r="EX745" s="320"/>
      <c r="EY745" s="320"/>
      <c r="EZ745" s="320"/>
      <c r="FA745" s="320"/>
      <c r="FB745" s="320"/>
      <c r="FC745" s="320"/>
      <c r="FD745" s="320"/>
      <c r="FE745" s="320"/>
      <c r="FF745" s="320"/>
      <c r="FG745" s="320"/>
      <c r="FH745" s="320"/>
      <c r="FI745" s="320"/>
      <c r="FJ745" s="320"/>
      <c r="FK745" s="320"/>
      <c r="FL745" s="320"/>
      <c r="FM745" s="320"/>
      <c r="FN745" s="320"/>
      <c r="FO745" s="320"/>
      <c r="FP745" s="320"/>
      <c r="FQ745" s="320"/>
      <c r="FR745" s="320"/>
      <c r="FS745" s="320"/>
      <c r="FT745" s="320"/>
      <c r="FU745" s="320"/>
      <c r="FV745" s="320"/>
      <c r="FW745" s="320"/>
      <c r="FX745" s="320"/>
      <c r="FY745" s="320"/>
      <c r="FZ745" s="320"/>
      <c r="GA745" s="320"/>
      <c r="GB745" s="320"/>
      <c r="GC745" s="320"/>
      <c r="GD745" s="320"/>
      <c r="GE745" s="320"/>
      <c r="GF745" s="320"/>
      <c r="GG745" s="320"/>
      <c r="GH745" s="320"/>
      <c r="GI745" s="320"/>
      <c r="GJ745" s="320"/>
      <c r="GK745" s="320"/>
      <c r="GL745" s="320"/>
      <c r="GM745" s="320"/>
      <c r="GN745" s="320"/>
      <c r="GO745" s="320"/>
      <c r="GP745" s="320"/>
      <c r="GQ745" s="320"/>
      <c r="GR745" s="320"/>
      <c r="GS745" s="320"/>
      <c r="GT745" s="320"/>
      <c r="GU745" s="320"/>
      <c r="GV745" s="320"/>
      <c r="GW745" s="320"/>
      <c r="GX745" s="320"/>
      <c r="GY745" s="320"/>
      <c r="GZ745" s="320"/>
      <c r="HA745" s="320"/>
      <c r="HB745" s="320"/>
      <c r="HC745" s="320"/>
      <c r="HD745" s="320"/>
      <c r="HE745" s="320"/>
      <c r="HF745" s="320"/>
      <c r="HG745" s="320"/>
      <c r="HH745" s="320"/>
      <c r="HI745" s="320"/>
      <c r="HJ745" s="320"/>
      <c r="HK745" s="320"/>
      <c r="HL745" s="320"/>
      <c r="HM745" s="320"/>
      <c r="HN745" s="320"/>
      <c r="HO745" s="320"/>
      <c r="HP745" s="320"/>
      <c r="HQ745" s="320"/>
      <c r="HR745" s="320"/>
      <c r="HS745" s="320"/>
      <c r="HT745" s="320"/>
      <c r="HU745" s="320"/>
      <c r="HV745" s="320"/>
      <c r="HW745" s="320"/>
      <c r="HX745" s="320"/>
      <c r="HY745" s="320"/>
      <c r="HZ745" s="320"/>
      <c r="IA745" s="320"/>
      <c r="IB745" s="320"/>
      <c r="IC745" s="320"/>
      <c r="ID745" s="320"/>
      <c r="IE745" s="320"/>
      <c r="IF745" s="320"/>
      <c r="IG745" s="320"/>
      <c r="IH745" s="320"/>
      <c r="II745" s="320"/>
      <c r="IJ745" s="320"/>
      <c r="IK745" s="320"/>
      <c r="IL745" s="320"/>
      <c r="IM745" s="320"/>
      <c r="IN745" s="320"/>
      <c r="IO745" s="320"/>
      <c r="IP745" s="320"/>
      <c r="IQ745" s="320"/>
      <c r="IR745" s="320"/>
      <c r="IS745" s="320"/>
      <c r="IT745" s="320"/>
    </row>
    <row r="746" spans="1:14" s="247" customFormat="1" ht="15" customHeight="1" hidden="1">
      <c r="A746" s="255"/>
      <c r="B746" s="318" t="s">
        <v>1401</v>
      </c>
      <c r="C746" s="219"/>
      <c r="D746" s="220"/>
      <c r="E746" s="242"/>
      <c r="F746" s="222"/>
      <c r="G746" s="242"/>
      <c r="H746" s="223"/>
      <c r="I746" s="222"/>
      <c r="J746" s="225"/>
      <c r="K746" s="226"/>
      <c r="L746" s="246"/>
      <c r="M746" s="246"/>
      <c r="N746" s="246"/>
    </row>
    <row r="747" spans="1:14" s="247" customFormat="1" ht="30" customHeight="1" hidden="1">
      <c r="A747" s="255"/>
      <c r="B747" s="229" t="s">
        <v>839</v>
      </c>
      <c r="C747" s="219"/>
      <c r="D747" s="220"/>
      <c r="E747" s="242"/>
      <c r="F747" s="222"/>
      <c r="G747" s="242"/>
      <c r="H747" s="223"/>
      <c r="I747" s="222"/>
      <c r="J747" s="225"/>
      <c r="K747" s="226"/>
      <c r="L747" s="246"/>
      <c r="M747" s="246"/>
      <c r="N747" s="246"/>
    </row>
    <row r="748" spans="1:14" s="247" customFormat="1" ht="15" customHeight="1" hidden="1">
      <c r="A748" s="255"/>
      <c r="B748" s="229" t="s">
        <v>840</v>
      </c>
      <c r="C748" s="219"/>
      <c r="D748" s="220"/>
      <c r="E748" s="242"/>
      <c r="F748" s="222"/>
      <c r="G748" s="242"/>
      <c r="H748" s="223"/>
      <c r="I748" s="222"/>
      <c r="J748" s="225"/>
      <c r="K748" s="226"/>
      <c r="L748" s="246"/>
      <c r="M748" s="246"/>
      <c r="N748" s="246"/>
    </row>
    <row r="749" spans="1:14" s="247" customFormat="1" ht="15" customHeight="1" hidden="1">
      <c r="A749" s="255"/>
      <c r="B749" s="229" t="s">
        <v>1727</v>
      </c>
      <c r="C749" s="219"/>
      <c r="D749" s="220"/>
      <c r="E749" s="242"/>
      <c r="F749" s="222"/>
      <c r="G749" s="242"/>
      <c r="H749" s="223"/>
      <c r="I749" s="222"/>
      <c r="J749" s="225"/>
      <c r="K749" s="226"/>
      <c r="L749" s="246"/>
      <c r="M749" s="246"/>
      <c r="N749" s="246"/>
    </row>
    <row r="750" spans="1:14" s="247" customFormat="1" ht="15" customHeight="1" hidden="1">
      <c r="A750" s="255"/>
      <c r="B750" s="229" t="s">
        <v>841</v>
      </c>
      <c r="C750" s="219"/>
      <c r="D750" s="220"/>
      <c r="E750" s="242"/>
      <c r="F750" s="222"/>
      <c r="G750" s="242"/>
      <c r="H750" s="223"/>
      <c r="I750" s="222"/>
      <c r="J750" s="225"/>
      <c r="K750" s="226"/>
      <c r="L750" s="246"/>
      <c r="M750" s="246"/>
      <c r="N750" s="246"/>
    </row>
    <row r="751" spans="1:14" s="247" customFormat="1" ht="15" customHeight="1" hidden="1">
      <c r="A751" s="255"/>
      <c r="B751" s="229" t="s">
        <v>1328</v>
      </c>
      <c r="C751" s="219"/>
      <c r="D751" s="220"/>
      <c r="E751" s="242"/>
      <c r="F751" s="222"/>
      <c r="G751" s="242"/>
      <c r="H751" s="223"/>
      <c r="I751" s="222"/>
      <c r="J751" s="225"/>
      <c r="K751" s="226"/>
      <c r="L751" s="246"/>
      <c r="M751" s="246"/>
      <c r="N751" s="246"/>
    </row>
    <row r="752" spans="1:14" s="247" customFormat="1" ht="15" customHeight="1" hidden="1">
      <c r="A752" s="255"/>
      <c r="B752" s="229" t="s">
        <v>842</v>
      </c>
      <c r="C752" s="219"/>
      <c r="D752" s="220"/>
      <c r="E752" s="242"/>
      <c r="F752" s="222"/>
      <c r="G752" s="242"/>
      <c r="H752" s="223"/>
      <c r="I752" s="222"/>
      <c r="J752" s="225"/>
      <c r="K752" s="226"/>
      <c r="L752" s="246"/>
      <c r="M752" s="246"/>
      <c r="N752" s="246"/>
    </row>
    <row r="753" spans="1:14" s="247" customFormat="1" ht="15" customHeight="1" hidden="1">
      <c r="A753" s="255"/>
      <c r="B753" s="229" t="s">
        <v>843</v>
      </c>
      <c r="C753" s="219"/>
      <c r="D753" s="220"/>
      <c r="E753" s="242"/>
      <c r="F753" s="222"/>
      <c r="G753" s="242"/>
      <c r="H753" s="223"/>
      <c r="I753" s="222"/>
      <c r="J753" s="225"/>
      <c r="K753" s="226"/>
      <c r="L753" s="246"/>
      <c r="M753" s="246"/>
      <c r="N753" s="246"/>
    </row>
    <row r="754" spans="1:14" s="247" customFormat="1" ht="15" customHeight="1" hidden="1">
      <c r="A754" s="255"/>
      <c r="B754" s="229" t="s">
        <v>844</v>
      </c>
      <c r="C754" s="219"/>
      <c r="D754" s="220"/>
      <c r="E754" s="242"/>
      <c r="F754" s="222"/>
      <c r="G754" s="242"/>
      <c r="H754" s="223"/>
      <c r="I754" s="222"/>
      <c r="J754" s="225"/>
      <c r="K754" s="226"/>
      <c r="L754" s="246"/>
      <c r="M754" s="246"/>
      <c r="N754" s="246"/>
    </row>
    <row r="755" spans="1:14" s="247" customFormat="1" ht="15" customHeight="1" hidden="1">
      <c r="A755" s="255" t="s">
        <v>845</v>
      </c>
      <c r="B755" s="302" t="s">
        <v>846</v>
      </c>
      <c r="C755" s="219"/>
      <c r="D755" s="220"/>
      <c r="E755" s="242"/>
      <c r="F755" s="222"/>
      <c r="G755" s="242"/>
      <c r="H755" s="223"/>
      <c r="I755" s="222"/>
      <c r="J755" s="225"/>
      <c r="K755" s="226"/>
      <c r="L755" s="246"/>
      <c r="M755" s="246"/>
      <c r="N755" s="246"/>
    </row>
    <row r="756" spans="1:14" s="247" customFormat="1" ht="15" customHeight="1" hidden="1">
      <c r="A756" s="255" t="s">
        <v>847</v>
      </c>
      <c r="B756" s="230" t="s">
        <v>848</v>
      </c>
      <c r="C756" s="219" t="s">
        <v>1157</v>
      </c>
      <c r="D756" s="220"/>
      <c r="E756" s="242"/>
      <c r="F756" s="222">
        <f>D756*E756</f>
        <v>0</v>
      </c>
      <c r="G756" s="242"/>
      <c r="H756" s="223">
        <v>868.55</v>
      </c>
      <c r="I756" s="222">
        <f>G756*H756</f>
        <v>0</v>
      </c>
      <c r="J756" s="225"/>
      <c r="K756" s="226"/>
      <c r="L756" s="246"/>
      <c r="M756" s="246"/>
      <c r="N756" s="246"/>
    </row>
    <row r="757" spans="1:14" s="247" customFormat="1" ht="15" customHeight="1">
      <c r="A757" s="255" t="s">
        <v>849</v>
      </c>
      <c r="B757" s="302" t="s">
        <v>1176</v>
      </c>
      <c r="C757" s="219"/>
      <c r="D757" s="220"/>
      <c r="E757" s="242"/>
      <c r="F757" s="222"/>
      <c r="G757" s="242"/>
      <c r="H757" s="223"/>
      <c r="I757" s="222"/>
      <c r="J757" s="225"/>
      <c r="K757" s="226"/>
      <c r="L757" s="246"/>
      <c r="M757" s="246"/>
      <c r="N757" s="246"/>
    </row>
    <row r="758" spans="1:14" s="247" customFormat="1" ht="15" customHeight="1" hidden="1">
      <c r="A758" s="255" t="s">
        <v>850</v>
      </c>
      <c r="B758" s="230" t="s">
        <v>851</v>
      </c>
      <c r="C758" s="219" t="s">
        <v>1076</v>
      </c>
      <c r="D758" s="220"/>
      <c r="E758" s="221"/>
      <c r="F758" s="222"/>
      <c r="G758" s="242"/>
      <c r="H758" s="223">
        <v>356.88</v>
      </c>
      <c r="I758" s="222">
        <f>G758*H758</f>
        <v>0</v>
      </c>
      <c r="J758" s="225"/>
      <c r="K758" s="226"/>
      <c r="L758" s="246"/>
      <c r="M758" s="246"/>
      <c r="N758" s="246"/>
    </row>
    <row r="759" spans="1:14" s="247" customFormat="1" ht="15" customHeight="1" hidden="1">
      <c r="A759" s="255"/>
      <c r="B759" s="229" t="s">
        <v>852</v>
      </c>
      <c r="C759" s="219"/>
      <c r="D759" s="220"/>
      <c r="E759" s="242"/>
      <c r="F759" s="222"/>
      <c r="G759" s="242"/>
      <c r="H759" s="223"/>
      <c r="I759" s="222"/>
      <c r="J759" s="225"/>
      <c r="K759" s="226"/>
      <c r="L759" s="246"/>
      <c r="M759" s="246"/>
      <c r="N759" s="246"/>
    </row>
    <row r="760" spans="1:14" s="247" customFormat="1" ht="15" customHeight="1" hidden="1">
      <c r="A760" s="255"/>
      <c r="B760" s="229" t="s">
        <v>853</v>
      </c>
      <c r="C760" s="219"/>
      <c r="D760" s="220"/>
      <c r="E760" s="242"/>
      <c r="F760" s="222"/>
      <c r="G760" s="242"/>
      <c r="H760" s="223"/>
      <c r="I760" s="222"/>
      <c r="J760" s="225"/>
      <c r="K760" s="226"/>
      <c r="L760" s="246"/>
      <c r="M760" s="246"/>
      <c r="N760" s="246"/>
    </row>
    <row r="761" spans="1:14" s="247" customFormat="1" ht="15" customHeight="1" hidden="1">
      <c r="A761" s="255"/>
      <c r="B761" s="229" t="s">
        <v>854</v>
      </c>
      <c r="C761" s="219"/>
      <c r="D761" s="220"/>
      <c r="E761" s="242"/>
      <c r="F761" s="222"/>
      <c r="G761" s="242"/>
      <c r="H761" s="223"/>
      <c r="I761" s="222"/>
      <c r="J761" s="225"/>
      <c r="K761" s="226"/>
      <c r="L761" s="246"/>
      <c r="M761" s="246"/>
      <c r="N761" s="246"/>
    </row>
    <row r="762" spans="1:14" s="247" customFormat="1" ht="15" customHeight="1" hidden="1">
      <c r="A762" s="255"/>
      <c r="B762" s="229" t="s">
        <v>1815</v>
      </c>
      <c r="C762" s="219"/>
      <c r="D762" s="220"/>
      <c r="E762" s="242"/>
      <c r="F762" s="222"/>
      <c r="G762" s="242"/>
      <c r="H762" s="223"/>
      <c r="I762" s="222"/>
      <c r="J762" s="225"/>
      <c r="K762" s="226"/>
      <c r="L762" s="246"/>
      <c r="M762" s="246"/>
      <c r="N762" s="246"/>
    </row>
    <row r="763" spans="1:14" s="247" customFormat="1" ht="15" customHeight="1" hidden="1">
      <c r="A763" s="255" t="s">
        <v>855</v>
      </c>
      <c r="B763" s="230" t="s">
        <v>856</v>
      </c>
      <c r="C763" s="219" t="s">
        <v>1157</v>
      </c>
      <c r="D763" s="220"/>
      <c r="E763" s="221"/>
      <c r="F763" s="222"/>
      <c r="G763" s="242"/>
      <c r="H763" s="223">
        <v>217.63</v>
      </c>
      <c r="I763" s="222">
        <f>G763*H763</f>
        <v>0</v>
      </c>
      <c r="J763" s="225"/>
      <c r="K763" s="226"/>
      <c r="L763" s="246"/>
      <c r="M763" s="246"/>
      <c r="N763" s="246"/>
    </row>
    <row r="764" spans="1:14" s="247" customFormat="1" ht="15" customHeight="1" hidden="1">
      <c r="A764" s="255"/>
      <c r="B764" s="229" t="s">
        <v>857</v>
      </c>
      <c r="C764" s="219"/>
      <c r="D764" s="220"/>
      <c r="E764" s="242"/>
      <c r="F764" s="222"/>
      <c r="G764" s="242"/>
      <c r="H764" s="223"/>
      <c r="I764" s="222"/>
      <c r="J764" s="225"/>
      <c r="K764" s="226"/>
      <c r="L764" s="246"/>
      <c r="M764" s="246"/>
      <c r="N764" s="246"/>
    </row>
    <row r="765" spans="1:14" s="247" customFormat="1" ht="15" customHeight="1" hidden="1">
      <c r="A765" s="255"/>
      <c r="B765" s="229" t="s">
        <v>858</v>
      </c>
      <c r="C765" s="219"/>
      <c r="D765" s="220"/>
      <c r="E765" s="242"/>
      <c r="F765" s="222"/>
      <c r="G765" s="242"/>
      <c r="H765" s="223"/>
      <c r="I765" s="222"/>
      <c r="J765" s="225"/>
      <c r="K765" s="226"/>
      <c r="L765" s="246"/>
      <c r="M765" s="246"/>
      <c r="N765" s="246"/>
    </row>
    <row r="766" spans="1:14" s="247" customFormat="1" ht="15" customHeight="1" hidden="1">
      <c r="A766" s="255"/>
      <c r="B766" s="229" t="s">
        <v>1815</v>
      </c>
      <c r="C766" s="219"/>
      <c r="D766" s="220"/>
      <c r="E766" s="242"/>
      <c r="F766" s="222"/>
      <c r="G766" s="242"/>
      <c r="H766" s="223"/>
      <c r="I766" s="222"/>
      <c r="J766" s="225"/>
      <c r="K766" s="226"/>
      <c r="L766" s="246"/>
      <c r="M766" s="246"/>
      <c r="N766" s="246"/>
    </row>
    <row r="767" spans="1:14" s="247" customFormat="1" ht="15" customHeight="1" hidden="1">
      <c r="A767" s="255" t="s">
        <v>859</v>
      </c>
      <c r="B767" s="230" t="s">
        <v>860</v>
      </c>
      <c r="C767" s="219" t="s">
        <v>1157</v>
      </c>
      <c r="D767" s="220"/>
      <c r="E767" s="242"/>
      <c r="F767" s="222">
        <f>D767*E767</f>
        <v>0</v>
      </c>
      <c r="G767" s="242"/>
      <c r="H767" s="223">
        <v>30.7</v>
      </c>
      <c r="I767" s="222">
        <f>G767*H767</f>
        <v>0</v>
      </c>
      <c r="J767" s="225"/>
      <c r="K767" s="226"/>
      <c r="L767" s="246"/>
      <c r="M767" s="246"/>
      <c r="N767" s="246"/>
    </row>
    <row r="768" spans="1:14" s="247" customFormat="1" ht="15" customHeight="1" hidden="1">
      <c r="A768" s="255"/>
      <c r="B768" s="229" t="s">
        <v>1320</v>
      </c>
      <c r="C768" s="219"/>
      <c r="D768" s="220"/>
      <c r="E768" s="242"/>
      <c r="F768" s="222"/>
      <c r="G768" s="242"/>
      <c r="H768" s="223"/>
      <c r="I768" s="222"/>
      <c r="J768" s="225"/>
      <c r="K768" s="226"/>
      <c r="L768" s="246"/>
      <c r="M768" s="246"/>
      <c r="N768" s="246"/>
    </row>
    <row r="769" spans="1:14" s="247" customFormat="1" ht="15" customHeight="1" hidden="1">
      <c r="A769" s="255"/>
      <c r="B769" s="229" t="s">
        <v>1150</v>
      </c>
      <c r="C769" s="219"/>
      <c r="D769" s="220"/>
      <c r="E769" s="242"/>
      <c r="F769" s="222"/>
      <c r="G769" s="242"/>
      <c r="H769" s="223"/>
      <c r="I769" s="222"/>
      <c r="J769" s="225"/>
      <c r="K769" s="226"/>
      <c r="L769" s="246"/>
      <c r="M769" s="246"/>
      <c r="N769" s="246"/>
    </row>
    <row r="770" spans="1:14" s="247" customFormat="1" ht="15" customHeight="1" hidden="1">
      <c r="A770" s="255"/>
      <c r="B770" s="229" t="s">
        <v>861</v>
      </c>
      <c r="C770" s="219"/>
      <c r="D770" s="220"/>
      <c r="E770" s="242"/>
      <c r="F770" s="222"/>
      <c r="G770" s="242"/>
      <c r="H770" s="223"/>
      <c r="I770" s="222"/>
      <c r="J770" s="225"/>
      <c r="K770" s="226"/>
      <c r="L770" s="246"/>
      <c r="M770" s="246"/>
      <c r="N770" s="246"/>
    </row>
    <row r="771" spans="1:14" s="247" customFormat="1" ht="15" customHeight="1" hidden="1">
      <c r="A771" s="255" t="s">
        <v>862</v>
      </c>
      <c r="B771" s="230" t="s">
        <v>863</v>
      </c>
      <c r="C771" s="219" t="s">
        <v>1157</v>
      </c>
      <c r="D771" s="220"/>
      <c r="E771" s="242"/>
      <c r="F771" s="222">
        <f>D771*E771</f>
        <v>0</v>
      </c>
      <c r="G771" s="242"/>
      <c r="H771" s="223">
        <v>30.04</v>
      </c>
      <c r="I771" s="222">
        <f>G771*H771</f>
        <v>0</v>
      </c>
      <c r="J771" s="225"/>
      <c r="K771" s="226"/>
      <c r="L771" s="246"/>
      <c r="M771" s="246"/>
      <c r="N771" s="246"/>
    </row>
    <row r="772" spans="1:14" s="247" customFormat="1" ht="15" customHeight="1" hidden="1">
      <c r="A772" s="255"/>
      <c r="B772" s="229" t="s">
        <v>1320</v>
      </c>
      <c r="C772" s="219"/>
      <c r="D772" s="220"/>
      <c r="E772" s="242"/>
      <c r="F772" s="222"/>
      <c r="G772" s="242"/>
      <c r="H772" s="223"/>
      <c r="I772" s="222"/>
      <c r="J772" s="225"/>
      <c r="K772" s="226"/>
      <c r="L772" s="246"/>
      <c r="M772" s="246"/>
      <c r="N772" s="246"/>
    </row>
    <row r="773" spans="1:14" s="247" customFormat="1" ht="15" customHeight="1" hidden="1">
      <c r="A773" s="255"/>
      <c r="B773" s="229" t="s">
        <v>1150</v>
      </c>
      <c r="C773" s="219"/>
      <c r="D773" s="220"/>
      <c r="E773" s="242"/>
      <c r="F773" s="222"/>
      <c r="G773" s="242"/>
      <c r="H773" s="223"/>
      <c r="I773" s="222"/>
      <c r="J773" s="225"/>
      <c r="K773" s="226"/>
      <c r="L773" s="246"/>
      <c r="M773" s="246"/>
      <c r="N773" s="246"/>
    </row>
    <row r="774" spans="1:14" s="247" customFormat="1" ht="15" customHeight="1" hidden="1">
      <c r="A774" s="255"/>
      <c r="B774" s="229" t="s">
        <v>864</v>
      </c>
      <c r="C774" s="219"/>
      <c r="D774" s="220"/>
      <c r="E774" s="242"/>
      <c r="F774" s="222"/>
      <c r="G774" s="242"/>
      <c r="H774" s="223"/>
      <c r="I774" s="222"/>
      <c r="J774" s="225"/>
      <c r="K774" s="226"/>
      <c r="L774" s="246"/>
      <c r="M774" s="246"/>
      <c r="N774" s="246"/>
    </row>
    <row r="775" spans="1:14" s="247" customFormat="1" ht="15" customHeight="1" hidden="1">
      <c r="A775" s="255" t="s">
        <v>865</v>
      </c>
      <c r="B775" s="230" t="s">
        <v>866</v>
      </c>
      <c r="C775" s="219" t="s">
        <v>1157</v>
      </c>
      <c r="D775" s="220"/>
      <c r="E775" s="242"/>
      <c r="F775" s="222">
        <f>D775*E775</f>
        <v>0</v>
      </c>
      <c r="G775" s="242"/>
      <c r="H775" s="223">
        <v>29.27</v>
      </c>
      <c r="I775" s="222">
        <f>G775*H775</f>
        <v>0</v>
      </c>
      <c r="J775" s="225"/>
      <c r="K775" s="226"/>
      <c r="L775" s="246"/>
      <c r="M775" s="246"/>
      <c r="N775" s="246"/>
    </row>
    <row r="776" spans="1:14" s="247" customFormat="1" ht="15" customHeight="1" hidden="1">
      <c r="A776" s="255"/>
      <c r="B776" s="229" t="s">
        <v>1320</v>
      </c>
      <c r="C776" s="219"/>
      <c r="D776" s="220"/>
      <c r="E776" s="242"/>
      <c r="F776" s="222"/>
      <c r="G776" s="242"/>
      <c r="H776" s="223"/>
      <c r="I776" s="222"/>
      <c r="J776" s="225"/>
      <c r="K776" s="226"/>
      <c r="L776" s="246"/>
      <c r="M776" s="246"/>
      <c r="N776" s="246"/>
    </row>
    <row r="777" spans="1:14" s="247" customFormat="1" ht="15" customHeight="1" hidden="1">
      <c r="A777" s="255"/>
      <c r="B777" s="229" t="s">
        <v>1150</v>
      </c>
      <c r="C777" s="219"/>
      <c r="D777" s="220"/>
      <c r="E777" s="242"/>
      <c r="F777" s="222"/>
      <c r="G777" s="242"/>
      <c r="H777" s="223"/>
      <c r="I777" s="222"/>
      <c r="J777" s="225"/>
      <c r="K777" s="226"/>
      <c r="L777" s="246"/>
      <c r="M777" s="246"/>
      <c r="N777" s="246"/>
    </row>
    <row r="778" spans="1:14" s="247" customFormat="1" ht="15" customHeight="1" hidden="1">
      <c r="A778" s="255"/>
      <c r="B778" s="229" t="s">
        <v>867</v>
      </c>
      <c r="C778" s="219"/>
      <c r="D778" s="220"/>
      <c r="E778" s="242"/>
      <c r="F778" s="222"/>
      <c r="G778" s="242"/>
      <c r="H778" s="223"/>
      <c r="I778" s="222"/>
      <c r="J778" s="225"/>
      <c r="K778" s="226"/>
      <c r="L778" s="246"/>
      <c r="M778" s="246"/>
      <c r="N778" s="246"/>
    </row>
    <row r="779" spans="1:14" s="322" customFormat="1" ht="15" customHeight="1" hidden="1">
      <c r="A779" s="255" t="s">
        <v>868</v>
      </c>
      <c r="B779" s="230" t="s">
        <v>869</v>
      </c>
      <c r="C779" s="219" t="s">
        <v>1157</v>
      </c>
      <c r="D779" s="220"/>
      <c r="E779" s="221"/>
      <c r="F779" s="222"/>
      <c r="G779" s="242"/>
      <c r="H779" s="223">
        <v>12.95</v>
      </c>
      <c r="I779" s="222">
        <f>G779*H779</f>
        <v>0</v>
      </c>
      <c r="J779" s="225"/>
      <c r="K779" s="226"/>
      <c r="L779" s="321"/>
      <c r="M779" s="321"/>
      <c r="N779" s="321"/>
    </row>
    <row r="780" spans="1:14" s="247" customFormat="1" ht="31.5" hidden="1">
      <c r="A780" s="255" t="s">
        <v>870</v>
      </c>
      <c r="B780" s="230" t="s">
        <v>871</v>
      </c>
      <c r="C780" s="219" t="s">
        <v>1157</v>
      </c>
      <c r="D780" s="220"/>
      <c r="E780" s="242"/>
      <c r="F780" s="222">
        <f>D780*E780</f>
        <v>0</v>
      </c>
      <c r="G780" s="242"/>
      <c r="H780" s="223">
        <v>229.94</v>
      </c>
      <c r="I780" s="222">
        <f>G780*H780</f>
        <v>0</v>
      </c>
      <c r="J780" s="225"/>
      <c r="K780" s="226"/>
      <c r="L780" s="246"/>
      <c r="M780" s="246"/>
      <c r="N780" s="246"/>
    </row>
    <row r="781" spans="1:14" s="247" customFormat="1" ht="15" customHeight="1" hidden="1">
      <c r="A781" s="255"/>
      <c r="B781" s="229" t="s">
        <v>872</v>
      </c>
      <c r="C781" s="219"/>
      <c r="D781" s="220"/>
      <c r="E781" s="242"/>
      <c r="F781" s="222"/>
      <c r="G781" s="242"/>
      <c r="H781" s="223"/>
      <c r="I781" s="222"/>
      <c r="J781" s="225"/>
      <c r="K781" s="226"/>
      <c r="L781" s="246"/>
      <c r="M781" s="246"/>
      <c r="N781" s="246"/>
    </row>
    <row r="782" spans="1:14" s="247" customFormat="1" ht="15" customHeight="1" hidden="1">
      <c r="A782" s="255"/>
      <c r="B782" s="229" t="s">
        <v>1726</v>
      </c>
      <c r="C782" s="219"/>
      <c r="D782" s="220"/>
      <c r="E782" s="242"/>
      <c r="F782" s="222"/>
      <c r="G782" s="242"/>
      <c r="H782" s="223"/>
      <c r="I782" s="222"/>
      <c r="J782" s="225"/>
      <c r="K782" s="226"/>
      <c r="L782" s="246"/>
      <c r="M782" s="246"/>
      <c r="N782" s="246"/>
    </row>
    <row r="783" spans="1:14" s="247" customFormat="1" ht="30" customHeight="1" hidden="1">
      <c r="A783" s="255"/>
      <c r="B783" s="229" t="s">
        <v>873</v>
      </c>
      <c r="C783" s="219"/>
      <c r="D783" s="220"/>
      <c r="E783" s="242"/>
      <c r="F783" s="222"/>
      <c r="G783" s="242"/>
      <c r="H783" s="223"/>
      <c r="I783" s="222"/>
      <c r="J783" s="225"/>
      <c r="K783" s="226"/>
      <c r="L783" s="246"/>
      <c r="M783" s="246"/>
      <c r="N783" s="246"/>
    </row>
    <row r="784" spans="1:14" s="247" customFormat="1" ht="15" customHeight="1" hidden="1">
      <c r="A784" s="255"/>
      <c r="B784" s="229" t="s">
        <v>874</v>
      </c>
      <c r="C784" s="219"/>
      <c r="D784" s="220"/>
      <c r="E784" s="242"/>
      <c r="F784" s="222"/>
      <c r="G784" s="242"/>
      <c r="H784" s="223"/>
      <c r="I784" s="222"/>
      <c r="J784" s="225"/>
      <c r="K784" s="226"/>
      <c r="L784" s="246"/>
      <c r="M784" s="246"/>
      <c r="N784" s="246"/>
    </row>
    <row r="785" spans="1:14" s="247" customFormat="1" ht="15" customHeight="1" hidden="1">
      <c r="A785" s="255"/>
      <c r="B785" s="229" t="s">
        <v>1854</v>
      </c>
      <c r="C785" s="219"/>
      <c r="D785" s="220"/>
      <c r="E785" s="242"/>
      <c r="F785" s="222"/>
      <c r="G785" s="242"/>
      <c r="H785" s="223"/>
      <c r="I785" s="222"/>
      <c r="J785" s="225"/>
      <c r="K785" s="226"/>
      <c r="L785" s="246"/>
      <c r="M785" s="246"/>
      <c r="N785" s="246"/>
    </row>
    <row r="786" spans="1:14" s="247" customFormat="1" ht="15" customHeight="1" hidden="1">
      <c r="A786" s="255"/>
      <c r="B786" s="229" t="s">
        <v>875</v>
      </c>
      <c r="C786" s="219"/>
      <c r="D786" s="220"/>
      <c r="E786" s="242"/>
      <c r="F786" s="222"/>
      <c r="G786" s="242"/>
      <c r="H786" s="223"/>
      <c r="I786" s="222"/>
      <c r="J786" s="225"/>
      <c r="K786" s="226"/>
      <c r="L786" s="246"/>
      <c r="M786" s="246"/>
      <c r="N786" s="246"/>
    </row>
    <row r="787" spans="1:14" s="247" customFormat="1" ht="15" customHeight="1">
      <c r="A787" s="255" t="s">
        <v>876</v>
      </c>
      <c r="B787" s="230" t="s">
        <v>1177</v>
      </c>
      <c r="C787" s="219" t="s">
        <v>1157</v>
      </c>
      <c r="D787" s="220">
        <v>3</v>
      </c>
      <c r="E787" s="221">
        <f>H787*bdi</f>
        <v>17.4915</v>
      </c>
      <c r="F787" s="222">
        <f>D787*E787</f>
        <v>52.47449999999999</v>
      </c>
      <c r="G787" s="242"/>
      <c r="H787" s="223">
        <v>15.21</v>
      </c>
      <c r="I787" s="222">
        <f>G787*H787</f>
        <v>0</v>
      </c>
      <c r="J787" s="225"/>
      <c r="K787" s="226"/>
      <c r="L787" s="246"/>
      <c r="M787" s="246"/>
      <c r="N787" s="246"/>
    </row>
    <row r="788" spans="1:14" s="247" customFormat="1" ht="15" customHeight="1" hidden="1">
      <c r="A788" s="255" t="s">
        <v>877</v>
      </c>
      <c r="B788" s="230" t="s">
        <v>878</v>
      </c>
      <c r="C788" s="219" t="s">
        <v>1157</v>
      </c>
      <c r="D788" s="220"/>
      <c r="E788" s="221"/>
      <c r="F788" s="222"/>
      <c r="G788" s="242"/>
      <c r="H788" s="223">
        <v>21.82</v>
      </c>
      <c r="I788" s="222">
        <f>G788*H788</f>
        <v>0</v>
      </c>
      <c r="J788" s="225"/>
      <c r="K788" s="226"/>
      <c r="L788" s="246"/>
      <c r="M788" s="246"/>
      <c r="N788" s="246"/>
    </row>
    <row r="789" spans="1:14" s="247" customFormat="1" ht="30" customHeight="1" hidden="1">
      <c r="A789" s="255"/>
      <c r="B789" s="229" t="s">
        <v>879</v>
      </c>
      <c r="C789" s="219"/>
      <c r="D789" s="220"/>
      <c r="E789" s="242"/>
      <c r="F789" s="222"/>
      <c r="G789" s="242"/>
      <c r="H789" s="223"/>
      <c r="I789" s="222"/>
      <c r="J789" s="225"/>
      <c r="K789" s="226"/>
      <c r="L789" s="246"/>
      <c r="M789" s="246"/>
      <c r="N789" s="246"/>
    </row>
    <row r="790" spans="1:14" s="247" customFormat="1" ht="15" customHeight="1" hidden="1">
      <c r="A790" s="255"/>
      <c r="B790" s="229" t="s">
        <v>1773</v>
      </c>
      <c r="C790" s="219"/>
      <c r="D790" s="220"/>
      <c r="E790" s="242"/>
      <c r="F790" s="222"/>
      <c r="G790" s="242"/>
      <c r="H790" s="281"/>
      <c r="I790" s="222"/>
      <c r="J790" s="225"/>
      <c r="K790" s="226"/>
      <c r="L790" s="246"/>
      <c r="M790" s="246"/>
      <c r="N790" s="246"/>
    </row>
    <row r="791" spans="1:14" s="247" customFormat="1" ht="15" customHeight="1" hidden="1">
      <c r="A791" s="323" t="s">
        <v>880</v>
      </c>
      <c r="B791" s="324" t="s">
        <v>881</v>
      </c>
      <c r="C791" s="325"/>
      <c r="D791" s="326"/>
      <c r="E791" s="327"/>
      <c r="F791" s="222">
        <f>D791*E791</f>
        <v>0</v>
      </c>
      <c r="G791" s="327"/>
      <c r="H791" s="328">
        <v>56.09</v>
      </c>
      <c r="I791" s="222">
        <f>G791*H791</f>
        <v>0</v>
      </c>
      <c r="J791" s="225"/>
      <c r="K791" s="226"/>
      <c r="L791" s="246"/>
      <c r="M791" s="246"/>
      <c r="N791" s="246"/>
    </row>
    <row r="792" spans="1:14" s="247" customFormat="1" ht="15" customHeight="1" hidden="1">
      <c r="A792" s="329" t="s">
        <v>882</v>
      </c>
      <c r="B792" s="302" t="s">
        <v>883</v>
      </c>
      <c r="C792" s="219" t="s">
        <v>884</v>
      </c>
      <c r="D792" s="220"/>
      <c r="E792" s="221"/>
      <c r="F792" s="222" t="s">
        <v>1079</v>
      </c>
      <c r="G792" s="242"/>
      <c r="H792" s="281">
        <v>3853.28</v>
      </c>
      <c r="I792" s="222" t="s">
        <v>1079</v>
      </c>
      <c r="J792" s="225"/>
      <c r="K792" s="226"/>
      <c r="L792" s="246"/>
      <c r="M792" s="246"/>
      <c r="N792" s="246"/>
    </row>
    <row r="793" spans="1:14" s="247" customFormat="1" ht="18" customHeight="1" hidden="1">
      <c r="A793" s="323"/>
      <c r="B793" s="229" t="s">
        <v>885</v>
      </c>
      <c r="C793" s="219"/>
      <c r="D793" s="220"/>
      <c r="E793" s="242"/>
      <c r="F793" s="222"/>
      <c r="G793" s="242"/>
      <c r="H793" s="281"/>
      <c r="I793" s="222"/>
      <c r="J793" s="225"/>
      <c r="K793" s="226"/>
      <c r="L793" s="246"/>
      <c r="M793" s="246"/>
      <c r="N793" s="246"/>
    </row>
    <row r="794" spans="1:14" s="247" customFormat="1" ht="45" hidden="1">
      <c r="A794" s="330"/>
      <c r="B794" s="229" t="s">
        <v>886</v>
      </c>
      <c r="C794" s="219"/>
      <c r="D794" s="220"/>
      <c r="E794" s="242"/>
      <c r="F794" s="222"/>
      <c r="G794" s="242"/>
      <c r="H794" s="281"/>
      <c r="I794" s="222"/>
      <c r="J794" s="225"/>
      <c r="K794" s="226"/>
      <c r="L794" s="246"/>
      <c r="M794" s="246"/>
      <c r="N794" s="246"/>
    </row>
    <row r="795" spans="1:14" s="247" customFormat="1" ht="45" hidden="1">
      <c r="A795" s="330"/>
      <c r="B795" s="229" t="s">
        <v>887</v>
      </c>
      <c r="C795" s="219"/>
      <c r="D795" s="220"/>
      <c r="E795" s="242"/>
      <c r="F795" s="222"/>
      <c r="G795" s="242"/>
      <c r="H795" s="281"/>
      <c r="I795" s="222"/>
      <c r="J795" s="225"/>
      <c r="K795" s="226"/>
      <c r="L795" s="246"/>
      <c r="M795" s="246"/>
      <c r="N795" s="246"/>
    </row>
    <row r="796" spans="1:14" s="247" customFormat="1" ht="15" customHeight="1" hidden="1">
      <c r="A796" s="330"/>
      <c r="B796" s="331" t="s">
        <v>888</v>
      </c>
      <c r="C796" s="219"/>
      <c r="D796" s="220"/>
      <c r="E796" s="242"/>
      <c r="F796" s="222"/>
      <c r="G796" s="242"/>
      <c r="H796" s="281"/>
      <c r="I796" s="222"/>
      <c r="J796" s="225"/>
      <c r="K796" s="226"/>
      <c r="L796" s="246"/>
      <c r="M796" s="246"/>
      <c r="N796" s="246"/>
    </row>
    <row r="797" spans="1:14" s="247" customFormat="1" ht="15" customHeight="1" hidden="1">
      <c r="A797" s="330"/>
      <c r="B797" s="331" t="s">
        <v>889</v>
      </c>
      <c r="C797" s="219"/>
      <c r="D797" s="220"/>
      <c r="E797" s="242"/>
      <c r="F797" s="222"/>
      <c r="G797" s="242"/>
      <c r="H797" s="281"/>
      <c r="I797" s="222"/>
      <c r="J797" s="225"/>
      <c r="K797" s="226"/>
      <c r="L797" s="246"/>
      <c r="M797" s="246"/>
      <c r="N797" s="246"/>
    </row>
    <row r="798" spans="1:14" s="247" customFormat="1" ht="15" customHeight="1" hidden="1">
      <c r="A798" s="330"/>
      <c r="B798" s="331" t="s">
        <v>890</v>
      </c>
      <c r="C798" s="219"/>
      <c r="D798" s="220"/>
      <c r="E798" s="242"/>
      <c r="F798" s="222"/>
      <c r="G798" s="242"/>
      <c r="H798" s="281"/>
      <c r="I798" s="222"/>
      <c r="J798" s="225"/>
      <c r="K798" s="226"/>
      <c r="L798" s="246"/>
      <c r="M798" s="246"/>
      <c r="N798" s="246"/>
    </row>
    <row r="799" spans="1:14" s="247" customFormat="1" ht="15" customHeight="1" hidden="1">
      <c r="A799" s="330"/>
      <c r="B799" s="332"/>
      <c r="C799" s="333"/>
      <c r="D799" s="249"/>
      <c r="E799" s="250"/>
      <c r="F799" s="334"/>
      <c r="G799" s="250"/>
      <c r="H799" s="309"/>
      <c r="I799" s="334"/>
      <c r="J799" s="225"/>
      <c r="K799" s="226"/>
      <c r="L799" s="246"/>
      <c r="M799" s="246"/>
      <c r="N799" s="246"/>
    </row>
    <row r="800" spans="1:14" s="247" customFormat="1" ht="18" customHeight="1">
      <c r="A800" s="335"/>
      <c r="B800" s="253"/>
      <c r="C800" s="723" t="s">
        <v>1077</v>
      </c>
      <c r="D800" s="724"/>
      <c r="E800" s="724"/>
      <c r="F800" s="234">
        <f>SUM(F474:F799)</f>
        <v>928.3949999999999</v>
      </c>
      <c r="G800" s="237"/>
      <c r="H800" s="336"/>
      <c r="I800" s="399">
        <f>SUM(I474:I799)</f>
        <v>0</v>
      </c>
      <c r="J800" s="216"/>
      <c r="K800" s="226"/>
      <c r="L800" s="246"/>
      <c r="M800" s="246"/>
      <c r="N800" s="246"/>
    </row>
    <row r="801" spans="1:14" s="247" customFormat="1" ht="18" customHeight="1">
      <c r="A801" s="299" t="s">
        <v>891</v>
      </c>
      <c r="B801" s="204" t="s">
        <v>1020</v>
      </c>
      <c r="C801" s="211"/>
      <c r="D801" s="238"/>
      <c r="E801" s="239"/>
      <c r="F801" s="222"/>
      <c r="G801" s="239"/>
      <c r="H801" s="223"/>
      <c r="I801" s="222"/>
      <c r="J801" s="225"/>
      <c r="K801" s="226"/>
      <c r="L801" s="246"/>
      <c r="M801" s="246"/>
      <c r="N801" s="246"/>
    </row>
    <row r="802" spans="1:14" s="247" customFormat="1" ht="15" customHeight="1" hidden="1">
      <c r="A802" s="337" t="s">
        <v>892</v>
      </c>
      <c r="B802" s="292" t="s">
        <v>570</v>
      </c>
      <c r="C802" s="282"/>
      <c r="D802" s="220"/>
      <c r="E802" s="242"/>
      <c r="F802" s="222"/>
      <c r="G802" s="242"/>
      <c r="H802" s="223"/>
      <c r="I802" s="222"/>
      <c r="J802" s="225"/>
      <c r="K802" s="226"/>
      <c r="L802" s="246"/>
      <c r="M802" s="246"/>
      <c r="N802" s="246"/>
    </row>
    <row r="803" spans="1:14" s="247" customFormat="1" ht="15" customHeight="1" hidden="1">
      <c r="A803" s="255" t="s">
        <v>893</v>
      </c>
      <c r="B803" s="229" t="s">
        <v>894</v>
      </c>
      <c r="C803" s="219" t="s">
        <v>1157</v>
      </c>
      <c r="D803" s="220"/>
      <c r="E803" s="242"/>
      <c r="F803" s="222">
        <f>D803*E803</f>
        <v>0</v>
      </c>
      <c r="G803" s="242"/>
      <c r="H803" s="223">
        <v>396</v>
      </c>
      <c r="I803" s="222">
        <f>G803*H803</f>
        <v>0</v>
      </c>
      <c r="J803" s="225"/>
      <c r="K803" s="226"/>
      <c r="L803" s="246"/>
      <c r="M803" s="246"/>
      <c r="N803" s="246"/>
    </row>
    <row r="804" spans="1:14" s="247" customFormat="1" ht="15" customHeight="1">
      <c r="A804" s="255" t="s">
        <v>895</v>
      </c>
      <c r="B804" s="302" t="s">
        <v>1146</v>
      </c>
      <c r="C804" s="219"/>
      <c r="D804" s="220"/>
      <c r="E804" s="242"/>
      <c r="F804" s="222"/>
      <c r="G804" s="242"/>
      <c r="H804" s="223"/>
      <c r="I804" s="222"/>
      <c r="J804" s="225"/>
      <c r="K804" s="226"/>
      <c r="L804" s="246"/>
      <c r="M804" s="246"/>
      <c r="N804" s="246"/>
    </row>
    <row r="805" spans="1:14" s="247" customFormat="1" ht="30" customHeight="1" hidden="1">
      <c r="A805" s="255" t="s">
        <v>896</v>
      </c>
      <c r="B805" s="230" t="s">
        <v>897</v>
      </c>
      <c r="C805" s="219" t="s">
        <v>1157</v>
      </c>
      <c r="D805" s="220"/>
      <c r="E805" s="242"/>
      <c r="F805" s="222">
        <f>D805*E805</f>
        <v>0</v>
      </c>
      <c r="G805" s="242"/>
      <c r="H805" s="223">
        <v>2973.82</v>
      </c>
      <c r="I805" s="222">
        <f>G805*H805</f>
        <v>0</v>
      </c>
      <c r="J805" s="225"/>
      <c r="K805" s="226"/>
      <c r="L805" s="246"/>
      <c r="M805" s="246"/>
      <c r="N805" s="246"/>
    </row>
    <row r="806" spans="1:14" s="247" customFormat="1" ht="30" customHeight="1" hidden="1">
      <c r="A806" s="255"/>
      <c r="B806" s="229" t="s">
        <v>898</v>
      </c>
      <c r="C806" s="219"/>
      <c r="D806" s="220"/>
      <c r="E806" s="242"/>
      <c r="F806" s="222"/>
      <c r="G806" s="242"/>
      <c r="H806" s="223"/>
      <c r="I806" s="222"/>
      <c r="J806" s="225"/>
      <c r="K806" s="226"/>
      <c r="L806" s="246"/>
      <c r="M806" s="246"/>
      <c r="N806" s="246"/>
    </row>
    <row r="807" spans="1:14" s="247" customFormat="1" ht="15" customHeight="1" hidden="1">
      <c r="A807" s="255"/>
      <c r="B807" s="229" t="s">
        <v>1106</v>
      </c>
      <c r="C807" s="219"/>
      <c r="D807" s="220"/>
      <c r="E807" s="242"/>
      <c r="F807" s="222"/>
      <c r="G807" s="242"/>
      <c r="H807" s="223"/>
      <c r="I807" s="222"/>
      <c r="J807" s="225"/>
      <c r="K807" s="226"/>
      <c r="L807" s="246"/>
      <c r="M807" s="246"/>
      <c r="N807" s="246"/>
    </row>
    <row r="808" spans="1:14" s="247" customFormat="1" ht="15" customHeight="1" hidden="1">
      <c r="A808" s="255"/>
      <c r="B808" s="229" t="s">
        <v>1320</v>
      </c>
      <c r="C808" s="219"/>
      <c r="D808" s="220"/>
      <c r="E808" s="242"/>
      <c r="F808" s="222"/>
      <c r="G808" s="242"/>
      <c r="H808" s="223"/>
      <c r="I808" s="222"/>
      <c r="J808" s="225"/>
      <c r="K808" s="226"/>
      <c r="L808" s="246"/>
      <c r="M808" s="246"/>
      <c r="N808" s="246"/>
    </row>
    <row r="809" spans="1:14" s="247" customFormat="1" ht="15" customHeight="1" hidden="1">
      <c r="A809" s="255"/>
      <c r="B809" s="229" t="s">
        <v>1150</v>
      </c>
      <c r="C809" s="219"/>
      <c r="D809" s="220"/>
      <c r="E809" s="242"/>
      <c r="F809" s="222"/>
      <c r="G809" s="242"/>
      <c r="H809" s="223"/>
      <c r="I809" s="222"/>
      <c r="J809" s="225"/>
      <c r="K809" s="226"/>
      <c r="L809" s="246"/>
      <c r="M809" s="246"/>
      <c r="N809" s="246"/>
    </row>
    <row r="810" spans="1:14" s="247" customFormat="1" ht="47.25" hidden="1">
      <c r="A810" s="255" t="s">
        <v>899</v>
      </c>
      <c r="B810" s="230" t="s">
        <v>900</v>
      </c>
      <c r="C810" s="219" t="s">
        <v>1157</v>
      </c>
      <c r="D810" s="220"/>
      <c r="E810" s="242"/>
      <c r="F810" s="222">
        <f>D810*E810</f>
        <v>0</v>
      </c>
      <c r="G810" s="242"/>
      <c r="H810" s="223">
        <v>1550.92</v>
      </c>
      <c r="I810" s="222">
        <f>G810*H810</f>
        <v>0</v>
      </c>
      <c r="J810" s="225"/>
      <c r="K810" s="226"/>
      <c r="L810" s="246"/>
      <c r="M810" s="246"/>
      <c r="N810" s="246"/>
    </row>
    <row r="811" spans="1:14" s="247" customFormat="1" ht="17.25" customHeight="1" hidden="1">
      <c r="A811" s="255"/>
      <c r="B811" s="229" t="s">
        <v>901</v>
      </c>
      <c r="C811" s="219"/>
      <c r="D811" s="220"/>
      <c r="E811" s="242"/>
      <c r="F811" s="222"/>
      <c r="G811" s="242"/>
      <c r="H811" s="223"/>
      <c r="I811" s="222"/>
      <c r="J811" s="225"/>
      <c r="K811" s="226"/>
      <c r="L811" s="246"/>
      <c r="M811" s="246"/>
      <c r="N811" s="246"/>
    </row>
    <row r="812" spans="1:14" s="247" customFormat="1" ht="15" customHeight="1" hidden="1">
      <c r="A812" s="255"/>
      <c r="B812" s="229" t="s">
        <v>1106</v>
      </c>
      <c r="C812" s="219"/>
      <c r="D812" s="220"/>
      <c r="E812" s="242"/>
      <c r="F812" s="222"/>
      <c r="G812" s="242"/>
      <c r="H812" s="223"/>
      <c r="I812" s="222"/>
      <c r="J812" s="225"/>
      <c r="K812" s="226"/>
      <c r="L812" s="246"/>
      <c r="M812" s="246"/>
      <c r="N812" s="246"/>
    </row>
    <row r="813" spans="1:14" s="247" customFormat="1" ht="15" customHeight="1" hidden="1">
      <c r="A813" s="255"/>
      <c r="B813" s="229" t="s">
        <v>1320</v>
      </c>
      <c r="C813" s="219"/>
      <c r="D813" s="220"/>
      <c r="E813" s="242"/>
      <c r="F813" s="222"/>
      <c r="G813" s="242"/>
      <c r="H813" s="223"/>
      <c r="I813" s="222"/>
      <c r="J813" s="225"/>
      <c r="K813" s="226"/>
      <c r="L813" s="246"/>
      <c r="M813" s="246"/>
      <c r="N813" s="246"/>
    </row>
    <row r="814" spans="1:14" s="247" customFormat="1" ht="15" customHeight="1" hidden="1">
      <c r="A814" s="255"/>
      <c r="B814" s="229" t="s">
        <v>1150</v>
      </c>
      <c r="C814" s="219"/>
      <c r="D814" s="220"/>
      <c r="E814" s="242"/>
      <c r="F814" s="222"/>
      <c r="G814" s="242"/>
      <c r="H814" s="223"/>
      <c r="I814" s="222"/>
      <c r="J814" s="225"/>
      <c r="K814" s="226"/>
      <c r="L814" s="246"/>
      <c r="M814" s="246"/>
      <c r="N814" s="246"/>
    </row>
    <row r="815" spans="1:14" s="209" customFormat="1" ht="60" customHeight="1">
      <c r="A815" s="255" t="s">
        <v>902</v>
      </c>
      <c r="B815" s="230" t="s">
        <v>1314</v>
      </c>
      <c r="C815" s="219" t="s">
        <v>1157</v>
      </c>
      <c r="D815" s="220">
        <v>3</v>
      </c>
      <c r="E815" s="242">
        <f>H815*bdi</f>
        <v>141.6685</v>
      </c>
      <c r="F815" s="222">
        <f>D815*E815</f>
        <v>425.0055</v>
      </c>
      <c r="G815" s="242"/>
      <c r="H815" s="223">
        <v>123.19</v>
      </c>
      <c r="I815" s="222">
        <f>G815*H815</f>
        <v>0</v>
      </c>
      <c r="J815" s="225"/>
      <c r="K815" s="226"/>
      <c r="L815" s="188"/>
      <c r="M815" s="188"/>
      <c r="N815" s="188"/>
    </row>
    <row r="816" spans="1:14" s="209" customFormat="1" ht="15" customHeight="1">
      <c r="A816" s="255"/>
      <c r="B816" s="229" t="s">
        <v>1150</v>
      </c>
      <c r="C816" s="219"/>
      <c r="D816" s="220"/>
      <c r="E816" s="242"/>
      <c r="F816" s="222"/>
      <c r="G816" s="242"/>
      <c r="H816" s="223"/>
      <c r="I816" s="222"/>
      <c r="J816" s="225"/>
      <c r="K816" s="226"/>
      <c r="L816" s="188"/>
      <c r="M816" s="188"/>
      <c r="N816" s="188"/>
    </row>
    <row r="817" spans="1:14" s="209" customFormat="1" ht="15" customHeight="1">
      <c r="A817" s="255"/>
      <c r="B817" s="229" t="s">
        <v>1065</v>
      </c>
      <c r="C817" s="219"/>
      <c r="D817" s="220"/>
      <c r="E817" s="242"/>
      <c r="F817" s="222"/>
      <c r="G817" s="242"/>
      <c r="H817" s="223"/>
      <c r="I817" s="222"/>
      <c r="J817" s="225"/>
      <c r="K817" s="226"/>
      <c r="L817" s="188"/>
      <c r="M817" s="188"/>
      <c r="N817" s="188"/>
    </row>
    <row r="818" spans="1:14" s="209" customFormat="1" ht="15" customHeight="1">
      <c r="A818" s="255"/>
      <c r="B818" s="229" t="s">
        <v>1315</v>
      </c>
      <c r="C818" s="219"/>
      <c r="D818" s="220"/>
      <c r="E818" s="242"/>
      <c r="F818" s="222"/>
      <c r="G818" s="242"/>
      <c r="H818" s="223"/>
      <c r="I818" s="222"/>
      <c r="J818" s="225"/>
      <c r="K818" s="226"/>
      <c r="L818" s="188"/>
      <c r="M818" s="188"/>
      <c r="N818" s="188"/>
    </row>
    <row r="819" spans="1:14" s="209" customFormat="1" ht="30" customHeight="1">
      <c r="A819" s="255"/>
      <c r="B819" s="229" t="s">
        <v>1316</v>
      </c>
      <c r="C819" s="219"/>
      <c r="D819" s="220"/>
      <c r="E819" s="242"/>
      <c r="F819" s="222"/>
      <c r="G819" s="242"/>
      <c r="H819" s="223"/>
      <c r="I819" s="222"/>
      <c r="J819" s="225"/>
      <c r="K819" s="226"/>
      <c r="L819" s="188"/>
      <c r="M819" s="188"/>
      <c r="N819" s="188"/>
    </row>
    <row r="820" spans="1:14" s="209" customFormat="1" ht="15" customHeight="1">
      <c r="A820" s="255"/>
      <c r="B820" s="229" t="s">
        <v>1117</v>
      </c>
      <c r="C820" s="219"/>
      <c r="D820" s="220"/>
      <c r="E820" s="242"/>
      <c r="F820" s="222"/>
      <c r="G820" s="242"/>
      <c r="H820" s="223"/>
      <c r="I820" s="222"/>
      <c r="J820" s="225"/>
      <c r="K820" s="226"/>
      <c r="L820" s="188"/>
      <c r="M820" s="188"/>
      <c r="N820" s="188"/>
    </row>
    <row r="821" spans="1:14" s="209" customFormat="1" ht="15" customHeight="1">
      <c r="A821" s="255"/>
      <c r="B821" s="229" t="s">
        <v>1317</v>
      </c>
      <c r="C821" s="219"/>
      <c r="D821" s="220"/>
      <c r="E821" s="242"/>
      <c r="F821" s="222"/>
      <c r="G821" s="242"/>
      <c r="H821" s="223"/>
      <c r="I821" s="222"/>
      <c r="J821" s="225"/>
      <c r="K821" s="226"/>
      <c r="L821" s="188"/>
      <c r="M821" s="188"/>
      <c r="N821" s="188"/>
    </row>
    <row r="822" spans="1:14" s="209" customFormat="1" ht="15" customHeight="1">
      <c r="A822" s="255"/>
      <c r="B822" s="229" t="s">
        <v>1318</v>
      </c>
      <c r="C822" s="219"/>
      <c r="D822" s="220"/>
      <c r="E822" s="242"/>
      <c r="F822" s="222"/>
      <c r="G822" s="242"/>
      <c r="H822" s="223"/>
      <c r="I822" s="222"/>
      <c r="J822" s="225"/>
      <c r="K822" s="226"/>
      <c r="L822" s="188"/>
      <c r="M822" s="188"/>
      <c r="N822" s="188"/>
    </row>
    <row r="823" spans="1:14" s="209" customFormat="1" ht="15" customHeight="1">
      <c r="A823" s="255"/>
      <c r="B823" s="229" t="s">
        <v>1106</v>
      </c>
      <c r="C823" s="219"/>
      <c r="D823" s="220"/>
      <c r="E823" s="242"/>
      <c r="F823" s="222"/>
      <c r="G823" s="242"/>
      <c r="H823" s="223"/>
      <c r="I823" s="222"/>
      <c r="J823" s="225"/>
      <c r="K823" s="226"/>
      <c r="L823" s="188"/>
      <c r="M823" s="188"/>
      <c r="N823" s="188"/>
    </row>
    <row r="824" spans="1:14" s="209" customFormat="1" ht="15" customHeight="1">
      <c r="A824" s="255"/>
      <c r="B824" s="229" t="s">
        <v>1319</v>
      </c>
      <c r="C824" s="219"/>
      <c r="D824" s="220"/>
      <c r="E824" s="242"/>
      <c r="F824" s="222"/>
      <c r="G824" s="242"/>
      <c r="H824" s="223"/>
      <c r="I824" s="222"/>
      <c r="J824" s="225"/>
      <c r="K824" s="226"/>
      <c r="L824" s="188"/>
      <c r="M824" s="188"/>
      <c r="N824" s="188"/>
    </row>
    <row r="825" spans="1:14" s="209" customFormat="1" ht="15" customHeight="1">
      <c r="A825" s="255"/>
      <c r="B825" s="229" t="s">
        <v>1320</v>
      </c>
      <c r="C825" s="219"/>
      <c r="D825" s="220"/>
      <c r="E825" s="242"/>
      <c r="F825" s="222"/>
      <c r="G825" s="242"/>
      <c r="H825" s="223"/>
      <c r="I825" s="222"/>
      <c r="J825" s="225"/>
      <c r="K825" s="226"/>
      <c r="L825" s="188"/>
      <c r="M825" s="188"/>
      <c r="N825" s="188"/>
    </row>
    <row r="826" spans="1:14" s="209" customFormat="1" ht="63" hidden="1">
      <c r="A826" s="255" t="s">
        <v>903</v>
      </c>
      <c r="B826" s="230" t="s">
        <v>904</v>
      </c>
      <c r="C826" s="219" t="s">
        <v>1157</v>
      </c>
      <c r="D826" s="220"/>
      <c r="E826" s="242"/>
      <c r="F826" s="222">
        <f>D826*E826</f>
        <v>0</v>
      </c>
      <c r="G826" s="242"/>
      <c r="H826" s="223">
        <v>145.8</v>
      </c>
      <c r="I826" s="222">
        <f>G826*H826</f>
        <v>0</v>
      </c>
      <c r="J826" s="225"/>
      <c r="K826" s="226"/>
      <c r="L826" s="188"/>
      <c r="M826" s="188"/>
      <c r="N826" s="188"/>
    </row>
    <row r="827" spans="1:14" s="209" customFormat="1" ht="15" customHeight="1" hidden="1">
      <c r="A827" s="255"/>
      <c r="B827" s="229" t="s">
        <v>1150</v>
      </c>
      <c r="C827" s="219"/>
      <c r="D827" s="220"/>
      <c r="E827" s="242"/>
      <c r="F827" s="222"/>
      <c r="G827" s="242"/>
      <c r="H827" s="223"/>
      <c r="I827" s="222"/>
      <c r="J827" s="225"/>
      <c r="K827" s="226"/>
      <c r="L827" s="188"/>
      <c r="M827" s="188"/>
      <c r="N827" s="188"/>
    </row>
    <row r="828" spans="1:14" s="209" customFormat="1" ht="15" customHeight="1" hidden="1">
      <c r="A828" s="255"/>
      <c r="B828" s="229" t="s">
        <v>1065</v>
      </c>
      <c r="C828" s="219"/>
      <c r="D828" s="220"/>
      <c r="E828" s="242"/>
      <c r="F828" s="222"/>
      <c r="G828" s="242"/>
      <c r="H828" s="223"/>
      <c r="I828" s="222"/>
      <c r="J828" s="225"/>
      <c r="K828" s="226"/>
      <c r="L828" s="188"/>
      <c r="M828" s="188"/>
      <c r="N828" s="188"/>
    </row>
    <row r="829" spans="1:14" s="209" customFormat="1" ht="15" customHeight="1" hidden="1">
      <c r="A829" s="255"/>
      <c r="B829" s="229" t="s">
        <v>1315</v>
      </c>
      <c r="C829" s="219"/>
      <c r="D829" s="220"/>
      <c r="E829" s="242"/>
      <c r="F829" s="222"/>
      <c r="G829" s="242"/>
      <c r="H829" s="223"/>
      <c r="I829" s="222"/>
      <c r="J829" s="225"/>
      <c r="K829" s="226"/>
      <c r="L829" s="188"/>
      <c r="M829" s="188"/>
      <c r="N829" s="188"/>
    </row>
    <row r="830" spans="1:14" s="209" customFormat="1" ht="30" customHeight="1" hidden="1">
      <c r="A830" s="255"/>
      <c r="B830" s="229" t="s">
        <v>1316</v>
      </c>
      <c r="C830" s="219"/>
      <c r="D830" s="220"/>
      <c r="E830" s="242"/>
      <c r="F830" s="222"/>
      <c r="G830" s="242"/>
      <c r="H830" s="223"/>
      <c r="I830" s="222"/>
      <c r="J830" s="225"/>
      <c r="K830" s="226"/>
      <c r="L830" s="188"/>
      <c r="M830" s="188"/>
      <c r="N830" s="188"/>
    </row>
    <row r="831" spans="1:14" s="209" customFormat="1" ht="15" customHeight="1" hidden="1">
      <c r="A831" s="255"/>
      <c r="B831" s="229" t="s">
        <v>1117</v>
      </c>
      <c r="C831" s="219"/>
      <c r="D831" s="220"/>
      <c r="E831" s="242"/>
      <c r="F831" s="222"/>
      <c r="G831" s="242"/>
      <c r="H831" s="223"/>
      <c r="I831" s="222"/>
      <c r="J831" s="225"/>
      <c r="K831" s="226"/>
      <c r="L831" s="188"/>
      <c r="M831" s="188"/>
      <c r="N831" s="188"/>
    </row>
    <row r="832" spans="1:14" s="209" customFormat="1" ht="15" customHeight="1" hidden="1">
      <c r="A832" s="255"/>
      <c r="B832" s="229" t="s">
        <v>1317</v>
      </c>
      <c r="C832" s="219"/>
      <c r="D832" s="220"/>
      <c r="E832" s="242"/>
      <c r="F832" s="222"/>
      <c r="G832" s="242"/>
      <c r="H832" s="223"/>
      <c r="I832" s="222"/>
      <c r="J832" s="225"/>
      <c r="K832" s="226"/>
      <c r="L832" s="188"/>
      <c r="M832" s="188"/>
      <c r="N832" s="188"/>
    </row>
    <row r="833" spans="1:14" s="209" customFormat="1" ht="15" customHeight="1" hidden="1">
      <c r="A833" s="255"/>
      <c r="B833" s="229" t="s">
        <v>1318</v>
      </c>
      <c r="C833" s="219"/>
      <c r="D833" s="220"/>
      <c r="E833" s="242"/>
      <c r="F833" s="222"/>
      <c r="G833" s="242"/>
      <c r="H833" s="223"/>
      <c r="I833" s="222"/>
      <c r="J833" s="225"/>
      <c r="K833" s="226"/>
      <c r="L833" s="188"/>
      <c r="M833" s="188"/>
      <c r="N833" s="188"/>
    </row>
    <row r="834" spans="1:14" s="209" customFormat="1" ht="15" customHeight="1" hidden="1">
      <c r="A834" s="255"/>
      <c r="B834" s="229" t="s">
        <v>1106</v>
      </c>
      <c r="C834" s="219"/>
      <c r="D834" s="220"/>
      <c r="E834" s="242"/>
      <c r="F834" s="222"/>
      <c r="G834" s="242"/>
      <c r="H834" s="223"/>
      <c r="I834" s="222"/>
      <c r="J834" s="225"/>
      <c r="K834" s="226"/>
      <c r="L834" s="188"/>
      <c r="M834" s="188"/>
      <c r="N834" s="188"/>
    </row>
    <row r="835" spans="1:14" s="209" customFormat="1" ht="15" customHeight="1" hidden="1">
      <c r="A835" s="255"/>
      <c r="B835" s="229" t="s">
        <v>905</v>
      </c>
      <c r="C835" s="219"/>
      <c r="D835" s="220"/>
      <c r="E835" s="242"/>
      <c r="F835" s="222"/>
      <c r="G835" s="242"/>
      <c r="H835" s="223"/>
      <c r="I835" s="222"/>
      <c r="J835" s="225"/>
      <c r="K835" s="226"/>
      <c r="L835" s="188"/>
      <c r="M835" s="188"/>
      <c r="N835" s="188"/>
    </row>
    <row r="836" spans="1:14" s="209" customFormat="1" ht="15" customHeight="1" hidden="1">
      <c r="A836" s="255"/>
      <c r="B836" s="229" t="s">
        <v>1320</v>
      </c>
      <c r="C836" s="219"/>
      <c r="D836" s="220"/>
      <c r="E836" s="242"/>
      <c r="F836" s="222"/>
      <c r="G836" s="242"/>
      <c r="H836" s="223"/>
      <c r="I836" s="222"/>
      <c r="J836" s="225"/>
      <c r="K836" s="226"/>
      <c r="L836" s="188"/>
      <c r="M836" s="188"/>
      <c r="N836" s="188"/>
    </row>
    <row r="837" spans="1:14" s="209" customFormat="1" ht="15" customHeight="1" hidden="1">
      <c r="A837" s="255"/>
      <c r="B837" s="229" t="s">
        <v>906</v>
      </c>
      <c r="C837" s="219"/>
      <c r="D837" s="220"/>
      <c r="E837" s="242"/>
      <c r="F837" s="222"/>
      <c r="G837" s="242"/>
      <c r="H837" s="223"/>
      <c r="I837" s="222"/>
      <c r="J837" s="225"/>
      <c r="K837" s="226"/>
      <c r="L837" s="188"/>
      <c r="M837" s="188"/>
      <c r="N837" s="188"/>
    </row>
    <row r="838" spans="1:14" s="209" customFormat="1" ht="60" customHeight="1" hidden="1">
      <c r="A838" s="255" t="s">
        <v>907</v>
      </c>
      <c r="B838" s="230" t="s">
        <v>908</v>
      </c>
      <c r="C838" s="219" t="s">
        <v>1157</v>
      </c>
      <c r="D838" s="220"/>
      <c r="E838" s="242"/>
      <c r="F838" s="222"/>
      <c r="G838" s="242"/>
      <c r="H838" s="223">
        <v>157.99</v>
      </c>
      <c r="I838" s="222">
        <f>G838*H838</f>
        <v>0</v>
      </c>
      <c r="J838" s="225"/>
      <c r="K838" s="226"/>
      <c r="L838" s="188"/>
      <c r="M838" s="188"/>
      <c r="N838" s="188"/>
    </row>
    <row r="839" spans="1:14" s="209" customFormat="1" ht="15" customHeight="1" hidden="1">
      <c r="A839" s="255"/>
      <c r="B839" s="229" t="s">
        <v>1150</v>
      </c>
      <c r="C839" s="219"/>
      <c r="D839" s="220"/>
      <c r="E839" s="242"/>
      <c r="F839" s="222"/>
      <c r="G839" s="242"/>
      <c r="H839" s="223"/>
      <c r="I839" s="222"/>
      <c r="J839" s="225"/>
      <c r="K839" s="226"/>
      <c r="L839" s="188"/>
      <c r="M839" s="188"/>
      <c r="N839" s="188"/>
    </row>
    <row r="840" spans="1:14" s="209" customFormat="1" ht="15" customHeight="1" hidden="1">
      <c r="A840" s="255"/>
      <c r="B840" s="229" t="s">
        <v>1065</v>
      </c>
      <c r="C840" s="219"/>
      <c r="D840" s="220"/>
      <c r="E840" s="242"/>
      <c r="F840" s="222"/>
      <c r="G840" s="242"/>
      <c r="H840" s="223"/>
      <c r="I840" s="222"/>
      <c r="J840" s="225"/>
      <c r="K840" s="226"/>
      <c r="L840" s="188"/>
      <c r="M840" s="188"/>
      <c r="N840" s="188"/>
    </row>
    <row r="841" spans="1:14" s="209" customFormat="1" ht="15" customHeight="1" hidden="1">
      <c r="A841" s="255"/>
      <c r="B841" s="229" t="s">
        <v>1315</v>
      </c>
      <c r="C841" s="219"/>
      <c r="D841" s="220"/>
      <c r="E841" s="242"/>
      <c r="F841" s="222"/>
      <c r="G841" s="242"/>
      <c r="H841" s="223"/>
      <c r="I841" s="222"/>
      <c r="J841" s="225"/>
      <c r="K841" s="226"/>
      <c r="L841" s="188"/>
      <c r="M841" s="188"/>
      <c r="N841" s="188"/>
    </row>
    <row r="842" spans="1:14" s="209" customFormat="1" ht="30" customHeight="1" hidden="1">
      <c r="A842" s="255"/>
      <c r="B842" s="229" t="s">
        <v>1316</v>
      </c>
      <c r="C842" s="219"/>
      <c r="D842" s="220"/>
      <c r="E842" s="242"/>
      <c r="F842" s="222"/>
      <c r="G842" s="242"/>
      <c r="H842" s="223"/>
      <c r="I842" s="222"/>
      <c r="J842" s="225"/>
      <c r="K842" s="226"/>
      <c r="L842" s="188"/>
      <c r="M842" s="188"/>
      <c r="N842" s="188"/>
    </row>
    <row r="843" spans="1:14" s="209" customFormat="1" ht="15" customHeight="1" hidden="1">
      <c r="A843" s="255"/>
      <c r="B843" s="229" t="s">
        <v>1117</v>
      </c>
      <c r="C843" s="219"/>
      <c r="D843" s="220"/>
      <c r="E843" s="242"/>
      <c r="F843" s="222"/>
      <c r="G843" s="242"/>
      <c r="H843" s="223"/>
      <c r="I843" s="222"/>
      <c r="J843" s="225"/>
      <c r="K843" s="226"/>
      <c r="L843" s="188"/>
      <c r="M843" s="188"/>
      <c r="N843" s="188"/>
    </row>
    <row r="844" spans="1:14" s="209" customFormat="1" ht="15" customHeight="1" hidden="1">
      <c r="A844" s="255"/>
      <c r="B844" s="229" t="s">
        <v>1317</v>
      </c>
      <c r="C844" s="219"/>
      <c r="D844" s="220"/>
      <c r="E844" s="242"/>
      <c r="F844" s="222"/>
      <c r="G844" s="242"/>
      <c r="H844" s="223"/>
      <c r="I844" s="222"/>
      <c r="J844" s="225"/>
      <c r="K844" s="226"/>
      <c r="L844" s="188"/>
      <c r="M844" s="188"/>
      <c r="N844" s="188"/>
    </row>
    <row r="845" spans="1:14" s="209" customFormat="1" ht="15" customHeight="1" hidden="1">
      <c r="A845" s="255"/>
      <c r="B845" s="229" t="s">
        <v>1318</v>
      </c>
      <c r="C845" s="219"/>
      <c r="D845" s="220"/>
      <c r="E845" s="242"/>
      <c r="F845" s="222"/>
      <c r="G845" s="242"/>
      <c r="H845" s="223"/>
      <c r="I845" s="222"/>
      <c r="J845" s="225"/>
      <c r="K845" s="226"/>
      <c r="L845" s="188"/>
      <c r="M845" s="188"/>
      <c r="N845" s="188"/>
    </row>
    <row r="846" spans="1:14" s="209" customFormat="1" ht="15" customHeight="1" hidden="1">
      <c r="A846" s="255"/>
      <c r="B846" s="229" t="s">
        <v>1319</v>
      </c>
      <c r="C846" s="219"/>
      <c r="D846" s="220"/>
      <c r="E846" s="242"/>
      <c r="F846" s="222"/>
      <c r="G846" s="242"/>
      <c r="H846" s="223"/>
      <c r="I846" s="222"/>
      <c r="J846" s="225"/>
      <c r="K846" s="226"/>
      <c r="L846" s="188"/>
      <c r="M846" s="188"/>
      <c r="N846" s="188"/>
    </row>
    <row r="847" spans="1:14" s="209" customFormat="1" ht="15" customHeight="1" hidden="1">
      <c r="A847" s="255"/>
      <c r="B847" s="229" t="s">
        <v>1320</v>
      </c>
      <c r="C847" s="219"/>
      <c r="D847" s="220"/>
      <c r="E847" s="242"/>
      <c r="F847" s="222"/>
      <c r="G847" s="242"/>
      <c r="H847" s="223"/>
      <c r="I847" s="222"/>
      <c r="J847" s="225"/>
      <c r="K847" s="226"/>
      <c r="L847" s="188"/>
      <c r="M847" s="188"/>
      <c r="N847" s="188"/>
    </row>
    <row r="848" spans="1:14" s="209" customFormat="1" ht="30" customHeight="1" hidden="1">
      <c r="A848" s="255" t="s">
        <v>909</v>
      </c>
      <c r="B848" s="230" t="s">
        <v>910</v>
      </c>
      <c r="C848" s="219" t="s">
        <v>1076</v>
      </c>
      <c r="D848" s="220"/>
      <c r="E848" s="242"/>
      <c r="F848" s="222"/>
      <c r="G848" s="242"/>
      <c r="H848" s="223">
        <v>58.36</v>
      </c>
      <c r="I848" s="222">
        <f>G848*H848</f>
        <v>0</v>
      </c>
      <c r="J848" s="225"/>
      <c r="K848" s="226"/>
      <c r="L848" s="188"/>
      <c r="M848" s="188"/>
      <c r="N848" s="188"/>
    </row>
    <row r="849" spans="1:14" s="209" customFormat="1" ht="15" customHeight="1" hidden="1">
      <c r="A849" s="255"/>
      <c r="B849" s="229" t="s">
        <v>911</v>
      </c>
      <c r="C849" s="219"/>
      <c r="D849" s="220"/>
      <c r="E849" s="242"/>
      <c r="F849" s="222"/>
      <c r="G849" s="242"/>
      <c r="H849" s="223"/>
      <c r="I849" s="222"/>
      <c r="J849" s="225"/>
      <c r="K849" s="226"/>
      <c r="L849" s="188"/>
      <c r="M849" s="188"/>
      <c r="N849" s="188"/>
    </row>
    <row r="850" spans="1:14" s="209" customFormat="1" ht="15" customHeight="1" hidden="1">
      <c r="A850" s="255"/>
      <c r="B850" s="229" t="s">
        <v>912</v>
      </c>
      <c r="C850" s="219"/>
      <c r="D850" s="220"/>
      <c r="E850" s="242"/>
      <c r="F850" s="222"/>
      <c r="G850" s="242"/>
      <c r="H850" s="223"/>
      <c r="I850" s="222"/>
      <c r="J850" s="225"/>
      <c r="K850" s="226"/>
      <c r="L850" s="188"/>
      <c r="M850" s="188"/>
      <c r="N850" s="188"/>
    </row>
    <row r="851" spans="1:14" s="209" customFormat="1" ht="15" customHeight="1" hidden="1">
      <c r="A851" s="255"/>
      <c r="B851" s="229" t="s">
        <v>913</v>
      </c>
      <c r="C851" s="219"/>
      <c r="D851" s="220"/>
      <c r="E851" s="242"/>
      <c r="F851" s="222"/>
      <c r="G851" s="242"/>
      <c r="H851" s="223"/>
      <c r="I851" s="222"/>
      <c r="J851" s="225"/>
      <c r="K851" s="226"/>
      <c r="L851" s="188"/>
      <c r="M851" s="188"/>
      <c r="N851" s="188"/>
    </row>
    <row r="852" spans="1:14" s="209" customFormat="1" ht="15" customHeight="1" hidden="1">
      <c r="A852" s="255"/>
      <c r="B852" s="229" t="s">
        <v>1318</v>
      </c>
      <c r="C852" s="219"/>
      <c r="D852" s="220"/>
      <c r="E852" s="242"/>
      <c r="F852" s="222"/>
      <c r="G852" s="242"/>
      <c r="H852" s="223"/>
      <c r="I852" s="222"/>
      <c r="J852" s="225"/>
      <c r="K852" s="226"/>
      <c r="L852" s="188"/>
      <c r="M852" s="188"/>
      <c r="N852" s="188"/>
    </row>
    <row r="853" spans="1:14" s="209" customFormat="1" ht="15" customHeight="1" hidden="1">
      <c r="A853" s="255" t="s">
        <v>914</v>
      </c>
      <c r="B853" s="230" t="s">
        <v>915</v>
      </c>
      <c r="C853" s="219" t="s">
        <v>1076</v>
      </c>
      <c r="D853" s="220"/>
      <c r="E853" s="242"/>
      <c r="F853" s="222"/>
      <c r="G853" s="242"/>
      <c r="H853" s="223">
        <v>52.22</v>
      </c>
      <c r="I853" s="222">
        <f>G853*H853</f>
        <v>0</v>
      </c>
      <c r="J853" s="225"/>
      <c r="K853" s="226"/>
      <c r="L853" s="188"/>
      <c r="M853" s="188"/>
      <c r="N853" s="188"/>
    </row>
    <row r="854" spans="1:14" s="209" customFormat="1" ht="30" customHeight="1" hidden="1">
      <c r="A854" s="255"/>
      <c r="B854" s="229" t="s">
        <v>916</v>
      </c>
      <c r="C854" s="219"/>
      <c r="D854" s="220"/>
      <c r="E854" s="242"/>
      <c r="F854" s="222"/>
      <c r="G854" s="242"/>
      <c r="H854" s="223"/>
      <c r="I854" s="222"/>
      <c r="J854" s="225"/>
      <c r="K854" s="226"/>
      <c r="L854" s="188"/>
      <c r="M854" s="188"/>
      <c r="N854" s="188"/>
    </row>
    <row r="855" spans="1:14" s="209" customFormat="1" ht="45" customHeight="1" hidden="1">
      <c r="A855" s="255" t="s">
        <v>917</v>
      </c>
      <c r="B855" s="230" t="s">
        <v>918</v>
      </c>
      <c r="C855" s="219" t="s">
        <v>1076</v>
      </c>
      <c r="D855" s="220"/>
      <c r="E855" s="242"/>
      <c r="F855" s="222"/>
      <c r="G855" s="242"/>
      <c r="H855" s="223">
        <v>110.58</v>
      </c>
      <c r="I855" s="222">
        <f>G855*H855</f>
        <v>0</v>
      </c>
      <c r="J855" s="225"/>
      <c r="K855" s="226"/>
      <c r="L855" s="188"/>
      <c r="M855" s="188"/>
      <c r="N855" s="188"/>
    </row>
    <row r="856" spans="1:14" s="209" customFormat="1" ht="15" customHeight="1" hidden="1">
      <c r="A856" s="255"/>
      <c r="B856" s="229" t="s">
        <v>911</v>
      </c>
      <c r="C856" s="219"/>
      <c r="D856" s="220"/>
      <c r="E856" s="242"/>
      <c r="F856" s="222"/>
      <c r="G856" s="242"/>
      <c r="H856" s="223"/>
      <c r="I856" s="222"/>
      <c r="J856" s="225"/>
      <c r="K856" s="226"/>
      <c r="L856" s="188"/>
      <c r="M856" s="188"/>
      <c r="N856" s="188"/>
    </row>
    <row r="857" spans="1:14" s="209" customFormat="1" ht="15" customHeight="1" hidden="1">
      <c r="A857" s="255"/>
      <c r="B857" s="229" t="s">
        <v>919</v>
      </c>
      <c r="C857" s="219"/>
      <c r="D857" s="220"/>
      <c r="E857" s="242"/>
      <c r="F857" s="222"/>
      <c r="G857" s="242"/>
      <c r="H857" s="223"/>
      <c r="I857" s="222"/>
      <c r="J857" s="225"/>
      <c r="K857" s="226"/>
      <c r="L857" s="188"/>
      <c r="M857" s="188"/>
      <c r="N857" s="188"/>
    </row>
    <row r="858" spans="1:14" s="209" customFormat="1" ht="15" customHeight="1" hidden="1">
      <c r="A858" s="255"/>
      <c r="B858" s="229" t="s">
        <v>920</v>
      </c>
      <c r="C858" s="219"/>
      <c r="D858" s="220"/>
      <c r="E858" s="242"/>
      <c r="F858" s="222"/>
      <c r="G858" s="242"/>
      <c r="H858" s="223"/>
      <c r="I858" s="222"/>
      <c r="J858" s="225"/>
      <c r="K858" s="226"/>
      <c r="L858" s="188"/>
      <c r="M858" s="188"/>
      <c r="N858" s="188"/>
    </row>
    <row r="859" spans="1:14" s="209" customFormat="1" ht="15" customHeight="1" hidden="1">
      <c r="A859" s="255"/>
      <c r="B859" s="229" t="s">
        <v>1318</v>
      </c>
      <c r="C859" s="219"/>
      <c r="D859" s="220"/>
      <c r="E859" s="242"/>
      <c r="F859" s="222"/>
      <c r="G859" s="242"/>
      <c r="H859" s="223"/>
      <c r="I859" s="222"/>
      <c r="J859" s="225"/>
      <c r="K859" s="226"/>
      <c r="L859" s="188"/>
      <c r="M859" s="188"/>
      <c r="N859" s="188"/>
    </row>
    <row r="860" spans="1:14" s="209" customFormat="1" ht="30" customHeight="1" hidden="1">
      <c r="A860" s="255"/>
      <c r="B860" s="229" t="s">
        <v>921</v>
      </c>
      <c r="C860" s="219"/>
      <c r="D860" s="220"/>
      <c r="E860" s="242"/>
      <c r="F860" s="222"/>
      <c r="G860" s="242"/>
      <c r="H860" s="223"/>
      <c r="I860" s="222"/>
      <c r="J860" s="225"/>
      <c r="K860" s="226"/>
      <c r="L860" s="188"/>
      <c r="M860" s="188"/>
      <c r="N860" s="188"/>
    </row>
    <row r="861" spans="1:14" s="209" customFormat="1" ht="15" customHeight="1" hidden="1">
      <c r="A861" s="255" t="s">
        <v>922</v>
      </c>
      <c r="B861" s="302" t="s">
        <v>923</v>
      </c>
      <c r="C861" s="219"/>
      <c r="D861" s="220"/>
      <c r="E861" s="242"/>
      <c r="F861" s="222"/>
      <c r="G861" s="242"/>
      <c r="H861" s="223"/>
      <c r="I861" s="222"/>
      <c r="J861" s="225"/>
      <c r="K861" s="226"/>
      <c r="L861" s="188"/>
      <c r="M861" s="188"/>
      <c r="N861" s="188"/>
    </row>
    <row r="862" spans="1:14" s="209" customFormat="1" ht="15" customHeight="1" hidden="1">
      <c r="A862" s="228" t="s">
        <v>924</v>
      </c>
      <c r="B862" s="230" t="s">
        <v>925</v>
      </c>
      <c r="C862" s="219" t="s">
        <v>1157</v>
      </c>
      <c r="D862" s="220"/>
      <c r="E862" s="242"/>
      <c r="F862" s="222">
        <f>D862*E862</f>
        <v>0</v>
      </c>
      <c r="G862" s="242"/>
      <c r="H862" s="223">
        <v>35.18</v>
      </c>
      <c r="I862" s="222">
        <f>G862*H862</f>
        <v>0</v>
      </c>
      <c r="J862" s="225"/>
      <c r="K862" s="226"/>
      <c r="L862" s="188"/>
      <c r="M862" s="188"/>
      <c r="N862" s="188"/>
    </row>
    <row r="863" spans="1:14" s="209" customFormat="1" ht="45" customHeight="1" hidden="1">
      <c r="A863" s="228"/>
      <c r="B863" s="229" t="s">
        <v>926</v>
      </c>
      <c r="C863" s="219"/>
      <c r="D863" s="220"/>
      <c r="E863" s="242"/>
      <c r="F863" s="222"/>
      <c r="G863" s="242"/>
      <c r="H863" s="223"/>
      <c r="I863" s="222"/>
      <c r="J863" s="225"/>
      <c r="K863" s="226"/>
      <c r="L863" s="188"/>
      <c r="M863" s="188"/>
      <c r="N863" s="188"/>
    </row>
    <row r="864" spans="1:14" s="209" customFormat="1" ht="47.25" customHeight="1">
      <c r="A864" s="228" t="s">
        <v>927</v>
      </c>
      <c r="B864" s="302" t="s">
        <v>1321</v>
      </c>
      <c r="C864" s="219"/>
      <c r="D864" s="220"/>
      <c r="E864" s="242"/>
      <c r="F864" s="222"/>
      <c r="G864" s="242"/>
      <c r="H864" s="223"/>
      <c r="I864" s="222"/>
      <c r="J864" s="225"/>
      <c r="K864" s="226"/>
      <c r="L864" s="188"/>
      <c r="M864" s="188"/>
      <c r="N864" s="188"/>
    </row>
    <row r="865" spans="1:14" s="209" customFormat="1" ht="15" customHeight="1">
      <c r="A865" s="228" t="s">
        <v>928</v>
      </c>
      <c r="B865" s="230" t="s">
        <v>1322</v>
      </c>
      <c r="C865" s="219" t="s">
        <v>1076</v>
      </c>
      <c r="D865" s="220">
        <v>25</v>
      </c>
      <c r="E865" s="242">
        <f>H865*bdi</f>
        <v>14.190999999999999</v>
      </c>
      <c r="F865" s="222">
        <f>D865*E865</f>
        <v>354.775</v>
      </c>
      <c r="G865" s="242"/>
      <c r="H865" s="223">
        <v>12.34</v>
      </c>
      <c r="I865" s="222">
        <f>G865*H865</f>
        <v>0</v>
      </c>
      <c r="J865" s="225"/>
      <c r="K865" s="226"/>
      <c r="L865" s="188"/>
      <c r="M865" s="188"/>
      <c r="N865" s="188"/>
    </row>
    <row r="866" spans="1:14" s="209" customFormat="1" ht="15" customHeight="1">
      <c r="A866" s="228"/>
      <c r="B866" s="229" t="s">
        <v>1323</v>
      </c>
      <c r="C866" s="219"/>
      <c r="D866" s="220"/>
      <c r="E866" s="242"/>
      <c r="F866" s="222"/>
      <c r="G866" s="242"/>
      <c r="H866" s="223"/>
      <c r="I866" s="222"/>
      <c r="J866" s="225"/>
      <c r="K866" s="226"/>
      <c r="L866" s="188"/>
      <c r="M866" s="188"/>
      <c r="N866" s="188"/>
    </row>
    <row r="867" spans="1:14" s="209" customFormat="1" ht="15" customHeight="1">
      <c r="A867" s="228"/>
      <c r="B867" s="229" t="s">
        <v>1150</v>
      </c>
      <c r="C867" s="219"/>
      <c r="D867" s="220"/>
      <c r="E867" s="242"/>
      <c r="F867" s="222"/>
      <c r="G867" s="242"/>
      <c r="H867" s="223"/>
      <c r="I867" s="222"/>
      <c r="J867" s="225"/>
      <c r="K867" s="226"/>
      <c r="L867" s="188"/>
      <c r="M867" s="188"/>
      <c r="N867" s="188"/>
    </row>
    <row r="868" spans="1:14" s="209" customFormat="1" ht="15" customHeight="1">
      <c r="A868" s="228"/>
      <c r="B868" s="229" t="s">
        <v>1153</v>
      </c>
      <c r="C868" s="219"/>
      <c r="D868" s="220"/>
      <c r="E868" s="242"/>
      <c r="F868" s="222"/>
      <c r="G868" s="242"/>
      <c r="H868" s="223"/>
      <c r="I868" s="222"/>
      <c r="J868" s="225"/>
      <c r="K868" s="226"/>
      <c r="L868" s="188"/>
      <c r="M868" s="188"/>
      <c r="N868" s="188"/>
    </row>
    <row r="869" spans="1:14" s="209" customFormat="1" ht="15" customHeight="1">
      <c r="A869" s="228"/>
      <c r="B869" s="229" t="s">
        <v>1324</v>
      </c>
      <c r="C869" s="219"/>
      <c r="D869" s="220"/>
      <c r="E869" s="242"/>
      <c r="F869" s="222"/>
      <c r="G869" s="242"/>
      <c r="H869" s="223"/>
      <c r="I869" s="222"/>
      <c r="J869" s="225"/>
      <c r="K869" s="226"/>
      <c r="L869" s="188"/>
      <c r="M869" s="188"/>
      <c r="N869" s="188"/>
    </row>
    <row r="870" spans="1:14" s="209" customFormat="1" ht="31.5" customHeight="1">
      <c r="A870" s="228"/>
      <c r="B870" s="229" t="s">
        <v>1325</v>
      </c>
      <c r="C870" s="219"/>
      <c r="D870" s="220"/>
      <c r="E870" s="242"/>
      <c r="F870" s="222"/>
      <c r="G870" s="242"/>
      <c r="H870" s="223"/>
      <c r="I870" s="222"/>
      <c r="J870" s="225"/>
      <c r="K870" s="226"/>
      <c r="L870" s="188"/>
      <c r="M870" s="188"/>
      <c r="N870" s="188"/>
    </row>
    <row r="871" spans="1:14" s="209" customFormat="1" ht="15" customHeight="1">
      <c r="A871" s="228"/>
      <c r="B871" s="229" t="s">
        <v>1326</v>
      </c>
      <c r="C871" s="219"/>
      <c r="D871" s="220"/>
      <c r="E871" s="242"/>
      <c r="F871" s="222"/>
      <c r="G871" s="242"/>
      <c r="H871" s="223"/>
      <c r="I871" s="222"/>
      <c r="J871" s="225"/>
      <c r="K871" s="226"/>
      <c r="L871" s="188"/>
      <c r="M871" s="188"/>
      <c r="N871" s="188"/>
    </row>
    <row r="872" spans="1:14" s="209" customFormat="1" ht="15" customHeight="1">
      <c r="A872" s="228" t="s">
        <v>929</v>
      </c>
      <c r="B872" s="230" t="s">
        <v>1327</v>
      </c>
      <c r="C872" s="219" t="s">
        <v>1076</v>
      </c>
      <c r="D872" s="220">
        <v>15</v>
      </c>
      <c r="E872" s="242">
        <f>H872*bdi</f>
        <v>17.641</v>
      </c>
      <c r="F872" s="222">
        <f>D872*E872</f>
        <v>264.61499999999995</v>
      </c>
      <c r="G872" s="242"/>
      <c r="H872" s="223">
        <v>15.34</v>
      </c>
      <c r="I872" s="222">
        <f>G872*H872</f>
        <v>0</v>
      </c>
      <c r="J872" s="225"/>
      <c r="K872" s="226"/>
      <c r="L872" s="188"/>
      <c r="M872" s="188"/>
      <c r="N872" s="188"/>
    </row>
    <row r="873" spans="1:14" s="209" customFormat="1" ht="15" customHeight="1">
      <c r="A873" s="228"/>
      <c r="B873" s="229" t="s">
        <v>1323</v>
      </c>
      <c r="C873" s="219"/>
      <c r="D873" s="220"/>
      <c r="E873" s="242"/>
      <c r="F873" s="222"/>
      <c r="G873" s="242"/>
      <c r="H873" s="223"/>
      <c r="I873" s="222"/>
      <c r="J873" s="225"/>
      <c r="K873" s="226"/>
      <c r="L873" s="188"/>
      <c r="M873" s="188"/>
      <c r="N873" s="188"/>
    </row>
    <row r="874" spans="1:14" s="209" customFormat="1" ht="15" customHeight="1">
      <c r="A874" s="228"/>
      <c r="B874" s="229" t="s">
        <v>1150</v>
      </c>
      <c r="C874" s="219"/>
      <c r="D874" s="220"/>
      <c r="E874" s="242"/>
      <c r="F874" s="222"/>
      <c r="G874" s="242"/>
      <c r="H874" s="223"/>
      <c r="I874" s="222"/>
      <c r="J874" s="225"/>
      <c r="K874" s="226"/>
      <c r="L874" s="188"/>
      <c r="M874" s="188"/>
      <c r="N874" s="188"/>
    </row>
    <row r="875" spans="1:14" s="209" customFormat="1" ht="15" customHeight="1">
      <c r="A875" s="228"/>
      <c r="B875" s="229" t="s">
        <v>1153</v>
      </c>
      <c r="C875" s="219"/>
      <c r="D875" s="220"/>
      <c r="E875" s="242"/>
      <c r="F875" s="222"/>
      <c r="G875" s="242"/>
      <c r="H875" s="223"/>
      <c r="I875" s="222"/>
      <c r="J875" s="225"/>
      <c r="K875" s="226"/>
      <c r="L875" s="188"/>
      <c r="M875" s="188"/>
      <c r="N875" s="188"/>
    </row>
    <row r="876" spans="1:14" s="209" customFormat="1" ht="15" customHeight="1">
      <c r="A876" s="228"/>
      <c r="B876" s="229" t="s">
        <v>1328</v>
      </c>
      <c r="C876" s="219"/>
      <c r="D876" s="220"/>
      <c r="E876" s="242"/>
      <c r="F876" s="222"/>
      <c r="G876" s="242"/>
      <c r="H876" s="223"/>
      <c r="I876" s="222"/>
      <c r="J876" s="225"/>
      <c r="K876" s="226"/>
      <c r="L876" s="188"/>
      <c r="M876" s="188"/>
      <c r="N876" s="188"/>
    </row>
    <row r="877" spans="1:14" s="209" customFormat="1" ht="30">
      <c r="A877" s="228"/>
      <c r="B877" s="229" t="s">
        <v>1329</v>
      </c>
      <c r="C877" s="219"/>
      <c r="D877" s="220"/>
      <c r="E877" s="242"/>
      <c r="F877" s="222"/>
      <c r="G877" s="242"/>
      <c r="H877" s="223"/>
      <c r="I877" s="222"/>
      <c r="J877" s="225"/>
      <c r="K877" s="226"/>
      <c r="L877" s="188"/>
      <c r="M877" s="188"/>
      <c r="N877" s="188"/>
    </row>
    <row r="878" spans="1:14" s="209" customFormat="1" ht="15" customHeight="1">
      <c r="A878" s="228"/>
      <c r="B878" s="229" t="s">
        <v>1326</v>
      </c>
      <c r="C878" s="219"/>
      <c r="D878" s="220"/>
      <c r="E878" s="242"/>
      <c r="F878" s="222"/>
      <c r="G878" s="242"/>
      <c r="H878" s="223"/>
      <c r="I878" s="222"/>
      <c r="J878" s="225"/>
      <c r="K878" s="226"/>
      <c r="L878" s="188"/>
      <c r="M878" s="188"/>
      <c r="N878" s="188"/>
    </row>
    <row r="879" spans="1:14" s="209" customFormat="1" ht="15" customHeight="1" hidden="1">
      <c r="A879" s="228" t="s">
        <v>930</v>
      </c>
      <c r="B879" s="230" t="s">
        <v>931</v>
      </c>
      <c r="C879" s="219" t="s">
        <v>1076</v>
      </c>
      <c r="D879" s="220"/>
      <c r="E879" s="242"/>
      <c r="F879" s="222"/>
      <c r="G879" s="242"/>
      <c r="H879" s="223">
        <v>21.86</v>
      </c>
      <c r="I879" s="222">
        <f>G879*H879</f>
        <v>0</v>
      </c>
      <c r="J879" s="225"/>
      <c r="K879" s="226"/>
      <c r="L879" s="188"/>
      <c r="M879" s="188"/>
      <c r="N879" s="188"/>
    </row>
    <row r="880" spans="1:14" s="209" customFormat="1" ht="15" customHeight="1" hidden="1">
      <c r="A880" s="228"/>
      <c r="B880" s="229" t="s">
        <v>1323</v>
      </c>
      <c r="C880" s="219"/>
      <c r="D880" s="220"/>
      <c r="E880" s="242"/>
      <c r="F880" s="222"/>
      <c r="G880" s="242"/>
      <c r="H880" s="223"/>
      <c r="I880" s="222"/>
      <c r="J880" s="225"/>
      <c r="K880" s="226"/>
      <c r="L880" s="188"/>
      <c r="M880" s="188"/>
      <c r="N880" s="188"/>
    </row>
    <row r="881" spans="1:14" s="209" customFormat="1" ht="15" customHeight="1" hidden="1">
      <c r="A881" s="228"/>
      <c r="B881" s="229" t="s">
        <v>1150</v>
      </c>
      <c r="C881" s="219"/>
      <c r="D881" s="220"/>
      <c r="E881" s="242"/>
      <c r="F881" s="222"/>
      <c r="G881" s="242"/>
      <c r="H881" s="223"/>
      <c r="I881" s="222"/>
      <c r="J881" s="225"/>
      <c r="K881" s="226"/>
      <c r="L881" s="188"/>
      <c r="M881" s="188"/>
      <c r="N881" s="188"/>
    </row>
    <row r="882" spans="1:14" s="209" customFormat="1" ht="15" customHeight="1" hidden="1">
      <c r="A882" s="228"/>
      <c r="B882" s="229" t="s">
        <v>1153</v>
      </c>
      <c r="C882" s="219"/>
      <c r="D882" s="220"/>
      <c r="E882" s="242"/>
      <c r="F882" s="222"/>
      <c r="G882" s="242"/>
      <c r="H882" s="223"/>
      <c r="I882" s="222"/>
      <c r="J882" s="225"/>
      <c r="K882" s="226"/>
      <c r="L882" s="188"/>
      <c r="M882" s="188"/>
      <c r="N882" s="188"/>
    </row>
    <row r="883" spans="1:14" s="209" customFormat="1" ht="15" customHeight="1" hidden="1">
      <c r="A883" s="228"/>
      <c r="B883" s="229" t="s">
        <v>932</v>
      </c>
      <c r="C883" s="219"/>
      <c r="D883" s="220"/>
      <c r="E883" s="242"/>
      <c r="F883" s="222"/>
      <c r="G883" s="242"/>
      <c r="H883" s="223"/>
      <c r="I883" s="222"/>
      <c r="J883" s="225"/>
      <c r="K883" s="226"/>
      <c r="L883" s="188"/>
      <c r="M883" s="188"/>
      <c r="N883" s="188"/>
    </row>
    <row r="884" spans="1:14" s="209" customFormat="1" ht="15.75" customHeight="1" hidden="1">
      <c r="A884" s="228"/>
      <c r="B884" s="229" t="s">
        <v>933</v>
      </c>
      <c r="C884" s="219"/>
      <c r="D884" s="220"/>
      <c r="E884" s="242"/>
      <c r="F884" s="222"/>
      <c r="G884" s="242"/>
      <c r="H884" s="223"/>
      <c r="I884" s="222"/>
      <c r="J884" s="225"/>
      <c r="K884" s="226"/>
      <c r="L884" s="188"/>
      <c r="M884" s="188"/>
      <c r="N884" s="188"/>
    </row>
    <row r="885" spans="1:14" s="209" customFormat="1" ht="15" customHeight="1" hidden="1">
      <c r="A885" s="228"/>
      <c r="B885" s="229" t="s">
        <v>1326</v>
      </c>
      <c r="C885" s="219"/>
      <c r="D885" s="220"/>
      <c r="E885" s="242"/>
      <c r="F885" s="222"/>
      <c r="G885" s="242"/>
      <c r="H885" s="223"/>
      <c r="I885" s="222"/>
      <c r="J885" s="225"/>
      <c r="K885" s="226"/>
      <c r="L885" s="188"/>
      <c r="M885" s="188"/>
      <c r="N885" s="188"/>
    </row>
    <row r="886" spans="1:14" s="209" customFormat="1" ht="15" customHeight="1">
      <c r="A886" s="228" t="s">
        <v>934</v>
      </c>
      <c r="B886" s="230" t="s">
        <v>1330</v>
      </c>
      <c r="C886" s="219" t="s">
        <v>1076</v>
      </c>
      <c r="D886" s="220">
        <v>30</v>
      </c>
      <c r="E886" s="242">
        <f>H886*bdi</f>
        <v>26.956</v>
      </c>
      <c r="F886" s="222">
        <f>D886*E886</f>
        <v>808.68</v>
      </c>
      <c r="G886" s="242"/>
      <c r="H886" s="223">
        <v>23.44</v>
      </c>
      <c r="I886" s="222">
        <f>G886*H886</f>
        <v>0</v>
      </c>
      <c r="J886" s="225"/>
      <c r="K886" s="226"/>
      <c r="L886" s="188"/>
      <c r="M886" s="188"/>
      <c r="N886" s="188"/>
    </row>
    <row r="887" spans="1:14" s="209" customFormat="1" ht="15" customHeight="1">
      <c r="A887" s="228"/>
      <c r="B887" s="229" t="s">
        <v>1323</v>
      </c>
      <c r="C887" s="219"/>
      <c r="D887" s="220"/>
      <c r="E887" s="242"/>
      <c r="F887" s="222"/>
      <c r="G887" s="242"/>
      <c r="H887" s="223"/>
      <c r="I887" s="222"/>
      <c r="J887" s="225"/>
      <c r="K887" s="226"/>
      <c r="L887" s="188"/>
      <c r="M887" s="188"/>
      <c r="N887" s="188"/>
    </row>
    <row r="888" spans="1:14" s="209" customFormat="1" ht="15" customHeight="1">
      <c r="A888" s="228"/>
      <c r="B888" s="229" t="s">
        <v>1150</v>
      </c>
      <c r="C888" s="219"/>
      <c r="D888" s="220"/>
      <c r="E888" s="242"/>
      <c r="F888" s="222"/>
      <c r="G888" s="242"/>
      <c r="H888" s="223"/>
      <c r="I888" s="222"/>
      <c r="J888" s="225"/>
      <c r="K888" s="226"/>
      <c r="L888" s="188"/>
      <c r="M888" s="188"/>
      <c r="N888" s="188"/>
    </row>
    <row r="889" spans="1:14" s="209" customFormat="1" ht="15" customHeight="1">
      <c r="A889" s="228"/>
      <c r="B889" s="229" t="s">
        <v>1153</v>
      </c>
      <c r="C889" s="219"/>
      <c r="D889" s="220"/>
      <c r="E889" s="242"/>
      <c r="F889" s="222"/>
      <c r="G889" s="242"/>
      <c r="H889" s="223"/>
      <c r="I889" s="222"/>
      <c r="J889" s="225"/>
      <c r="K889" s="226"/>
      <c r="L889" s="188"/>
      <c r="M889" s="188"/>
      <c r="N889" s="188"/>
    </row>
    <row r="890" spans="1:14" s="209" customFormat="1" ht="30" customHeight="1">
      <c r="A890" s="228"/>
      <c r="B890" s="229" t="s">
        <v>1331</v>
      </c>
      <c r="C890" s="219"/>
      <c r="D890" s="220"/>
      <c r="E890" s="242"/>
      <c r="F890" s="222"/>
      <c r="G890" s="242"/>
      <c r="H890" s="223"/>
      <c r="I890" s="222"/>
      <c r="J890" s="225"/>
      <c r="K890" s="226"/>
      <c r="L890" s="188"/>
      <c r="M890" s="188"/>
      <c r="N890" s="188"/>
    </row>
    <row r="891" spans="1:14" s="209" customFormat="1" ht="15" customHeight="1">
      <c r="A891" s="228"/>
      <c r="B891" s="229" t="s">
        <v>1332</v>
      </c>
      <c r="C891" s="219"/>
      <c r="D891" s="220"/>
      <c r="E891" s="242"/>
      <c r="F891" s="222"/>
      <c r="G891" s="242"/>
      <c r="H891" s="223"/>
      <c r="I891" s="222"/>
      <c r="J891" s="225"/>
      <c r="K891" s="226"/>
      <c r="L891" s="188"/>
      <c r="M891" s="188"/>
      <c r="N891" s="188"/>
    </row>
    <row r="892" spans="1:14" s="209" customFormat="1" ht="15" customHeight="1">
      <c r="A892" s="228"/>
      <c r="B892" s="229" t="s">
        <v>1333</v>
      </c>
      <c r="C892" s="219"/>
      <c r="D892" s="220"/>
      <c r="E892" s="242"/>
      <c r="F892" s="222"/>
      <c r="G892" s="242"/>
      <c r="H892" s="223"/>
      <c r="I892" s="222"/>
      <c r="J892" s="225"/>
      <c r="K892" s="226"/>
      <c r="L892" s="188"/>
      <c r="M892" s="188"/>
      <c r="N892" s="188"/>
    </row>
    <row r="893" spans="1:14" s="209" customFormat="1" ht="15" customHeight="1" hidden="1">
      <c r="A893" s="228" t="s">
        <v>935</v>
      </c>
      <c r="B893" s="302" t="s">
        <v>1352</v>
      </c>
      <c r="C893" s="219"/>
      <c r="D893" s="220"/>
      <c r="E893" s="242"/>
      <c r="F893" s="222"/>
      <c r="G893" s="242"/>
      <c r="H893" s="223"/>
      <c r="I893" s="222"/>
      <c r="J893" s="225"/>
      <c r="K893" s="226"/>
      <c r="L893" s="188"/>
      <c r="M893" s="188"/>
      <c r="N893" s="188"/>
    </row>
    <row r="894" spans="1:14" s="209" customFormat="1" ht="30" customHeight="1" hidden="1">
      <c r="A894" s="228" t="s">
        <v>936</v>
      </c>
      <c r="B894" s="230" t="s">
        <v>937</v>
      </c>
      <c r="C894" s="219" t="s">
        <v>1157</v>
      </c>
      <c r="D894" s="220"/>
      <c r="E894" s="242"/>
      <c r="F894" s="222"/>
      <c r="G894" s="242"/>
      <c r="H894" s="223">
        <v>460.21</v>
      </c>
      <c r="I894" s="222">
        <f>G894*H894</f>
        <v>0</v>
      </c>
      <c r="J894" s="225"/>
      <c r="K894" s="226"/>
      <c r="L894" s="188"/>
      <c r="M894" s="188"/>
      <c r="N894" s="188"/>
    </row>
    <row r="895" spans="1:14" s="209" customFormat="1" ht="15" customHeight="1" hidden="1">
      <c r="A895" s="228"/>
      <c r="B895" s="229" t="s">
        <v>938</v>
      </c>
      <c r="C895" s="219"/>
      <c r="D895" s="220"/>
      <c r="E895" s="242"/>
      <c r="F895" s="222"/>
      <c r="G895" s="242"/>
      <c r="H895" s="223"/>
      <c r="I895" s="222"/>
      <c r="J895" s="225"/>
      <c r="K895" s="226"/>
      <c r="L895" s="188"/>
      <c r="M895" s="188"/>
      <c r="N895" s="188"/>
    </row>
    <row r="896" spans="1:14" s="209" customFormat="1" ht="30" customHeight="1" hidden="1">
      <c r="A896" s="228"/>
      <c r="B896" s="229" t="s">
        <v>939</v>
      </c>
      <c r="C896" s="219"/>
      <c r="D896" s="220"/>
      <c r="E896" s="242"/>
      <c r="F896" s="222"/>
      <c r="G896" s="242"/>
      <c r="H896" s="223"/>
      <c r="I896" s="222"/>
      <c r="J896" s="225"/>
      <c r="K896" s="226"/>
      <c r="L896" s="188"/>
      <c r="M896" s="188"/>
      <c r="N896" s="188"/>
    </row>
    <row r="897" spans="1:14" s="209" customFormat="1" ht="30" customHeight="1" hidden="1">
      <c r="A897" s="228"/>
      <c r="B897" s="229" t="s">
        <v>879</v>
      </c>
      <c r="C897" s="219"/>
      <c r="D897" s="220"/>
      <c r="E897" s="242"/>
      <c r="F897" s="222"/>
      <c r="G897" s="242"/>
      <c r="H897" s="223"/>
      <c r="I897" s="222"/>
      <c r="J897" s="225"/>
      <c r="K897" s="226"/>
      <c r="L897" s="188"/>
      <c r="M897" s="188"/>
      <c r="N897" s="188"/>
    </row>
    <row r="898" spans="1:14" s="209" customFormat="1" ht="15" customHeight="1" hidden="1">
      <c r="A898" s="228"/>
      <c r="B898" s="229" t="s">
        <v>940</v>
      </c>
      <c r="C898" s="219"/>
      <c r="D898" s="220"/>
      <c r="E898" s="242"/>
      <c r="F898" s="222"/>
      <c r="G898" s="242"/>
      <c r="H898" s="223"/>
      <c r="I898" s="222"/>
      <c r="J898" s="225"/>
      <c r="K898" s="226"/>
      <c r="L898" s="188"/>
      <c r="M898" s="188"/>
      <c r="N898" s="188"/>
    </row>
    <row r="899" spans="1:14" s="209" customFormat="1" ht="30" customHeight="1" hidden="1">
      <c r="A899" s="228" t="s">
        <v>941</v>
      </c>
      <c r="B899" s="230" t="s">
        <v>942</v>
      </c>
      <c r="C899" s="219" t="s">
        <v>1157</v>
      </c>
      <c r="D899" s="220"/>
      <c r="E899" s="242"/>
      <c r="F899" s="222"/>
      <c r="G899" s="242"/>
      <c r="H899" s="223">
        <v>302.68</v>
      </c>
      <c r="I899" s="222">
        <f>G899*H899</f>
        <v>0</v>
      </c>
      <c r="J899" s="225"/>
      <c r="K899" s="226"/>
      <c r="L899" s="188"/>
      <c r="M899" s="188"/>
      <c r="N899" s="188"/>
    </row>
    <row r="900" spans="1:14" s="209" customFormat="1" ht="15" customHeight="1" hidden="1">
      <c r="A900" s="228"/>
      <c r="B900" s="229" t="s">
        <v>943</v>
      </c>
      <c r="C900" s="219"/>
      <c r="D900" s="220"/>
      <c r="E900" s="242"/>
      <c r="F900" s="222"/>
      <c r="G900" s="242"/>
      <c r="H900" s="223"/>
      <c r="I900" s="222"/>
      <c r="J900" s="225"/>
      <c r="K900" s="226"/>
      <c r="L900" s="188"/>
      <c r="M900" s="188"/>
      <c r="N900" s="188"/>
    </row>
    <row r="901" spans="1:14" s="209" customFormat="1" ht="30" customHeight="1" hidden="1">
      <c r="A901" s="228"/>
      <c r="B901" s="229" t="s">
        <v>939</v>
      </c>
      <c r="C901" s="219"/>
      <c r="D901" s="220"/>
      <c r="E901" s="242"/>
      <c r="F901" s="222"/>
      <c r="G901" s="242"/>
      <c r="H901" s="223"/>
      <c r="I901" s="222"/>
      <c r="J901" s="225"/>
      <c r="K901" s="226"/>
      <c r="L901" s="188"/>
      <c r="M901" s="188"/>
      <c r="N901" s="188"/>
    </row>
    <row r="902" spans="1:14" s="209" customFormat="1" ht="30" customHeight="1" hidden="1">
      <c r="A902" s="228"/>
      <c r="B902" s="229" t="s">
        <v>879</v>
      </c>
      <c r="C902" s="219"/>
      <c r="D902" s="220"/>
      <c r="E902" s="242"/>
      <c r="F902" s="222"/>
      <c r="G902" s="242"/>
      <c r="H902" s="223"/>
      <c r="I902" s="222"/>
      <c r="J902" s="225"/>
      <c r="K902" s="226"/>
      <c r="L902" s="188"/>
      <c r="M902" s="188"/>
      <c r="N902" s="188"/>
    </row>
    <row r="903" spans="1:14" s="209" customFormat="1" ht="15" customHeight="1" hidden="1">
      <c r="A903" s="228"/>
      <c r="B903" s="229" t="s">
        <v>940</v>
      </c>
      <c r="C903" s="219"/>
      <c r="D903" s="220"/>
      <c r="E903" s="242"/>
      <c r="F903" s="222"/>
      <c r="G903" s="242"/>
      <c r="H903" s="223"/>
      <c r="I903" s="222"/>
      <c r="J903" s="225"/>
      <c r="K903" s="226"/>
      <c r="L903" s="188"/>
      <c r="M903" s="188"/>
      <c r="N903" s="188"/>
    </row>
    <row r="904" spans="1:14" s="209" customFormat="1" ht="30" customHeight="1" hidden="1">
      <c r="A904" s="228" t="s">
        <v>944</v>
      </c>
      <c r="B904" s="230" t="s">
        <v>945</v>
      </c>
      <c r="C904" s="219" t="s">
        <v>1157</v>
      </c>
      <c r="D904" s="220"/>
      <c r="E904" s="242"/>
      <c r="F904" s="222"/>
      <c r="G904" s="242"/>
      <c r="H904" s="223">
        <v>370.1</v>
      </c>
      <c r="I904" s="222">
        <f>G904*H904</f>
        <v>0</v>
      </c>
      <c r="J904" s="225"/>
      <c r="K904" s="226"/>
      <c r="L904" s="188"/>
      <c r="M904" s="188"/>
      <c r="N904" s="188"/>
    </row>
    <row r="905" spans="1:14" s="209" customFormat="1" ht="15" customHeight="1" hidden="1">
      <c r="A905" s="228"/>
      <c r="B905" s="229" t="s">
        <v>946</v>
      </c>
      <c r="C905" s="219"/>
      <c r="D905" s="220"/>
      <c r="E905" s="242"/>
      <c r="F905" s="222"/>
      <c r="G905" s="242"/>
      <c r="H905" s="223"/>
      <c r="I905" s="222"/>
      <c r="J905" s="225"/>
      <c r="K905" s="226"/>
      <c r="L905" s="188"/>
      <c r="M905" s="188"/>
      <c r="N905" s="188"/>
    </row>
    <row r="906" spans="1:14" s="209" customFormat="1" ht="30" customHeight="1" hidden="1">
      <c r="A906" s="228"/>
      <c r="B906" s="229" t="s">
        <v>947</v>
      </c>
      <c r="C906" s="219"/>
      <c r="D906" s="220"/>
      <c r="E906" s="242"/>
      <c r="F906" s="222"/>
      <c r="G906" s="242"/>
      <c r="H906" s="223"/>
      <c r="I906" s="222"/>
      <c r="J906" s="225"/>
      <c r="K906" s="226"/>
      <c r="L906" s="188"/>
      <c r="M906" s="188"/>
      <c r="N906" s="188"/>
    </row>
    <row r="907" spans="1:14" s="209" customFormat="1" ht="15" customHeight="1" hidden="1">
      <c r="A907" s="228"/>
      <c r="B907" s="229" t="s">
        <v>948</v>
      </c>
      <c r="C907" s="219"/>
      <c r="D907" s="220"/>
      <c r="E907" s="242"/>
      <c r="F907" s="222"/>
      <c r="G907" s="242"/>
      <c r="H907" s="223"/>
      <c r="I907" s="222"/>
      <c r="J907" s="225"/>
      <c r="K907" s="226"/>
      <c r="L907" s="188"/>
      <c r="M907" s="188"/>
      <c r="N907" s="188"/>
    </row>
    <row r="908" spans="1:14" s="209" customFormat="1" ht="15" customHeight="1" hidden="1">
      <c r="A908" s="228"/>
      <c r="B908" s="229" t="s">
        <v>949</v>
      </c>
      <c r="C908" s="219"/>
      <c r="D908" s="220"/>
      <c r="E908" s="242"/>
      <c r="F908" s="222"/>
      <c r="G908" s="242"/>
      <c r="H908" s="223"/>
      <c r="I908" s="222"/>
      <c r="J908" s="225"/>
      <c r="K908" s="226"/>
      <c r="L908" s="188"/>
      <c r="M908" s="188"/>
      <c r="N908" s="188"/>
    </row>
    <row r="909" spans="1:14" s="209" customFormat="1" ht="15" customHeight="1" hidden="1">
      <c r="A909" s="228"/>
      <c r="B909" s="229" t="s">
        <v>950</v>
      </c>
      <c r="C909" s="219"/>
      <c r="D909" s="220"/>
      <c r="E909" s="242"/>
      <c r="F909" s="222"/>
      <c r="G909" s="242"/>
      <c r="H909" s="223"/>
      <c r="I909" s="222"/>
      <c r="J909" s="225"/>
      <c r="K909" s="226"/>
      <c r="L909" s="188"/>
      <c r="M909" s="188"/>
      <c r="N909" s="188"/>
    </row>
    <row r="910" spans="1:14" s="209" customFormat="1" ht="15" customHeight="1" hidden="1">
      <c r="A910" s="228"/>
      <c r="B910" s="229" t="s">
        <v>940</v>
      </c>
      <c r="C910" s="219"/>
      <c r="D910" s="220"/>
      <c r="E910" s="242"/>
      <c r="F910" s="222"/>
      <c r="G910" s="242"/>
      <c r="H910" s="223"/>
      <c r="I910" s="222"/>
      <c r="J910" s="225"/>
      <c r="K910" s="226"/>
      <c r="L910" s="188"/>
      <c r="M910" s="188"/>
      <c r="N910" s="188"/>
    </row>
    <row r="911" spans="1:14" s="209" customFormat="1" ht="15" customHeight="1" hidden="1">
      <c r="A911" s="228" t="s">
        <v>951</v>
      </c>
      <c r="B911" s="230" t="s">
        <v>952</v>
      </c>
      <c r="C911" s="219" t="s">
        <v>1157</v>
      </c>
      <c r="D911" s="220"/>
      <c r="E911" s="242"/>
      <c r="F911" s="222"/>
      <c r="G911" s="242"/>
      <c r="H911" s="223">
        <v>12.16</v>
      </c>
      <c r="I911" s="222">
        <f>G911*H911</f>
        <v>0</v>
      </c>
      <c r="J911" s="225"/>
      <c r="K911" s="226"/>
      <c r="L911" s="188"/>
      <c r="M911" s="188"/>
      <c r="N911" s="188"/>
    </row>
    <row r="912" spans="1:14" s="209" customFormat="1" ht="30" customHeight="1" hidden="1">
      <c r="A912" s="228" t="s">
        <v>953</v>
      </c>
      <c r="B912" s="230" t="s">
        <v>954</v>
      </c>
      <c r="C912" s="219" t="s">
        <v>1157</v>
      </c>
      <c r="D912" s="220"/>
      <c r="E912" s="242"/>
      <c r="F912" s="222">
        <f>D912*E912</f>
        <v>0</v>
      </c>
      <c r="G912" s="242"/>
      <c r="H912" s="223">
        <v>505.47</v>
      </c>
      <c r="I912" s="222">
        <f>G912*H912</f>
        <v>0</v>
      </c>
      <c r="J912" s="225"/>
      <c r="K912" s="226"/>
      <c r="L912" s="188"/>
      <c r="M912" s="188"/>
      <c r="N912" s="188"/>
    </row>
    <row r="913" spans="1:14" s="209" customFormat="1" ht="31.5" hidden="1">
      <c r="A913" s="228" t="s">
        <v>955</v>
      </c>
      <c r="B913" s="230" t="s">
        <v>956</v>
      </c>
      <c r="C913" s="219" t="s">
        <v>1157</v>
      </c>
      <c r="D913" s="220"/>
      <c r="E913" s="242"/>
      <c r="F913" s="222">
        <f>D913*E913</f>
        <v>0</v>
      </c>
      <c r="G913" s="242"/>
      <c r="H913" s="223">
        <v>850</v>
      </c>
      <c r="I913" s="222">
        <f>G913*H913</f>
        <v>0</v>
      </c>
      <c r="J913" s="225"/>
      <c r="K913" s="226"/>
      <c r="L913" s="188"/>
      <c r="M913" s="188"/>
      <c r="N913" s="188"/>
    </row>
    <row r="914" spans="1:14" s="209" customFormat="1" ht="30" customHeight="1" hidden="1">
      <c r="A914" s="228" t="s">
        <v>957</v>
      </c>
      <c r="B914" s="230" t="s">
        <v>958</v>
      </c>
      <c r="C914" s="219" t="s">
        <v>1157</v>
      </c>
      <c r="D914" s="220"/>
      <c r="E914" s="242"/>
      <c r="F914" s="222">
        <f>D914*E914</f>
        <v>0</v>
      </c>
      <c r="G914" s="242"/>
      <c r="H914" s="223">
        <v>282.62</v>
      </c>
      <c r="I914" s="222">
        <f>G914*H914</f>
        <v>0</v>
      </c>
      <c r="J914" s="225"/>
      <c r="K914" s="226"/>
      <c r="L914" s="188"/>
      <c r="M914" s="188"/>
      <c r="N914" s="188"/>
    </row>
    <row r="915" spans="1:14" s="209" customFormat="1" ht="30" customHeight="1" hidden="1">
      <c r="A915" s="228"/>
      <c r="B915" s="229" t="s">
        <v>959</v>
      </c>
      <c r="C915" s="219"/>
      <c r="D915" s="220"/>
      <c r="E915" s="242"/>
      <c r="F915" s="222"/>
      <c r="G915" s="242"/>
      <c r="H915" s="223"/>
      <c r="I915" s="222"/>
      <c r="J915" s="225"/>
      <c r="K915" s="226"/>
      <c r="L915" s="188"/>
      <c r="M915" s="188"/>
      <c r="N915" s="188"/>
    </row>
    <row r="916" spans="1:14" s="209" customFormat="1" ht="30" customHeight="1" hidden="1">
      <c r="A916" s="228"/>
      <c r="B916" s="229" t="s">
        <v>960</v>
      </c>
      <c r="C916" s="219"/>
      <c r="D916" s="220"/>
      <c r="E916" s="242"/>
      <c r="F916" s="222"/>
      <c r="G916" s="242"/>
      <c r="H916" s="223"/>
      <c r="I916" s="222"/>
      <c r="J916" s="225"/>
      <c r="K916" s="226"/>
      <c r="L916" s="188"/>
      <c r="M916" s="188"/>
      <c r="N916" s="188"/>
    </row>
    <row r="917" spans="1:14" s="209" customFormat="1" ht="30" customHeight="1" hidden="1">
      <c r="A917" s="228"/>
      <c r="B917" s="229" t="s">
        <v>839</v>
      </c>
      <c r="C917" s="219"/>
      <c r="D917" s="220"/>
      <c r="E917" s="242"/>
      <c r="F917" s="222"/>
      <c r="G917" s="242"/>
      <c r="H917" s="223"/>
      <c r="I917" s="222"/>
      <c r="J917" s="225"/>
      <c r="K917" s="226"/>
      <c r="L917" s="188"/>
      <c r="M917" s="188"/>
      <c r="N917" s="188"/>
    </row>
    <row r="918" spans="1:14" s="209" customFormat="1" ht="15" customHeight="1" hidden="1">
      <c r="A918" s="228"/>
      <c r="B918" s="229" t="s">
        <v>940</v>
      </c>
      <c r="C918" s="219"/>
      <c r="D918" s="220"/>
      <c r="E918" s="242"/>
      <c r="F918" s="222"/>
      <c r="G918" s="242"/>
      <c r="H918" s="223"/>
      <c r="I918" s="222"/>
      <c r="J918" s="225"/>
      <c r="K918" s="226"/>
      <c r="L918" s="188"/>
      <c r="M918" s="188"/>
      <c r="N918" s="188"/>
    </row>
    <row r="919" spans="1:14" s="209" customFormat="1" ht="30" customHeight="1" hidden="1">
      <c r="A919" s="228" t="s">
        <v>961</v>
      </c>
      <c r="B919" s="230" t="s">
        <v>962</v>
      </c>
      <c r="C919" s="219" t="s">
        <v>1157</v>
      </c>
      <c r="D919" s="220"/>
      <c r="E919" s="242"/>
      <c r="F919" s="222">
        <f>D919*E919</f>
        <v>0</v>
      </c>
      <c r="G919" s="242"/>
      <c r="H919" s="223">
        <v>476.56</v>
      </c>
      <c r="I919" s="222">
        <f>G919*H919</f>
        <v>0</v>
      </c>
      <c r="J919" s="225"/>
      <c r="K919" s="226"/>
      <c r="L919" s="188"/>
      <c r="M919" s="188"/>
      <c r="N919" s="188"/>
    </row>
    <row r="920" spans="1:14" s="209" customFormat="1" ht="30" customHeight="1" hidden="1">
      <c r="A920" s="228"/>
      <c r="B920" s="229" t="s">
        <v>963</v>
      </c>
      <c r="C920" s="219"/>
      <c r="D920" s="220"/>
      <c r="E920" s="242"/>
      <c r="F920" s="222"/>
      <c r="G920" s="242"/>
      <c r="H920" s="223"/>
      <c r="I920" s="222"/>
      <c r="J920" s="225"/>
      <c r="K920" s="226"/>
      <c r="L920" s="188"/>
      <c r="M920" s="188"/>
      <c r="N920" s="188"/>
    </row>
    <row r="921" spans="1:14" s="209" customFormat="1" ht="30" customHeight="1" hidden="1">
      <c r="A921" s="228"/>
      <c r="B921" s="229" t="s">
        <v>960</v>
      </c>
      <c r="C921" s="219"/>
      <c r="D921" s="220"/>
      <c r="E921" s="242"/>
      <c r="F921" s="222"/>
      <c r="G921" s="242"/>
      <c r="H921" s="223"/>
      <c r="I921" s="222"/>
      <c r="J921" s="225"/>
      <c r="K921" s="226"/>
      <c r="L921" s="188"/>
      <c r="M921" s="188"/>
      <c r="N921" s="188"/>
    </row>
    <row r="922" spans="1:14" s="209" customFormat="1" ht="30" customHeight="1" hidden="1">
      <c r="A922" s="228"/>
      <c r="B922" s="229" t="s">
        <v>839</v>
      </c>
      <c r="C922" s="219"/>
      <c r="D922" s="220"/>
      <c r="E922" s="242"/>
      <c r="F922" s="222"/>
      <c r="G922" s="242"/>
      <c r="H922" s="223"/>
      <c r="I922" s="222"/>
      <c r="J922" s="225"/>
      <c r="K922" s="226"/>
      <c r="L922" s="188"/>
      <c r="M922" s="188"/>
      <c r="N922" s="188"/>
    </row>
    <row r="923" spans="1:14" s="209" customFormat="1" ht="15" customHeight="1" hidden="1">
      <c r="A923" s="228"/>
      <c r="B923" s="229" t="s">
        <v>940</v>
      </c>
      <c r="C923" s="219"/>
      <c r="D923" s="220"/>
      <c r="E923" s="242"/>
      <c r="F923" s="222"/>
      <c r="G923" s="242"/>
      <c r="H923" s="281"/>
      <c r="I923" s="222"/>
      <c r="J923" s="225"/>
      <c r="K923" s="226"/>
      <c r="L923" s="188"/>
      <c r="M923" s="188"/>
      <c r="N923" s="188"/>
    </row>
    <row r="924" spans="1:14" s="209" customFormat="1" ht="31.5" hidden="1">
      <c r="A924" s="228" t="s">
        <v>964</v>
      </c>
      <c r="B924" s="302" t="s">
        <v>965</v>
      </c>
      <c r="C924" s="219"/>
      <c r="D924" s="220"/>
      <c r="E924" s="242"/>
      <c r="F924" s="222"/>
      <c r="G924" s="242"/>
      <c r="H924" s="281"/>
      <c r="I924" s="222"/>
      <c r="J924" s="225"/>
      <c r="K924" s="226"/>
      <c r="L924" s="188"/>
      <c r="M924" s="188"/>
      <c r="N924" s="188"/>
    </row>
    <row r="925" spans="1:14" s="209" customFormat="1" ht="15" customHeight="1" hidden="1">
      <c r="A925" s="228" t="s">
        <v>966</v>
      </c>
      <c r="B925" s="230" t="s">
        <v>967</v>
      </c>
      <c r="C925" s="219" t="s">
        <v>1076</v>
      </c>
      <c r="D925" s="220"/>
      <c r="E925" s="242"/>
      <c r="F925" s="222">
        <f>D925*E925</f>
        <v>0</v>
      </c>
      <c r="G925" s="242"/>
      <c r="H925" s="281">
        <v>6.57</v>
      </c>
      <c r="I925" s="222">
        <f>G925*H925</f>
        <v>0</v>
      </c>
      <c r="J925" s="225"/>
      <c r="K925" s="226"/>
      <c r="L925" s="188"/>
      <c r="M925" s="188"/>
      <c r="N925" s="188"/>
    </row>
    <row r="926" spans="1:14" s="209" customFormat="1" ht="15" customHeight="1" hidden="1">
      <c r="A926" s="228"/>
      <c r="B926" s="229" t="s">
        <v>968</v>
      </c>
      <c r="C926" s="219"/>
      <c r="D926" s="220"/>
      <c r="E926" s="242"/>
      <c r="F926" s="222"/>
      <c r="G926" s="242"/>
      <c r="H926" s="281"/>
      <c r="I926" s="222"/>
      <c r="J926" s="225"/>
      <c r="K926" s="226"/>
      <c r="L926" s="188"/>
      <c r="M926" s="188"/>
      <c r="N926" s="188"/>
    </row>
    <row r="927" spans="1:14" s="209" customFormat="1" ht="15" customHeight="1" hidden="1">
      <c r="A927" s="228"/>
      <c r="B927" s="229" t="s">
        <v>1800</v>
      </c>
      <c r="C927" s="219"/>
      <c r="D927" s="220"/>
      <c r="E927" s="242"/>
      <c r="F927" s="222"/>
      <c r="G927" s="242"/>
      <c r="H927" s="281"/>
      <c r="I927" s="222"/>
      <c r="J927" s="225"/>
      <c r="K927" s="226"/>
      <c r="L927" s="188"/>
      <c r="M927" s="188"/>
      <c r="N927" s="188"/>
    </row>
    <row r="928" spans="1:14" s="209" customFormat="1" ht="15" customHeight="1" hidden="1">
      <c r="A928" s="228"/>
      <c r="B928" s="229" t="s">
        <v>1333</v>
      </c>
      <c r="C928" s="219"/>
      <c r="D928" s="220"/>
      <c r="E928" s="242"/>
      <c r="F928" s="222"/>
      <c r="G928" s="242"/>
      <c r="H928" s="281"/>
      <c r="I928" s="222"/>
      <c r="J928" s="225"/>
      <c r="K928" s="226"/>
      <c r="L928" s="188"/>
      <c r="M928" s="188"/>
      <c r="N928" s="188"/>
    </row>
    <row r="929" spans="1:14" s="209" customFormat="1" ht="15" customHeight="1" hidden="1">
      <c r="A929" s="228" t="s">
        <v>969</v>
      </c>
      <c r="B929" s="230" t="s">
        <v>970</v>
      </c>
      <c r="C929" s="219" t="s">
        <v>1076</v>
      </c>
      <c r="D929" s="220"/>
      <c r="E929" s="242"/>
      <c r="F929" s="222">
        <f>D929*E929</f>
        <v>0</v>
      </c>
      <c r="G929" s="242"/>
      <c r="H929" s="281">
        <v>9.57</v>
      </c>
      <c r="I929" s="222">
        <f>G929*H929</f>
        <v>0</v>
      </c>
      <c r="J929" s="225"/>
      <c r="K929" s="226"/>
      <c r="L929" s="188"/>
      <c r="M929" s="188"/>
      <c r="N929" s="188"/>
    </row>
    <row r="930" spans="1:14" s="209" customFormat="1" ht="15" customHeight="1" hidden="1">
      <c r="A930" s="228"/>
      <c r="B930" s="229" t="s">
        <v>971</v>
      </c>
      <c r="C930" s="219"/>
      <c r="D930" s="220"/>
      <c r="E930" s="242"/>
      <c r="F930" s="222"/>
      <c r="G930" s="242"/>
      <c r="H930" s="281"/>
      <c r="I930" s="222"/>
      <c r="J930" s="225"/>
      <c r="K930" s="226"/>
      <c r="L930" s="188"/>
      <c r="M930" s="188"/>
      <c r="N930" s="188"/>
    </row>
    <row r="931" spans="1:14" s="209" customFormat="1" ht="15" customHeight="1" hidden="1">
      <c r="A931" s="228"/>
      <c r="B931" s="229" t="s">
        <v>1800</v>
      </c>
      <c r="C931" s="219"/>
      <c r="D931" s="220"/>
      <c r="E931" s="242"/>
      <c r="F931" s="222"/>
      <c r="G931" s="242"/>
      <c r="H931" s="281"/>
      <c r="I931" s="222"/>
      <c r="J931" s="225"/>
      <c r="K931" s="226"/>
      <c r="L931" s="188"/>
      <c r="M931" s="188"/>
      <c r="N931" s="188"/>
    </row>
    <row r="932" spans="1:14" s="209" customFormat="1" ht="15" customHeight="1" hidden="1">
      <c r="A932" s="228"/>
      <c r="B932" s="229" t="s">
        <v>1326</v>
      </c>
      <c r="C932" s="219"/>
      <c r="D932" s="220"/>
      <c r="E932" s="242"/>
      <c r="F932" s="222"/>
      <c r="G932" s="242"/>
      <c r="H932" s="281"/>
      <c r="I932" s="222"/>
      <c r="J932" s="225"/>
      <c r="K932" s="226"/>
      <c r="L932" s="188"/>
      <c r="M932" s="188"/>
      <c r="N932" s="188"/>
    </row>
    <row r="933" spans="1:14" s="209" customFormat="1" ht="15" customHeight="1" hidden="1">
      <c r="A933" s="228"/>
      <c r="B933" s="229" t="s">
        <v>972</v>
      </c>
      <c r="C933" s="219"/>
      <c r="D933" s="220"/>
      <c r="E933" s="242"/>
      <c r="F933" s="222"/>
      <c r="G933" s="242"/>
      <c r="H933" s="281"/>
      <c r="I933" s="222"/>
      <c r="J933" s="225"/>
      <c r="K933" s="226"/>
      <c r="L933" s="188"/>
      <c r="M933" s="188"/>
      <c r="N933" s="188"/>
    </row>
    <row r="934" spans="1:14" s="209" customFormat="1" ht="15" customHeight="1" hidden="1">
      <c r="A934" s="228" t="s">
        <v>973</v>
      </c>
      <c r="B934" s="230" t="s">
        <v>974</v>
      </c>
      <c r="C934" s="219" t="s">
        <v>1076</v>
      </c>
      <c r="D934" s="220"/>
      <c r="E934" s="242"/>
      <c r="F934" s="222">
        <f>D934*E934</f>
        <v>0</v>
      </c>
      <c r="G934" s="242"/>
      <c r="H934" s="281">
        <v>13.16</v>
      </c>
      <c r="I934" s="222">
        <f>G934*H934</f>
        <v>0</v>
      </c>
      <c r="J934" s="225"/>
      <c r="K934" s="226"/>
      <c r="L934" s="188"/>
      <c r="M934" s="188"/>
      <c r="N934" s="188"/>
    </row>
    <row r="935" spans="1:14" s="209" customFormat="1" ht="15" customHeight="1" hidden="1">
      <c r="A935" s="228"/>
      <c r="B935" s="229" t="s">
        <v>975</v>
      </c>
      <c r="C935" s="219"/>
      <c r="D935" s="220"/>
      <c r="E935" s="242"/>
      <c r="F935" s="222"/>
      <c r="G935" s="242"/>
      <c r="H935" s="281"/>
      <c r="I935" s="222"/>
      <c r="J935" s="225"/>
      <c r="K935" s="226"/>
      <c r="L935" s="188"/>
      <c r="M935" s="188"/>
      <c r="N935" s="188"/>
    </row>
    <row r="936" spans="1:14" s="209" customFormat="1" ht="15" customHeight="1" hidden="1">
      <c r="A936" s="228"/>
      <c r="B936" s="229" t="s">
        <v>1800</v>
      </c>
      <c r="C936" s="219"/>
      <c r="D936" s="220"/>
      <c r="E936" s="242"/>
      <c r="F936" s="222"/>
      <c r="G936" s="242"/>
      <c r="H936" s="281"/>
      <c r="I936" s="222"/>
      <c r="J936" s="225"/>
      <c r="K936" s="226"/>
      <c r="L936" s="188"/>
      <c r="M936" s="188"/>
      <c r="N936" s="188"/>
    </row>
    <row r="937" spans="1:14" s="209" customFormat="1" ht="15" customHeight="1" hidden="1">
      <c r="A937" s="228"/>
      <c r="B937" s="229" t="s">
        <v>1326</v>
      </c>
      <c r="C937" s="219"/>
      <c r="D937" s="220"/>
      <c r="E937" s="242"/>
      <c r="F937" s="222"/>
      <c r="G937" s="242"/>
      <c r="H937" s="281"/>
      <c r="I937" s="222"/>
      <c r="J937" s="225"/>
      <c r="K937" s="226"/>
      <c r="L937" s="188"/>
      <c r="M937" s="188"/>
      <c r="N937" s="188"/>
    </row>
    <row r="938" spans="1:14" s="209" customFormat="1" ht="15" customHeight="1" hidden="1">
      <c r="A938" s="228"/>
      <c r="B938" s="229" t="s">
        <v>976</v>
      </c>
      <c r="C938" s="219"/>
      <c r="D938" s="220"/>
      <c r="E938" s="242"/>
      <c r="F938" s="222"/>
      <c r="G938" s="242"/>
      <c r="H938" s="281"/>
      <c r="I938" s="222"/>
      <c r="J938" s="225"/>
      <c r="K938" s="226"/>
      <c r="L938" s="188"/>
      <c r="M938" s="188"/>
      <c r="N938" s="188"/>
    </row>
    <row r="939" spans="1:14" s="209" customFormat="1" ht="15" customHeight="1" hidden="1">
      <c r="A939" s="228" t="s">
        <v>977</v>
      </c>
      <c r="B939" s="230" t="s">
        <v>978</v>
      </c>
      <c r="C939" s="219" t="s">
        <v>1076</v>
      </c>
      <c r="D939" s="220"/>
      <c r="E939" s="242"/>
      <c r="F939" s="222">
        <f>D939*E939</f>
        <v>0</v>
      </c>
      <c r="G939" s="242"/>
      <c r="H939" s="281">
        <v>14.74</v>
      </c>
      <c r="I939" s="222">
        <f>G939*H939</f>
        <v>0</v>
      </c>
      <c r="J939" s="225"/>
      <c r="K939" s="226"/>
      <c r="L939" s="188"/>
      <c r="M939" s="188"/>
      <c r="N939" s="188"/>
    </row>
    <row r="940" spans="1:14" s="209" customFormat="1" ht="15" customHeight="1" hidden="1">
      <c r="A940" s="228"/>
      <c r="B940" s="229" t="s">
        <v>979</v>
      </c>
      <c r="C940" s="219"/>
      <c r="D940" s="220"/>
      <c r="E940" s="242"/>
      <c r="F940" s="222"/>
      <c r="G940" s="242"/>
      <c r="H940" s="281"/>
      <c r="I940" s="222"/>
      <c r="J940" s="225"/>
      <c r="K940" s="226"/>
      <c r="L940" s="188"/>
      <c r="M940" s="188"/>
      <c r="N940" s="188"/>
    </row>
    <row r="941" spans="1:14" s="209" customFormat="1" ht="15" customHeight="1" hidden="1">
      <c r="A941" s="228"/>
      <c r="B941" s="229" t="s">
        <v>1800</v>
      </c>
      <c r="C941" s="219"/>
      <c r="D941" s="220"/>
      <c r="E941" s="242"/>
      <c r="F941" s="222"/>
      <c r="G941" s="242"/>
      <c r="H941" s="281"/>
      <c r="I941" s="222"/>
      <c r="J941" s="225"/>
      <c r="K941" s="226"/>
      <c r="L941" s="188"/>
      <c r="M941" s="188"/>
      <c r="N941" s="188"/>
    </row>
    <row r="942" spans="1:14" s="209" customFormat="1" ht="15" customHeight="1" hidden="1">
      <c r="A942" s="228"/>
      <c r="B942" s="229" t="s">
        <v>1326</v>
      </c>
      <c r="C942" s="219"/>
      <c r="D942" s="220"/>
      <c r="E942" s="242"/>
      <c r="F942" s="222"/>
      <c r="G942" s="242"/>
      <c r="H942" s="281"/>
      <c r="I942" s="222"/>
      <c r="J942" s="225"/>
      <c r="K942" s="226"/>
      <c r="L942" s="188"/>
      <c r="M942" s="188"/>
      <c r="N942" s="188"/>
    </row>
    <row r="943" spans="1:14" s="209" customFormat="1" ht="15" customHeight="1" hidden="1">
      <c r="A943" s="228"/>
      <c r="B943" s="229" t="s">
        <v>980</v>
      </c>
      <c r="C943" s="219"/>
      <c r="D943" s="220"/>
      <c r="E943" s="242"/>
      <c r="F943" s="222"/>
      <c r="G943" s="242"/>
      <c r="H943" s="281"/>
      <c r="I943" s="222"/>
      <c r="J943" s="225"/>
      <c r="K943" s="226"/>
      <c r="L943" s="188"/>
      <c r="M943" s="188"/>
      <c r="N943" s="188"/>
    </row>
    <row r="944" spans="1:14" s="209" customFormat="1" ht="15" customHeight="1" hidden="1">
      <c r="A944" s="228" t="s">
        <v>981</v>
      </c>
      <c r="B944" s="230" t="s">
        <v>982</v>
      </c>
      <c r="C944" s="219" t="s">
        <v>1076</v>
      </c>
      <c r="D944" s="220"/>
      <c r="E944" s="242"/>
      <c r="F944" s="222">
        <f>D944*E944</f>
        <v>0</v>
      </c>
      <c r="G944" s="242"/>
      <c r="H944" s="281">
        <v>28.03</v>
      </c>
      <c r="I944" s="222">
        <f>G944*H944</f>
        <v>0</v>
      </c>
      <c r="J944" s="225"/>
      <c r="K944" s="226"/>
      <c r="L944" s="188"/>
      <c r="M944" s="188"/>
      <c r="N944" s="188"/>
    </row>
    <row r="945" spans="1:14" s="209" customFormat="1" ht="15" customHeight="1" hidden="1">
      <c r="A945" s="228"/>
      <c r="B945" s="229" t="s">
        <v>983</v>
      </c>
      <c r="C945" s="219"/>
      <c r="D945" s="220"/>
      <c r="E945" s="242"/>
      <c r="F945" s="222"/>
      <c r="G945" s="242"/>
      <c r="H945" s="281"/>
      <c r="I945" s="222"/>
      <c r="J945" s="225"/>
      <c r="K945" s="226"/>
      <c r="L945" s="188"/>
      <c r="M945" s="188"/>
      <c r="N945" s="188"/>
    </row>
    <row r="946" spans="1:14" s="209" customFormat="1" ht="15" customHeight="1" hidden="1">
      <c r="A946" s="228"/>
      <c r="B946" s="229" t="s">
        <v>1800</v>
      </c>
      <c r="C946" s="219"/>
      <c r="D946" s="220"/>
      <c r="E946" s="242"/>
      <c r="F946" s="222"/>
      <c r="G946" s="242"/>
      <c r="H946" s="281"/>
      <c r="I946" s="222"/>
      <c r="J946" s="225"/>
      <c r="K946" s="226"/>
      <c r="L946" s="188"/>
      <c r="M946" s="188"/>
      <c r="N946" s="188"/>
    </row>
    <row r="947" spans="1:14" s="209" customFormat="1" ht="15" customHeight="1" hidden="1">
      <c r="A947" s="228"/>
      <c r="B947" s="229" t="s">
        <v>1326</v>
      </c>
      <c r="C947" s="219"/>
      <c r="D947" s="220"/>
      <c r="E947" s="242"/>
      <c r="F947" s="222"/>
      <c r="G947" s="242"/>
      <c r="H947" s="281"/>
      <c r="I947" s="222"/>
      <c r="J947" s="225"/>
      <c r="K947" s="226"/>
      <c r="L947" s="188"/>
      <c r="M947" s="188"/>
      <c r="N947" s="188"/>
    </row>
    <row r="948" spans="1:14" s="209" customFormat="1" ht="15" customHeight="1" hidden="1">
      <c r="A948" s="228"/>
      <c r="B948" s="229" t="s">
        <v>984</v>
      </c>
      <c r="C948" s="219"/>
      <c r="D948" s="220"/>
      <c r="E948" s="242"/>
      <c r="F948" s="222"/>
      <c r="G948" s="242"/>
      <c r="H948" s="281"/>
      <c r="I948" s="222"/>
      <c r="J948" s="225"/>
      <c r="K948" s="226"/>
      <c r="L948" s="188"/>
      <c r="M948" s="188"/>
      <c r="N948" s="188"/>
    </row>
    <row r="949" spans="1:14" s="209" customFormat="1" ht="18" customHeight="1">
      <c r="A949" s="285"/>
      <c r="B949" s="338"/>
      <c r="C949" s="723" t="s">
        <v>1077</v>
      </c>
      <c r="D949" s="724"/>
      <c r="E949" s="724"/>
      <c r="F949" s="234">
        <f>SUM(F803:F948)</f>
        <v>1853.0755</v>
      </c>
      <c r="G949" s="237"/>
      <c r="H949" s="336"/>
      <c r="I949" s="399">
        <f>SUM(I803:I948)</f>
        <v>0</v>
      </c>
      <c r="J949" s="216"/>
      <c r="K949" s="226"/>
      <c r="L949" s="188"/>
      <c r="M949" s="188"/>
      <c r="N949" s="188"/>
    </row>
    <row r="950" spans="1:14" s="209" customFormat="1" ht="18" customHeight="1">
      <c r="A950" s="299">
        <v>100000</v>
      </c>
      <c r="B950" s="204" t="s">
        <v>1014</v>
      </c>
      <c r="C950" s="211"/>
      <c r="D950" s="238"/>
      <c r="E950" s="239"/>
      <c r="F950" s="222"/>
      <c r="G950" s="239"/>
      <c r="H950" s="223"/>
      <c r="I950" s="222"/>
      <c r="J950" s="225"/>
      <c r="K950" s="226"/>
      <c r="L950" s="188"/>
      <c r="M950" s="188"/>
      <c r="N950" s="188"/>
    </row>
    <row r="951" spans="1:14" s="209" customFormat="1" ht="15" customHeight="1">
      <c r="A951" s="217">
        <v>100100</v>
      </c>
      <c r="B951" s="292" t="s">
        <v>1334</v>
      </c>
      <c r="C951" s="282"/>
      <c r="D951" s="220"/>
      <c r="E951" s="242"/>
      <c r="F951" s="222"/>
      <c r="G951" s="242"/>
      <c r="H951" s="223"/>
      <c r="I951" s="222"/>
      <c r="J951" s="225"/>
      <c r="K951" s="226"/>
      <c r="L951" s="188"/>
      <c r="M951" s="188"/>
      <c r="N951" s="188"/>
    </row>
    <row r="952" spans="1:14" s="209" customFormat="1" ht="15" customHeight="1" hidden="1">
      <c r="A952" s="228">
        <v>100101</v>
      </c>
      <c r="B952" s="230" t="s">
        <v>985</v>
      </c>
      <c r="C952" s="219" t="s">
        <v>1157</v>
      </c>
      <c r="D952" s="220"/>
      <c r="E952" s="242"/>
      <c r="F952" s="222">
        <f aca="true" t="shared" si="9" ref="F952:F959">D952*E952</f>
        <v>0</v>
      </c>
      <c r="G952" s="242"/>
      <c r="H952" s="223">
        <v>2.63</v>
      </c>
      <c r="I952" s="222">
        <f aca="true" t="shared" si="10" ref="I952:I958">G952*H952</f>
        <v>0</v>
      </c>
      <c r="J952" s="225"/>
      <c r="K952" s="226"/>
      <c r="L952" s="188"/>
      <c r="M952" s="188"/>
      <c r="N952" s="188"/>
    </row>
    <row r="953" spans="1:14" s="209" customFormat="1" ht="15" customHeight="1" hidden="1">
      <c r="A953" s="228" t="s">
        <v>986</v>
      </c>
      <c r="B953" s="230" t="s">
        <v>987</v>
      </c>
      <c r="C953" s="219" t="s">
        <v>1157</v>
      </c>
      <c r="D953" s="220"/>
      <c r="E953" s="242"/>
      <c r="F953" s="222"/>
      <c r="G953" s="242"/>
      <c r="H953" s="223">
        <v>2.88</v>
      </c>
      <c r="I953" s="222">
        <f t="shared" si="10"/>
        <v>0</v>
      </c>
      <c r="J953" s="225"/>
      <c r="K953" s="226"/>
      <c r="L953" s="188"/>
      <c r="M953" s="188"/>
      <c r="N953" s="188"/>
    </row>
    <row r="954" spans="1:14" s="209" customFormat="1" ht="15" customHeight="1" hidden="1">
      <c r="A954" s="228">
        <v>100103</v>
      </c>
      <c r="B954" s="230" t="s">
        <v>988</v>
      </c>
      <c r="C954" s="219" t="s">
        <v>1157</v>
      </c>
      <c r="D954" s="220"/>
      <c r="E954" s="242"/>
      <c r="F954" s="222">
        <f t="shared" si="9"/>
        <v>0</v>
      </c>
      <c r="G954" s="242"/>
      <c r="H954" s="223">
        <v>9.11</v>
      </c>
      <c r="I954" s="222">
        <f t="shared" si="10"/>
        <v>0</v>
      </c>
      <c r="J954" s="225"/>
      <c r="K954" s="226"/>
      <c r="L954" s="188"/>
      <c r="M954" s="188"/>
      <c r="N954" s="188"/>
    </row>
    <row r="955" spans="1:14" s="209" customFormat="1" ht="15" customHeight="1">
      <c r="A955" s="228">
        <v>100104</v>
      </c>
      <c r="B955" s="230" t="s">
        <v>1335</v>
      </c>
      <c r="C955" s="219" t="s">
        <v>1157</v>
      </c>
      <c r="D955" s="220">
        <v>80</v>
      </c>
      <c r="E955" s="242">
        <f>H955*bdi</f>
        <v>9.361</v>
      </c>
      <c r="F955" s="222">
        <f t="shared" si="9"/>
        <v>748.8800000000001</v>
      </c>
      <c r="G955" s="242"/>
      <c r="H955" s="223">
        <v>8.14</v>
      </c>
      <c r="I955" s="222">
        <f t="shared" si="10"/>
        <v>0</v>
      </c>
      <c r="J955" s="225"/>
      <c r="K955" s="226"/>
      <c r="L955" s="188"/>
      <c r="M955" s="188"/>
      <c r="N955" s="188"/>
    </row>
    <row r="956" spans="1:14" s="209" customFormat="1" ht="15" customHeight="1" hidden="1">
      <c r="A956" s="228" t="s">
        <v>989</v>
      </c>
      <c r="B956" s="230" t="s">
        <v>990</v>
      </c>
      <c r="C956" s="219" t="s">
        <v>1157</v>
      </c>
      <c r="D956" s="220"/>
      <c r="E956" s="242"/>
      <c r="F956" s="222">
        <f t="shared" si="9"/>
        <v>0</v>
      </c>
      <c r="G956" s="242"/>
      <c r="H956" s="223">
        <v>25.39</v>
      </c>
      <c r="I956" s="222">
        <f t="shared" si="10"/>
        <v>0</v>
      </c>
      <c r="J956" s="225"/>
      <c r="K956" s="226"/>
      <c r="L956" s="188"/>
      <c r="M956" s="188"/>
      <c r="N956" s="188"/>
    </row>
    <row r="957" spans="1:14" s="209" customFormat="1" ht="15" customHeight="1" hidden="1">
      <c r="A957" s="228"/>
      <c r="B957" s="229" t="s">
        <v>991</v>
      </c>
      <c r="C957" s="219" t="s">
        <v>1157</v>
      </c>
      <c r="D957" s="220"/>
      <c r="E957" s="242"/>
      <c r="F957" s="222">
        <f t="shared" si="9"/>
        <v>0</v>
      </c>
      <c r="G957" s="242"/>
      <c r="H957" s="223">
        <v>13.99</v>
      </c>
      <c r="I957" s="222">
        <f t="shared" si="10"/>
        <v>0</v>
      </c>
      <c r="J957" s="225"/>
      <c r="K957" s="226"/>
      <c r="L957" s="188"/>
      <c r="M957" s="188"/>
      <c r="N957" s="188"/>
    </row>
    <row r="958" spans="1:14" s="209" customFormat="1" ht="15" customHeight="1" hidden="1">
      <c r="A958" s="228" t="s">
        <v>992</v>
      </c>
      <c r="B958" s="230" t="s">
        <v>993</v>
      </c>
      <c r="C958" s="219" t="s">
        <v>1157</v>
      </c>
      <c r="D958" s="220"/>
      <c r="E958" s="242"/>
      <c r="F958" s="222">
        <f t="shared" si="9"/>
        <v>0</v>
      </c>
      <c r="G958" s="242"/>
      <c r="H958" s="223">
        <v>27.39</v>
      </c>
      <c r="I958" s="222">
        <f t="shared" si="10"/>
        <v>0</v>
      </c>
      <c r="J958" s="225"/>
      <c r="K958" s="226"/>
      <c r="L958" s="188"/>
      <c r="M958" s="188"/>
      <c r="N958" s="188"/>
    </row>
    <row r="959" spans="1:14" s="209" customFormat="1" ht="15" customHeight="1" hidden="1">
      <c r="A959" s="228"/>
      <c r="B959" s="229" t="s">
        <v>129</v>
      </c>
      <c r="C959" s="219"/>
      <c r="D959" s="220"/>
      <c r="E959" s="242"/>
      <c r="F959" s="222">
        <f t="shared" si="9"/>
        <v>0</v>
      </c>
      <c r="G959" s="242"/>
      <c r="H959" s="223"/>
      <c r="I959" s="222"/>
      <c r="J959" s="225"/>
      <c r="K959" s="226"/>
      <c r="L959" s="188"/>
      <c r="M959" s="188"/>
      <c r="N959" s="188"/>
    </row>
    <row r="960" spans="1:14" s="209" customFormat="1" ht="15" customHeight="1" hidden="1">
      <c r="A960" s="228" t="s">
        <v>130</v>
      </c>
      <c r="B960" s="230" t="s">
        <v>131</v>
      </c>
      <c r="C960" s="219" t="s">
        <v>1157</v>
      </c>
      <c r="D960" s="220"/>
      <c r="E960" s="242"/>
      <c r="F960" s="222"/>
      <c r="G960" s="242"/>
      <c r="H960" s="223">
        <v>38.73</v>
      </c>
      <c r="I960" s="222">
        <f>G960*H960</f>
        <v>0</v>
      </c>
      <c r="J960" s="225"/>
      <c r="K960" s="226"/>
      <c r="L960" s="188"/>
      <c r="M960" s="188"/>
      <c r="N960" s="188"/>
    </row>
    <row r="961" spans="1:14" s="209" customFormat="1" ht="15" customHeight="1" hidden="1">
      <c r="A961" s="228"/>
      <c r="B961" s="229" t="s">
        <v>132</v>
      </c>
      <c r="C961" s="219"/>
      <c r="D961" s="220"/>
      <c r="E961" s="242"/>
      <c r="F961" s="222"/>
      <c r="G961" s="242"/>
      <c r="H961" s="223"/>
      <c r="I961" s="222"/>
      <c r="J961" s="225"/>
      <c r="K961" s="226"/>
      <c r="L961" s="188"/>
      <c r="M961" s="188"/>
      <c r="N961" s="188"/>
    </row>
    <row r="962" spans="1:14" s="209" customFormat="1" ht="15" customHeight="1" hidden="1">
      <c r="A962" s="228" t="s">
        <v>133</v>
      </c>
      <c r="B962" s="230" t="s">
        <v>134</v>
      </c>
      <c r="C962" s="219" t="s">
        <v>1157</v>
      </c>
      <c r="D962" s="220"/>
      <c r="E962" s="242"/>
      <c r="F962" s="222">
        <f>D962*E962</f>
        <v>0</v>
      </c>
      <c r="G962" s="242"/>
      <c r="H962" s="223">
        <v>20.93</v>
      </c>
      <c r="I962" s="222">
        <f>G962*H962</f>
        <v>0</v>
      </c>
      <c r="J962" s="225"/>
      <c r="K962" s="226"/>
      <c r="L962" s="188"/>
      <c r="M962" s="188"/>
      <c r="N962" s="188"/>
    </row>
    <row r="963" spans="1:14" s="209" customFormat="1" ht="15" customHeight="1" hidden="1">
      <c r="A963" s="228" t="s">
        <v>135</v>
      </c>
      <c r="B963" s="230" t="s">
        <v>136</v>
      </c>
      <c r="C963" s="219" t="s">
        <v>1157</v>
      </c>
      <c r="D963" s="220"/>
      <c r="E963" s="242"/>
      <c r="F963" s="222">
        <f>D963*E963</f>
        <v>0</v>
      </c>
      <c r="G963" s="242"/>
      <c r="H963" s="223">
        <v>38.2</v>
      </c>
      <c r="I963" s="222">
        <f>G963*H963</f>
        <v>0</v>
      </c>
      <c r="J963" s="225"/>
      <c r="K963" s="226"/>
      <c r="L963" s="188"/>
      <c r="M963" s="188"/>
      <c r="N963" s="188"/>
    </row>
    <row r="964" spans="1:14" s="209" customFormat="1" ht="45" customHeight="1" hidden="1">
      <c r="A964" s="228" t="s">
        <v>137</v>
      </c>
      <c r="B964" s="230" t="s">
        <v>138</v>
      </c>
      <c r="C964" s="219" t="s">
        <v>1157</v>
      </c>
      <c r="D964" s="220"/>
      <c r="E964" s="242"/>
      <c r="F964" s="222">
        <f>D964*E964</f>
        <v>0</v>
      </c>
      <c r="G964" s="242"/>
      <c r="H964" s="223">
        <v>344.53</v>
      </c>
      <c r="I964" s="222">
        <f>G964*H964</f>
        <v>0</v>
      </c>
      <c r="J964" s="225"/>
      <c r="K964" s="226"/>
      <c r="L964" s="188"/>
      <c r="M964" s="188"/>
      <c r="N964" s="188"/>
    </row>
    <row r="965" spans="1:14" s="209" customFormat="1" ht="15" customHeight="1" hidden="1">
      <c r="A965" s="228"/>
      <c r="B965" s="229" t="s">
        <v>139</v>
      </c>
      <c r="C965" s="219"/>
      <c r="D965" s="220"/>
      <c r="E965" s="242"/>
      <c r="F965" s="222"/>
      <c r="G965" s="242"/>
      <c r="H965" s="223"/>
      <c r="I965" s="222"/>
      <c r="J965" s="225"/>
      <c r="K965" s="226"/>
      <c r="L965" s="188"/>
      <c r="M965" s="188"/>
      <c r="N965" s="188"/>
    </row>
    <row r="966" spans="1:14" s="209" customFormat="1" ht="15" customHeight="1" hidden="1">
      <c r="A966" s="228"/>
      <c r="B966" s="229" t="s">
        <v>140</v>
      </c>
      <c r="C966" s="219"/>
      <c r="D966" s="220"/>
      <c r="E966" s="242"/>
      <c r="F966" s="222"/>
      <c r="G966" s="242"/>
      <c r="H966" s="223"/>
      <c r="I966" s="222"/>
      <c r="J966" s="225"/>
      <c r="K966" s="226"/>
      <c r="L966" s="188"/>
      <c r="M966" s="188"/>
      <c r="N966" s="188"/>
    </row>
    <row r="967" spans="1:14" s="209" customFormat="1" ht="15" customHeight="1" hidden="1">
      <c r="A967" s="228"/>
      <c r="B967" s="229" t="s">
        <v>141</v>
      </c>
      <c r="C967" s="219"/>
      <c r="D967" s="220"/>
      <c r="E967" s="242"/>
      <c r="F967" s="222"/>
      <c r="G967" s="242"/>
      <c r="H967" s="223"/>
      <c r="I967" s="222"/>
      <c r="J967" s="225"/>
      <c r="K967" s="226"/>
      <c r="L967" s="188"/>
      <c r="M967" s="188"/>
      <c r="N967" s="188"/>
    </row>
    <row r="968" spans="1:14" s="209" customFormat="1" ht="15" customHeight="1" hidden="1">
      <c r="A968" s="228" t="s">
        <v>142</v>
      </c>
      <c r="B968" s="302" t="s">
        <v>143</v>
      </c>
      <c r="C968" s="219"/>
      <c r="D968" s="220"/>
      <c r="E968" s="242"/>
      <c r="F968" s="222"/>
      <c r="G968" s="242"/>
      <c r="H968" s="223"/>
      <c r="I968" s="222"/>
      <c r="J968" s="225"/>
      <c r="K968" s="226"/>
      <c r="L968" s="188"/>
      <c r="M968" s="188"/>
      <c r="N968" s="188"/>
    </row>
    <row r="969" spans="1:14" s="209" customFormat="1" ht="15" customHeight="1" hidden="1">
      <c r="A969" s="228" t="s">
        <v>144</v>
      </c>
      <c r="B969" s="230" t="s">
        <v>145</v>
      </c>
      <c r="C969" s="219" t="s">
        <v>1157</v>
      </c>
      <c r="D969" s="220"/>
      <c r="E969" s="242"/>
      <c r="F969" s="222">
        <f>D969*E969</f>
        <v>0</v>
      </c>
      <c r="G969" s="242"/>
      <c r="H969" s="223">
        <v>16</v>
      </c>
      <c r="I969" s="222">
        <f>G969*H969</f>
        <v>0</v>
      </c>
      <c r="J969" s="225"/>
      <c r="K969" s="226"/>
      <c r="L969" s="188"/>
      <c r="M969" s="188"/>
      <c r="N969" s="188"/>
    </row>
    <row r="970" spans="1:14" s="209" customFormat="1" ht="15" customHeight="1" hidden="1">
      <c r="A970" s="228"/>
      <c r="B970" s="229" t="s">
        <v>146</v>
      </c>
      <c r="C970" s="219"/>
      <c r="D970" s="220"/>
      <c r="E970" s="242"/>
      <c r="F970" s="222"/>
      <c r="G970" s="242"/>
      <c r="H970" s="223"/>
      <c r="I970" s="222"/>
      <c r="J970" s="225"/>
      <c r="K970" s="226"/>
      <c r="L970" s="188"/>
      <c r="M970" s="188"/>
      <c r="N970" s="188"/>
    </row>
    <row r="971" spans="1:14" s="209" customFormat="1" ht="30" customHeight="1" hidden="1">
      <c r="A971" s="255" t="s">
        <v>147</v>
      </c>
      <c r="B971" s="230" t="s">
        <v>148</v>
      </c>
      <c r="C971" s="219" t="s">
        <v>1157</v>
      </c>
      <c r="D971" s="220"/>
      <c r="E971" s="242"/>
      <c r="F971" s="222">
        <f>D971*E971</f>
        <v>0</v>
      </c>
      <c r="G971" s="242"/>
      <c r="H971" s="223">
        <v>29.22</v>
      </c>
      <c r="I971" s="222">
        <f>G971*H971</f>
        <v>0</v>
      </c>
      <c r="J971" s="225"/>
      <c r="K971" s="226"/>
      <c r="L971" s="188"/>
      <c r="M971" s="188"/>
      <c r="N971" s="188"/>
    </row>
    <row r="972" spans="1:14" s="209" customFormat="1" ht="15" customHeight="1" hidden="1">
      <c r="A972" s="255"/>
      <c r="B972" s="229" t="s">
        <v>146</v>
      </c>
      <c r="C972" s="219"/>
      <c r="D972" s="220"/>
      <c r="E972" s="242"/>
      <c r="F972" s="222"/>
      <c r="G972" s="242"/>
      <c r="H972" s="223"/>
      <c r="I972" s="222"/>
      <c r="J972" s="225"/>
      <c r="K972" s="226"/>
      <c r="L972" s="188"/>
      <c r="M972" s="188"/>
      <c r="N972" s="188"/>
    </row>
    <row r="973" spans="1:14" s="209" customFormat="1" ht="32.25" customHeight="1" hidden="1">
      <c r="A973" s="228" t="s">
        <v>149</v>
      </c>
      <c r="B973" s="302" t="s">
        <v>150</v>
      </c>
      <c r="C973" s="219"/>
      <c r="D973" s="220"/>
      <c r="E973" s="242"/>
      <c r="F973" s="222"/>
      <c r="G973" s="242"/>
      <c r="H973" s="223"/>
      <c r="I973" s="222"/>
      <c r="J973" s="225"/>
      <c r="K973" s="226"/>
      <c r="L973" s="188"/>
      <c r="M973" s="188"/>
      <c r="N973" s="188"/>
    </row>
    <row r="974" spans="1:14" s="209" customFormat="1" ht="15" customHeight="1" hidden="1">
      <c r="A974" s="228" t="s">
        <v>151</v>
      </c>
      <c r="B974" s="230" t="s">
        <v>152</v>
      </c>
      <c r="C974" s="219" t="s">
        <v>1157</v>
      </c>
      <c r="D974" s="220"/>
      <c r="E974" s="242"/>
      <c r="F974" s="222">
        <f>D974*E974</f>
        <v>0</v>
      </c>
      <c r="G974" s="242"/>
      <c r="H974" s="223">
        <v>39.4</v>
      </c>
      <c r="I974" s="222">
        <f>G974*H974</f>
        <v>0</v>
      </c>
      <c r="J974" s="225"/>
      <c r="K974" s="226"/>
      <c r="L974" s="188"/>
      <c r="M974" s="188"/>
      <c r="N974" s="188"/>
    </row>
    <row r="975" spans="1:14" s="209" customFormat="1" ht="45" customHeight="1" hidden="1">
      <c r="A975" s="228"/>
      <c r="B975" s="229" t="s">
        <v>153</v>
      </c>
      <c r="C975" s="219"/>
      <c r="D975" s="220"/>
      <c r="E975" s="242"/>
      <c r="F975" s="222"/>
      <c r="G975" s="242"/>
      <c r="H975" s="223"/>
      <c r="I975" s="222"/>
      <c r="J975" s="225"/>
      <c r="K975" s="226"/>
      <c r="L975" s="188"/>
      <c r="M975" s="188"/>
      <c r="N975" s="188"/>
    </row>
    <row r="976" spans="1:14" s="209" customFormat="1" ht="15" customHeight="1" hidden="1">
      <c r="A976" s="228" t="s">
        <v>154</v>
      </c>
      <c r="B976" s="230" t="s">
        <v>155</v>
      </c>
      <c r="C976" s="219" t="s">
        <v>1157</v>
      </c>
      <c r="D976" s="220"/>
      <c r="E976" s="242"/>
      <c r="F976" s="222">
        <f>D976*E976</f>
        <v>0</v>
      </c>
      <c r="G976" s="242"/>
      <c r="H976" s="223">
        <v>50.5</v>
      </c>
      <c r="I976" s="222">
        <f>G976*H976</f>
        <v>0</v>
      </c>
      <c r="J976" s="225"/>
      <c r="K976" s="226"/>
      <c r="L976" s="188"/>
      <c r="M976" s="188"/>
      <c r="N976" s="188"/>
    </row>
    <row r="977" spans="1:14" s="209" customFormat="1" ht="30" customHeight="1" hidden="1">
      <c r="A977" s="228"/>
      <c r="B977" s="229" t="s">
        <v>156</v>
      </c>
      <c r="C977" s="219"/>
      <c r="D977" s="220"/>
      <c r="E977" s="242"/>
      <c r="F977" s="222"/>
      <c r="G977" s="242"/>
      <c r="H977" s="223"/>
      <c r="I977" s="222"/>
      <c r="J977" s="225"/>
      <c r="K977" s="226"/>
      <c r="L977" s="188"/>
      <c r="M977" s="188"/>
      <c r="N977" s="188"/>
    </row>
    <row r="978" spans="1:14" s="209" customFormat="1" ht="15" customHeight="1" hidden="1">
      <c r="A978" s="228" t="s">
        <v>157</v>
      </c>
      <c r="B978" s="230" t="s">
        <v>158</v>
      </c>
      <c r="C978" s="219" t="s">
        <v>1157</v>
      </c>
      <c r="D978" s="220"/>
      <c r="E978" s="242"/>
      <c r="F978" s="222">
        <f>D978*E978</f>
        <v>0</v>
      </c>
      <c r="G978" s="242"/>
      <c r="H978" s="223">
        <v>44.4</v>
      </c>
      <c r="I978" s="222">
        <f>G978*H978</f>
        <v>0</v>
      </c>
      <c r="J978" s="225"/>
      <c r="K978" s="226"/>
      <c r="L978" s="188"/>
      <c r="M978" s="188"/>
      <c r="N978" s="188"/>
    </row>
    <row r="979" spans="1:14" s="209" customFormat="1" ht="45" customHeight="1" hidden="1">
      <c r="A979" s="228"/>
      <c r="B979" s="229" t="s">
        <v>159</v>
      </c>
      <c r="C979" s="219"/>
      <c r="D979" s="220"/>
      <c r="E979" s="242"/>
      <c r="F979" s="222"/>
      <c r="G979" s="242"/>
      <c r="H979" s="223"/>
      <c r="I979" s="222"/>
      <c r="J979" s="225"/>
      <c r="K979" s="226"/>
      <c r="L979" s="188"/>
      <c r="M979" s="188"/>
      <c r="N979" s="188"/>
    </row>
    <row r="980" spans="1:14" s="209" customFormat="1" ht="15" customHeight="1" hidden="1">
      <c r="A980" s="228" t="s">
        <v>160</v>
      </c>
      <c r="B980" s="230" t="s">
        <v>161</v>
      </c>
      <c r="C980" s="219" t="s">
        <v>1157</v>
      </c>
      <c r="D980" s="220"/>
      <c r="E980" s="242"/>
      <c r="F980" s="222">
        <f>D980*E980</f>
        <v>0</v>
      </c>
      <c r="G980" s="242"/>
      <c r="H980" s="223">
        <v>55.5</v>
      </c>
      <c r="I980" s="222">
        <f>G980*H980</f>
        <v>0</v>
      </c>
      <c r="J980" s="225"/>
      <c r="K980" s="226"/>
      <c r="L980" s="188"/>
      <c r="M980" s="188"/>
      <c r="N980" s="188"/>
    </row>
    <row r="981" spans="1:14" s="209" customFormat="1" ht="45" customHeight="1" hidden="1">
      <c r="A981" s="228"/>
      <c r="B981" s="229" t="s">
        <v>162</v>
      </c>
      <c r="C981" s="219"/>
      <c r="D981" s="220"/>
      <c r="E981" s="242"/>
      <c r="F981" s="222"/>
      <c r="G981" s="242"/>
      <c r="H981" s="223"/>
      <c r="I981" s="222"/>
      <c r="J981" s="225"/>
      <c r="K981" s="226"/>
      <c r="L981" s="188"/>
      <c r="M981" s="188"/>
      <c r="N981" s="188"/>
    </row>
    <row r="982" spans="1:14" s="209" customFormat="1" ht="15" customHeight="1" hidden="1">
      <c r="A982" s="228" t="s">
        <v>163</v>
      </c>
      <c r="B982" s="230" t="s">
        <v>164</v>
      </c>
      <c r="C982" s="219" t="s">
        <v>1157</v>
      </c>
      <c r="D982" s="220"/>
      <c r="E982" s="242"/>
      <c r="F982" s="222">
        <f>D982*E982</f>
        <v>0</v>
      </c>
      <c r="G982" s="242"/>
      <c r="H982" s="223">
        <v>77.67</v>
      </c>
      <c r="I982" s="222">
        <f>G982*H982</f>
        <v>0</v>
      </c>
      <c r="J982" s="225"/>
      <c r="K982" s="226"/>
      <c r="L982" s="188"/>
      <c r="M982" s="188"/>
      <c r="N982" s="188"/>
    </row>
    <row r="983" spans="1:14" s="209" customFormat="1" ht="45" customHeight="1" hidden="1">
      <c r="A983" s="228"/>
      <c r="B983" s="229" t="s">
        <v>165</v>
      </c>
      <c r="C983" s="219"/>
      <c r="D983" s="220"/>
      <c r="E983" s="242"/>
      <c r="F983" s="222"/>
      <c r="G983" s="242"/>
      <c r="H983" s="223"/>
      <c r="I983" s="222"/>
      <c r="J983" s="225"/>
      <c r="K983" s="226"/>
      <c r="L983" s="188"/>
      <c r="M983" s="188"/>
      <c r="N983" s="188"/>
    </row>
    <row r="984" spans="1:14" s="209" customFormat="1" ht="15" customHeight="1" hidden="1">
      <c r="A984" s="228" t="s">
        <v>166</v>
      </c>
      <c r="B984" s="302" t="s">
        <v>167</v>
      </c>
      <c r="C984" s="219"/>
      <c r="D984" s="220"/>
      <c r="E984" s="242"/>
      <c r="F984" s="222"/>
      <c r="G984" s="242"/>
      <c r="H984" s="223"/>
      <c r="I984" s="222"/>
      <c r="J984" s="225"/>
      <c r="K984" s="226"/>
      <c r="L984" s="188"/>
      <c r="M984" s="188"/>
      <c r="N984" s="188"/>
    </row>
    <row r="985" spans="1:14" s="209" customFormat="1" ht="15" customHeight="1" hidden="1">
      <c r="A985" s="255" t="s">
        <v>168</v>
      </c>
      <c r="B985" s="230" t="s">
        <v>169</v>
      </c>
      <c r="C985" s="219" t="s">
        <v>1157</v>
      </c>
      <c r="D985" s="220"/>
      <c r="E985" s="242"/>
      <c r="F985" s="222">
        <f>D985*E985</f>
        <v>0</v>
      </c>
      <c r="G985" s="242"/>
      <c r="H985" s="223">
        <v>28.57</v>
      </c>
      <c r="I985" s="222">
        <f>G985*H985</f>
        <v>0</v>
      </c>
      <c r="J985" s="225"/>
      <c r="K985" s="226"/>
      <c r="L985" s="188"/>
      <c r="M985" s="188"/>
      <c r="N985" s="188"/>
    </row>
    <row r="986" spans="1:14" s="209" customFormat="1" ht="30" customHeight="1" hidden="1">
      <c r="A986" s="255"/>
      <c r="B986" s="229" t="s">
        <v>170</v>
      </c>
      <c r="C986" s="219"/>
      <c r="D986" s="220"/>
      <c r="E986" s="242"/>
      <c r="F986" s="222"/>
      <c r="G986" s="242"/>
      <c r="H986" s="223"/>
      <c r="I986" s="222"/>
      <c r="J986" s="225"/>
      <c r="K986" s="226"/>
      <c r="L986" s="188"/>
      <c r="M986" s="188"/>
      <c r="N986" s="188"/>
    </row>
    <row r="987" spans="1:14" s="209" customFormat="1" ht="15" customHeight="1" hidden="1">
      <c r="A987" s="255" t="s">
        <v>171</v>
      </c>
      <c r="B987" s="230" t="s">
        <v>172</v>
      </c>
      <c r="C987" s="219" t="s">
        <v>1157</v>
      </c>
      <c r="D987" s="220"/>
      <c r="E987" s="242"/>
      <c r="F987" s="222">
        <f>D987*E987</f>
        <v>0</v>
      </c>
      <c r="G987" s="242"/>
      <c r="H987" s="223">
        <v>44.61</v>
      </c>
      <c r="I987" s="222">
        <f>G987*H987</f>
        <v>0</v>
      </c>
      <c r="J987" s="225"/>
      <c r="K987" s="226"/>
      <c r="L987" s="188"/>
      <c r="M987" s="188"/>
      <c r="N987" s="188"/>
    </row>
    <row r="988" spans="1:14" s="209" customFormat="1" ht="30" customHeight="1" hidden="1">
      <c r="A988" s="255"/>
      <c r="B988" s="229" t="s">
        <v>173</v>
      </c>
      <c r="C988" s="219"/>
      <c r="D988" s="220"/>
      <c r="E988" s="242"/>
      <c r="F988" s="222"/>
      <c r="G988" s="242"/>
      <c r="H988" s="223"/>
      <c r="I988" s="222"/>
      <c r="J988" s="225"/>
      <c r="K988" s="226"/>
      <c r="L988" s="188"/>
      <c r="M988" s="188"/>
      <c r="N988" s="188"/>
    </row>
    <row r="989" spans="1:14" s="209" customFormat="1" ht="15" customHeight="1" hidden="1">
      <c r="A989" s="255" t="s">
        <v>174</v>
      </c>
      <c r="B989" s="230" t="s">
        <v>175</v>
      </c>
      <c r="C989" s="219" t="s">
        <v>1157</v>
      </c>
      <c r="D989" s="220"/>
      <c r="E989" s="242"/>
      <c r="F989" s="222">
        <f>D989*E989</f>
        <v>0</v>
      </c>
      <c r="G989" s="242"/>
      <c r="H989" s="223">
        <v>31.84</v>
      </c>
      <c r="I989" s="222">
        <f>G989*H989</f>
        <v>0</v>
      </c>
      <c r="J989" s="225"/>
      <c r="K989" s="226"/>
      <c r="L989" s="188"/>
      <c r="M989" s="188"/>
      <c r="N989" s="188"/>
    </row>
    <row r="990" spans="1:14" s="209" customFormat="1" ht="30" customHeight="1" hidden="1">
      <c r="A990" s="255"/>
      <c r="B990" s="229" t="s">
        <v>176</v>
      </c>
      <c r="C990" s="219"/>
      <c r="D990" s="220"/>
      <c r="E990" s="242"/>
      <c r="F990" s="222"/>
      <c r="G990" s="242"/>
      <c r="H990" s="223"/>
      <c r="I990" s="222"/>
      <c r="J990" s="225"/>
      <c r="K990" s="226"/>
      <c r="L990" s="188"/>
      <c r="M990" s="188"/>
      <c r="N990" s="188"/>
    </row>
    <row r="991" spans="1:14" s="209" customFormat="1" ht="15" customHeight="1" hidden="1">
      <c r="A991" s="255" t="s">
        <v>177</v>
      </c>
      <c r="B991" s="230" t="s">
        <v>178</v>
      </c>
      <c r="C991" s="219" t="s">
        <v>1157</v>
      </c>
      <c r="D991" s="220"/>
      <c r="E991" s="242"/>
      <c r="F991" s="222">
        <f>D991*E991</f>
        <v>0</v>
      </c>
      <c r="G991" s="242"/>
      <c r="H991" s="223">
        <v>48.82</v>
      </c>
      <c r="I991" s="222">
        <f>G991*H991</f>
        <v>0</v>
      </c>
      <c r="J991" s="225"/>
      <c r="K991" s="226"/>
      <c r="L991" s="188"/>
      <c r="M991" s="188"/>
      <c r="N991" s="188"/>
    </row>
    <row r="992" spans="1:14" s="209" customFormat="1" ht="30" customHeight="1" hidden="1">
      <c r="A992" s="255"/>
      <c r="B992" s="229" t="s">
        <v>179</v>
      </c>
      <c r="C992" s="219"/>
      <c r="D992" s="220"/>
      <c r="E992" s="242"/>
      <c r="F992" s="222"/>
      <c r="G992" s="242"/>
      <c r="H992" s="223"/>
      <c r="I992" s="222"/>
      <c r="J992" s="225"/>
      <c r="K992" s="226"/>
      <c r="L992" s="188"/>
      <c r="M992" s="188"/>
      <c r="N992" s="188"/>
    </row>
    <row r="993" spans="1:14" s="209" customFormat="1" ht="15" customHeight="1" hidden="1">
      <c r="A993" s="255" t="s">
        <v>180</v>
      </c>
      <c r="B993" s="230" t="s">
        <v>181</v>
      </c>
      <c r="C993" s="219" t="s">
        <v>1157</v>
      </c>
      <c r="D993" s="220"/>
      <c r="E993" s="242"/>
      <c r="F993" s="222">
        <f>D993*E993</f>
        <v>0</v>
      </c>
      <c r="G993" s="242"/>
      <c r="H993" s="223">
        <v>88.64</v>
      </c>
      <c r="I993" s="222">
        <f>G993*H993</f>
        <v>0</v>
      </c>
      <c r="J993" s="225"/>
      <c r="K993" s="226"/>
      <c r="L993" s="188"/>
      <c r="M993" s="188"/>
      <c r="N993" s="188"/>
    </row>
    <row r="994" spans="1:14" s="209" customFormat="1" ht="30" customHeight="1" hidden="1">
      <c r="A994" s="255"/>
      <c r="B994" s="229" t="s">
        <v>182</v>
      </c>
      <c r="C994" s="219"/>
      <c r="D994" s="220"/>
      <c r="E994" s="242"/>
      <c r="F994" s="222"/>
      <c r="G994" s="242"/>
      <c r="H994" s="223"/>
      <c r="I994" s="222"/>
      <c r="J994" s="225"/>
      <c r="K994" s="226"/>
      <c r="L994" s="188"/>
      <c r="M994" s="188"/>
      <c r="N994" s="188"/>
    </row>
    <row r="995" spans="1:14" s="209" customFormat="1" ht="15" customHeight="1" hidden="1">
      <c r="A995" s="228" t="s">
        <v>183</v>
      </c>
      <c r="B995" s="302" t="s">
        <v>184</v>
      </c>
      <c r="C995" s="219"/>
      <c r="D995" s="220"/>
      <c r="E995" s="242"/>
      <c r="F995" s="222"/>
      <c r="G995" s="242"/>
      <c r="H995" s="223"/>
      <c r="I995" s="222"/>
      <c r="J995" s="225"/>
      <c r="K995" s="226"/>
      <c r="L995" s="188"/>
      <c r="M995" s="188"/>
      <c r="N995" s="188"/>
    </row>
    <row r="996" spans="1:14" s="209" customFormat="1" ht="15" customHeight="1" hidden="1">
      <c r="A996" s="228" t="s">
        <v>185</v>
      </c>
      <c r="B996" s="229" t="s">
        <v>186</v>
      </c>
      <c r="C996" s="219" t="s">
        <v>1157</v>
      </c>
      <c r="D996" s="220"/>
      <c r="E996" s="242"/>
      <c r="F996" s="222">
        <f>D996*E996</f>
        <v>0</v>
      </c>
      <c r="G996" s="242"/>
      <c r="H996" s="223">
        <v>9.94</v>
      </c>
      <c r="I996" s="222">
        <f>G996*H996</f>
        <v>0</v>
      </c>
      <c r="J996" s="225"/>
      <c r="K996" s="226"/>
      <c r="L996" s="188"/>
      <c r="M996" s="188"/>
      <c r="N996" s="188"/>
    </row>
    <row r="997" spans="1:14" s="209" customFormat="1" ht="15" customHeight="1" hidden="1">
      <c r="A997" s="228" t="s">
        <v>187</v>
      </c>
      <c r="B997" s="229" t="s">
        <v>188</v>
      </c>
      <c r="C997" s="219" t="s">
        <v>1157</v>
      </c>
      <c r="D997" s="220"/>
      <c r="E997" s="242"/>
      <c r="F997" s="222">
        <f>D997*E997</f>
        <v>0</v>
      </c>
      <c r="G997" s="242"/>
      <c r="H997" s="223">
        <v>11.88</v>
      </c>
      <c r="I997" s="222">
        <f>G997*H997</f>
        <v>0</v>
      </c>
      <c r="J997" s="225"/>
      <c r="K997" s="226"/>
      <c r="L997" s="188"/>
      <c r="M997" s="188"/>
      <c r="N997" s="188"/>
    </row>
    <row r="998" spans="1:14" s="209" customFormat="1" ht="15" customHeight="1" hidden="1">
      <c r="A998" s="228" t="s">
        <v>189</v>
      </c>
      <c r="B998" s="229" t="s">
        <v>190</v>
      </c>
      <c r="C998" s="219" t="s">
        <v>1157</v>
      </c>
      <c r="D998" s="220"/>
      <c r="E998" s="242"/>
      <c r="F998" s="222">
        <f>D998*E998</f>
        <v>0</v>
      </c>
      <c r="G998" s="242"/>
      <c r="H998" s="223">
        <v>16.38</v>
      </c>
      <c r="I998" s="222">
        <f>G998*H998</f>
        <v>0</v>
      </c>
      <c r="J998" s="225"/>
      <c r="K998" s="226"/>
      <c r="L998" s="188"/>
      <c r="M998" s="188"/>
      <c r="N998" s="188"/>
    </row>
    <row r="999" spans="1:14" s="209" customFormat="1" ht="15" customHeight="1">
      <c r="A999" s="228" t="s">
        <v>1509</v>
      </c>
      <c r="B999" s="302" t="s">
        <v>1166</v>
      </c>
      <c r="C999" s="219"/>
      <c r="D999" s="220"/>
      <c r="E999" s="242"/>
      <c r="F999" s="222"/>
      <c r="G999" s="242"/>
      <c r="H999" s="223"/>
      <c r="I999" s="222"/>
      <c r="J999" s="225"/>
      <c r="K999" s="226"/>
      <c r="L999" s="188"/>
      <c r="M999" s="188"/>
      <c r="N999" s="188"/>
    </row>
    <row r="1000" spans="1:14" s="209" customFormat="1" ht="15" customHeight="1" hidden="1">
      <c r="A1000" s="228" t="s">
        <v>191</v>
      </c>
      <c r="B1000" s="230" t="s">
        <v>192</v>
      </c>
      <c r="C1000" s="219" t="s">
        <v>1157</v>
      </c>
      <c r="D1000" s="220"/>
      <c r="E1000" s="242"/>
      <c r="F1000" s="222"/>
      <c r="G1000" s="242"/>
      <c r="H1000" s="223">
        <v>3.01</v>
      </c>
      <c r="I1000" s="222">
        <f>G1000*H1000</f>
        <v>0</v>
      </c>
      <c r="J1000" s="225"/>
      <c r="K1000" s="226"/>
      <c r="L1000" s="188"/>
      <c r="M1000" s="188"/>
      <c r="N1000" s="188"/>
    </row>
    <row r="1001" spans="1:14" s="209" customFormat="1" ht="16.5" customHeight="1" hidden="1">
      <c r="A1001" s="228" t="s">
        <v>193</v>
      </c>
      <c r="B1001" s="230" t="s">
        <v>194</v>
      </c>
      <c r="C1001" s="219" t="s">
        <v>1157</v>
      </c>
      <c r="D1001" s="220"/>
      <c r="E1001" s="242"/>
      <c r="F1001" s="222">
        <f>D1001*E1001</f>
        <v>0</v>
      </c>
      <c r="G1001" s="242"/>
      <c r="H1001" s="223">
        <v>47.51</v>
      </c>
      <c r="I1001" s="222">
        <f>G1001*H1001</f>
        <v>0</v>
      </c>
      <c r="J1001" s="225"/>
      <c r="K1001" s="226"/>
      <c r="L1001" s="188"/>
      <c r="M1001" s="188"/>
      <c r="N1001" s="188"/>
    </row>
    <row r="1002" spans="1:14" s="209" customFormat="1" ht="15" customHeight="1">
      <c r="A1002" s="228" t="s">
        <v>1510</v>
      </c>
      <c r="B1002" s="230" t="s">
        <v>1336</v>
      </c>
      <c r="C1002" s="219" t="s">
        <v>1157</v>
      </c>
      <c r="D1002" s="220">
        <v>45</v>
      </c>
      <c r="E1002" s="242">
        <f>H1002*bdi</f>
        <v>12.8225</v>
      </c>
      <c r="F1002" s="222">
        <f>D1002*E1002</f>
        <v>577.0125</v>
      </c>
      <c r="G1002" s="242">
        <v>45</v>
      </c>
      <c r="H1002" s="223">
        <v>11.15</v>
      </c>
      <c r="I1002" s="222">
        <f>G1002*H1002</f>
        <v>501.75</v>
      </c>
      <c r="J1002" s="225"/>
      <c r="K1002" s="226"/>
      <c r="L1002" s="188"/>
      <c r="M1002" s="188"/>
      <c r="N1002" s="188"/>
    </row>
    <row r="1003" spans="1:14" s="209" customFormat="1" ht="15" customHeight="1">
      <c r="A1003" s="228"/>
      <c r="B1003" s="229" t="s">
        <v>1337</v>
      </c>
      <c r="C1003" s="219"/>
      <c r="D1003" s="220"/>
      <c r="E1003" s="242"/>
      <c r="F1003" s="222"/>
      <c r="G1003" s="242"/>
      <c r="H1003" s="223"/>
      <c r="I1003" s="222"/>
      <c r="J1003" s="225"/>
      <c r="K1003" s="226"/>
      <c r="L1003" s="188"/>
      <c r="M1003" s="188"/>
      <c r="N1003" s="188"/>
    </row>
    <row r="1004" spans="1:14" s="209" customFormat="1" ht="15" customHeight="1">
      <c r="A1004" s="228" t="s">
        <v>1511</v>
      </c>
      <c r="B1004" s="230" t="s">
        <v>1338</v>
      </c>
      <c r="C1004" s="219" t="s">
        <v>1157</v>
      </c>
      <c r="D1004" s="220">
        <v>3</v>
      </c>
      <c r="E1004" s="242">
        <f>H1004*bdi</f>
        <v>12.995</v>
      </c>
      <c r="F1004" s="222">
        <f>D1004*E1004</f>
        <v>38.985</v>
      </c>
      <c r="G1004" s="242">
        <v>3</v>
      </c>
      <c r="H1004" s="223">
        <v>11.3</v>
      </c>
      <c r="I1004" s="222">
        <f>G1004*H1004</f>
        <v>33.900000000000006</v>
      </c>
      <c r="J1004" s="225"/>
      <c r="K1004" s="226"/>
      <c r="L1004" s="188"/>
      <c r="M1004" s="188"/>
      <c r="N1004" s="188"/>
    </row>
    <row r="1005" spans="1:14" s="209" customFormat="1" ht="15" customHeight="1">
      <c r="A1005" s="228"/>
      <c r="B1005" s="229" t="s">
        <v>1339</v>
      </c>
      <c r="C1005" s="219"/>
      <c r="D1005" s="220"/>
      <c r="E1005" s="242"/>
      <c r="F1005" s="222"/>
      <c r="G1005" s="242"/>
      <c r="H1005" s="223"/>
      <c r="I1005" s="222"/>
      <c r="J1005" s="225"/>
      <c r="K1005" s="226"/>
      <c r="L1005" s="188"/>
      <c r="M1005" s="188"/>
      <c r="N1005" s="188"/>
    </row>
    <row r="1006" spans="1:14" s="209" customFormat="1" ht="30.75" customHeight="1">
      <c r="A1006" s="228" t="s">
        <v>1512</v>
      </c>
      <c r="B1006" s="230" t="s">
        <v>1340</v>
      </c>
      <c r="C1006" s="219" t="s">
        <v>1157</v>
      </c>
      <c r="D1006" s="220">
        <v>32</v>
      </c>
      <c r="E1006" s="242">
        <f>H1006*bdi</f>
        <v>117.80599999999998</v>
      </c>
      <c r="F1006" s="222">
        <f>D1006*E1006</f>
        <v>3769.7919999999995</v>
      </c>
      <c r="G1006" s="242">
        <v>39</v>
      </c>
      <c r="H1006" s="223">
        <v>102.44</v>
      </c>
      <c r="I1006" s="222">
        <f>G1006*H1006</f>
        <v>3995.16</v>
      </c>
      <c r="J1006" s="225"/>
      <c r="K1006" s="226"/>
      <c r="L1006" s="188"/>
      <c r="M1006" s="188"/>
      <c r="N1006" s="188"/>
    </row>
    <row r="1007" spans="1:14" s="209" customFormat="1" ht="30" customHeight="1">
      <c r="A1007" s="228"/>
      <c r="B1007" s="229" t="s">
        <v>1341</v>
      </c>
      <c r="C1007" s="219"/>
      <c r="D1007" s="220"/>
      <c r="E1007" s="242"/>
      <c r="F1007" s="222"/>
      <c r="G1007" s="242"/>
      <c r="H1007" s="223"/>
      <c r="I1007" s="222"/>
      <c r="J1007" s="225"/>
      <c r="K1007" s="226"/>
      <c r="L1007" s="188"/>
      <c r="M1007" s="188"/>
      <c r="N1007" s="188"/>
    </row>
    <row r="1008" spans="1:14" s="209" customFormat="1" ht="30" customHeight="1">
      <c r="A1008" s="228"/>
      <c r="B1008" s="229" t="s">
        <v>1342</v>
      </c>
      <c r="C1008" s="219"/>
      <c r="D1008" s="220"/>
      <c r="E1008" s="242"/>
      <c r="F1008" s="222"/>
      <c r="G1008" s="242"/>
      <c r="H1008" s="223"/>
      <c r="I1008" s="222"/>
      <c r="J1008" s="225"/>
      <c r="K1008" s="226"/>
      <c r="L1008" s="188"/>
      <c r="M1008" s="188"/>
      <c r="N1008" s="188"/>
    </row>
    <row r="1009" spans="1:14" s="209" customFormat="1" ht="15" customHeight="1">
      <c r="A1009" s="228"/>
      <c r="B1009" s="229" t="s">
        <v>1343</v>
      </c>
      <c r="C1009" s="219"/>
      <c r="D1009" s="220"/>
      <c r="E1009" s="242"/>
      <c r="F1009" s="222"/>
      <c r="G1009" s="242"/>
      <c r="H1009" s="223"/>
      <c r="I1009" s="222"/>
      <c r="J1009" s="225"/>
      <c r="K1009" s="226"/>
      <c r="L1009" s="188"/>
      <c r="M1009" s="188"/>
      <c r="N1009" s="188"/>
    </row>
    <row r="1010" spans="1:14" s="209" customFormat="1" ht="15" customHeight="1">
      <c r="A1010" s="228"/>
      <c r="B1010" s="229" t="s">
        <v>1344</v>
      </c>
      <c r="C1010" s="219"/>
      <c r="D1010" s="220"/>
      <c r="E1010" s="242"/>
      <c r="F1010" s="222"/>
      <c r="G1010" s="242"/>
      <c r="H1010" s="223"/>
      <c r="I1010" s="222"/>
      <c r="J1010" s="225"/>
      <c r="K1010" s="226"/>
      <c r="L1010" s="188"/>
      <c r="M1010" s="188"/>
      <c r="N1010" s="188"/>
    </row>
    <row r="1011" spans="1:14" s="209" customFormat="1" ht="30" customHeight="1" hidden="1">
      <c r="A1011" s="228" t="s">
        <v>195</v>
      </c>
      <c r="B1011" s="230" t="s">
        <v>196</v>
      </c>
      <c r="C1011" s="219" t="s">
        <v>1157</v>
      </c>
      <c r="D1011" s="220"/>
      <c r="E1011" s="242"/>
      <c r="F1011" s="222">
        <f>D1011*E1011</f>
        <v>0</v>
      </c>
      <c r="G1011" s="242"/>
      <c r="H1011" s="223">
        <v>175.04</v>
      </c>
      <c r="I1011" s="224">
        <f>G1011*H1011</f>
        <v>0</v>
      </c>
      <c r="J1011" s="225"/>
      <c r="K1011" s="226"/>
      <c r="L1011" s="188"/>
      <c r="M1011" s="188"/>
      <c r="N1011" s="188"/>
    </row>
    <row r="1012" spans="1:14" s="209" customFormat="1" ht="45" customHeight="1" hidden="1">
      <c r="A1012" s="228"/>
      <c r="B1012" s="229" t="s">
        <v>197</v>
      </c>
      <c r="C1012" s="219"/>
      <c r="D1012" s="220"/>
      <c r="E1012" s="242"/>
      <c r="F1012" s="222"/>
      <c r="G1012" s="242"/>
      <c r="H1012" s="223"/>
      <c r="I1012" s="224"/>
      <c r="J1012" s="225"/>
      <c r="K1012" s="226"/>
      <c r="L1012" s="188"/>
      <c r="M1012" s="188"/>
      <c r="N1012" s="188"/>
    </row>
    <row r="1013" spans="1:14" s="209" customFormat="1" ht="30" customHeight="1" hidden="1">
      <c r="A1013" s="228"/>
      <c r="B1013" s="229" t="s">
        <v>198</v>
      </c>
      <c r="C1013" s="219"/>
      <c r="D1013" s="220"/>
      <c r="E1013" s="242"/>
      <c r="F1013" s="222"/>
      <c r="G1013" s="242"/>
      <c r="H1013" s="223"/>
      <c r="I1013" s="224"/>
      <c r="J1013" s="225"/>
      <c r="K1013" s="226"/>
      <c r="L1013" s="188"/>
      <c r="M1013" s="188"/>
      <c r="N1013" s="188"/>
    </row>
    <row r="1014" spans="1:14" s="209" customFormat="1" ht="15" customHeight="1" hidden="1">
      <c r="A1014" s="228"/>
      <c r="B1014" s="229" t="s">
        <v>1344</v>
      </c>
      <c r="C1014" s="219"/>
      <c r="D1014" s="220"/>
      <c r="E1014" s="242"/>
      <c r="F1014" s="222"/>
      <c r="G1014" s="242"/>
      <c r="H1014" s="223"/>
      <c r="I1014" s="224"/>
      <c r="J1014" s="225"/>
      <c r="K1014" s="226"/>
      <c r="L1014" s="188"/>
      <c r="M1014" s="188"/>
      <c r="N1014" s="188"/>
    </row>
    <row r="1015" spans="1:14" s="209" customFormat="1" ht="15" customHeight="1" hidden="1">
      <c r="A1015" s="228"/>
      <c r="B1015" s="229" t="s">
        <v>1343</v>
      </c>
      <c r="C1015" s="219"/>
      <c r="D1015" s="220"/>
      <c r="E1015" s="242"/>
      <c r="F1015" s="222"/>
      <c r="G1015" s="242"/>
      <c r="H1015" s="223"/>
      <c r="I1015" s="224"/>
      <c r="J1015" s="225"/>
      <c r="K1015" s="226"/>
      <c r="L1015" s="188"/>
      <c r="M1015" s="188"/>
      <c r="N1015" s="188"/>
    </row>
    <row r="1016" spans="1:14" s="209" customFormat="1" ht="30" customHeight="1" hidden="1">
      <c r="A1016" s="228" t="s">
        <v>199</v>
      </c>
      <c r="B1016" s="230" t="s">
        <v>200</v>
      </c>
      <c r="C1016" s="219" t="s">
        <v>1157</v>
      </c>
      <c r="D1016" s="220"/>
      <c r="E1016" s="242"/>
      <c r="F1016" s="222">
        <f>D1016*E1016</f>
        <v>0</v>
      </c>
      <c r="G1016" s="242"/>
      <c r="H1016" s="223">
        <v>83.56</v>
      </c>
      <c r="I1016" s="224">
        <f>G1016*H1016</f>
        <v>0</v>
      </c>
      <c r="J1016" s="225"/>
      <c r="K1016" s="226"/>
      <c r="L1016" s="188"/>
      <c r="M1016" s="188"/>
      <c r="N1016" s="188"/>
    </row>
    <row r="1017" spans="1:14" s="209" customFormat="1" ht="30" customHeight="1" hidden="1">
      <c r="A1017" s="228"/>
      <c r="B1017" s="229" t="s">
        <v>201</v>
      </c>
      <c r="C1017" s="219"/>
      <c r="D1017" s="220"/>
      <c r="E1017" s="242"/>
      <c r="F1017" s="222"/>
      <c r="G1017" s="242"/>
      <c r="H1017" s="223"/>
      <c r="I1017" s="224"/>
      <c r="J1017" s="225"/>
      <c r="K1017" s="226"/>
      <c r="L1017" s="188"/>
      <c r="M1017" s="188"/>
      <c r="N1017" s="188"/>
    </row>
    <row r="1018" spans="1:14" s="209" customFormat="1" ht="30" customHeight="1" hidden="1">
      <c r="A1018" s="228"/>
      <c r="B1018" s="229" t="s">
        <v>202</v>
      </c>
      <c r="C1018" s="219"/>
      <c r="D1018" s="220"/>
      <c r="E1018" s="242"/>
      <c r="F1018" s="222"/>
      <c r="G1018" s="242"/>
      <c r="H1018" s="223"/>
      <c r="I1018" s="224"/>
      <c r="J1018" s="225"/>
      <c r="K1018" s="226"/>
      <c r="L1018" s="188"/>
      <c r="M1018" s="188"/>
      <c r="N1018" s="188"/>
    </row>
    <row r="1019" spans="1:14" s="209" customFormat="1" ht="15" customHeight="1" hidden="1">
      <c r="A1019" s="228"/>
      <c r="B1019" s="229" t="s">
        <v>203</v>
      </c>
      <c r="C1019" s="219"/>
      <c r="D1019" s="220"/>
      <c r="E1019" s="242"/>
      <c r="F1019" s="222"/>
      <c r="G1019" s="242"/>
      <c r="H1019" s="223"/>
      <c r="I1019" s="224"/>
      <c r="J1019" s="225"/>
      <c r="K1019" s="226"/>
      <c r="L1019" s="188"/>
      <c r="M1019" s="188"/>
      <c r="N1019" s="188"/>
    </row>
    <row r="1020" spans="1:14" s="209" customFormat="1" ht="15" customHeight="1" hidden="1">
      <c r="A1020" s="228"/>
      <c r="B1020" s="229" t="s">
        <v>1343</v>
      </c>
      <c r="C1020" s="219"/>
      <c r="D1020" s="220"/>
      <c r="E1020" s="242"/>
      <c r="F1020" s="222"/>
      <c r="G1020" s="242"/>
      <c r="H1020" s="223"/>
      <c r="I1020" s="224"/>
      <c r="J1020" s="225"/>
      <c r="K1020" s="226"/>
      <c r="L1020" s="188"/>
      <c r="M1020" s="188"/>
      <c r="N1020" s="188"/>
    </row>
    <row r="1021" spans="1:14" s="209" customFormat="1" ht="30" customHeight="1" hidden="1">
      <c r="A1021" s="228" t="s">
        <v>204</v>
      </c>
      <c r="B1021" s="230" t="s">
        <v>205</v>
      </c>
      <c r="C1021" s="219" t="s">
        <v>1157</v>
      </c>
      <c r="D1021" s="220"/>
      <c r="E1021" s="242"/>
      <c r="F1021" s="222">
        <f>D1021*E1021</f>
        <v>0</v>
      </c>
      <c r="G1021" s="242"/>
      <c r="H1021" s="223">
        <v>65.28</v>
      </c>
      <c r="I1021" s="224">
        <f>G1021*H1021</f>
        <v>0</v>
      </c>
      <c r="J1021" s="225"/>
      <c r="K1021" s="226"/>
      <c r="L1021" s="188"/>
      <c r="M1021" s="188"/>
      <c r="N1021" s="188"/>
    </row>
    <row r="1022" spans="1:14" s="209" customFormat="1" ht="30" customHeight="1" hidden="1">
      <c r="A1022" s="228"/>
      <c r="B1022" s="229" t="s">
        <v>206</v>
      </c>
      <c r="C1022" s="219"/>
      <c r="D1022" s="220"/>
      <c r="E1022" s="242"/>
      <c r="F1022" s="222"/>
      <c r="G1022" s="242"/>
      <c r="H1022" s="223"/>
      <c r="I1022" s="224"/>
      <c r="J1022" s="225"/>
      <c r="K1022" s="226"/>
      <c r="L1022" s="188"/>
      <c r="M1022" s="188"/>
      <c r="N1022" s="188"/>
    </row>
    <row r="1023" spans="1:14" s="209" customFormat="1" ht="30" customHeight="1" hidden="1">
      <c r="A1023" s="228"/>
      <c r="B1023" s="229" t="s">
        <v>207</v>
      </c>
      <c r="C1023" s="219"/>
      <c r="D1023" s="220"/>
      <c r="E1023" s="242"/>
      <c r="F1023" s="222"/>
      <c r="G1023" s="242"/>
      <c r="H1023" s="223"/>
      <c r="I1023" s="224"/>
      <c r="J1023" s="225"/>
      <c r="K1023" s="226"/>
      <c r="L1023" s="188"/>
      <c r="M1023" s="188"/>
      <c r="N1023" s="188"/>
    </row>
    <row r="1024" spans="1:14" s="209" customFormat="1" ht="15" customHeight="1" hidden="1">
      <c r="A1024" s="228"/>
      <c r="B1024" s="229" t="s">
        <v>203</v>
      </c>
      <c r="C1024" s="219"/>
      <c r="D1024" s="220"/>
      <c r="E1024" s="242"/>
      <c r="F1024" s="222"/>
      <c r="G1024" s="242"/>
      <c r="H1024" s="223"/>
      <c r="I1024" s="224"/>
      <c r="J1024" s="225"/>
      <c r="K1024" s="226"/>
      <c r="L1024" s="188"/>
      <c r="M1024" s="188"/>
      <c r="N1024" s="188"/>
    </row>
    <row r="1025" spans="1:14" s="209" customFormat="1" ht="15" customHeight="1" hidden="1">
      <c r="A1025" s="228"/>
      <c r="B1025" s="229" t="s">
        <v>1343</v>
      </c>
      <c r="C1025" s="219"/>
      <c r="D1025" s="220"/>
      <c r="E1025" s="242"/>
      <c r="F1025" s="222"/>
      <c r="G1025" s="242"/>
      <c r="H1025" s="223"/>
      <c r="I1025" s="224"/>
      <c r="J1025" s="225"/>
      <c r="K1025" s="226"/>
      <c r="L1025" s="188"/>
      <c r="M1025" s="188"/>
      <c r="N1025" s="188"/>
    </row>
    <row r="1026" spans="1:14" s="209" customFormat="1" ht="15" customHeight="1" hidden="1">
      <c r="A1026" s="228" t="s">
        <v>208</v>
      </c>
      <c r="B1026" s="230" t="s">
        <v>209</v>
      </c>
      <c r="C1026" s="219" t="s">
        <v>1157</v>
      </c>
      <c r="D1026" s="220"/>
      <c r="E1026" s="242"/>
      <c r="F1026" s="222">
        <f>D1026*E1026</f>
        <v>0</v>
      </c>
      <c r="G1026" s="242"/>
      <c r="H1026" s="223">
        <v>360.54</v>
      </c>
      <c r="I1026" s="224">
        <f>G1026*H1026</f>
        <v>0</v>
      </c>
      <c r="J1026" s="225"/>
      <c r="K1026" s="226"/>
      <c r="L1026" s="188"/>
      <c r="M1026" s="188"/>
      <c r="N1026" s="188"/>
    </row>
    <row r="1027" spans="1:14" s="209" customFormat="1" ht="15" customHeight="1" hidden="1">
      <c r="A1027" s="228" t="s">
        <v>210</v>
      </c>
      <c r="B1027" s="302" t="s">
        <v>211</v>
      </c>
      <c r="C1027" s="219"/>
      <c r="D1027" s="220"/>
      <c r="E1027" s="242"/>
      <c r="F1027" s="222"/>
      <c r="G1027" s="242"/>
      <c r="H1027" s="223"/>
      <c r="I1027" s="224"/>
      <c r="J1027" s="225"/>
      <c r="K1027" s="226"/>
      <c r="L1027" s="188"/>
      <c r="M1027" s="188"/>
      <c r="N1027" s="188"/>
    </row>
    <row r="1028" spans="1:14" s="209" customFormat="1" ht="15" customHeight="1" hidden="1">
      <c r="A1028" s="255" t="s">
        <v>212</v>
      </c>
      <c r="B1028" s="230" t="s">
        <v>213</v>
      </c>
      <c r="C1028" s="219" t="s">
        <v>1157</v>
      </c>
      <c r="D1028" s="220"/>
      <c r="E1028" s="242"/>
      <c r="F1028" s="222">
        <f>D1028*E1028</f>
        <v>0</v>
      </c>
      <c r="G1028" s="242"/>
      <c r="H1028" s="223">
        <v>6.41</v>
      </c>
      <c r="I1028" s="224">
        <f>G1028*H1028</f>
        <v>0</v>
      </c>
      <c r="J1028" s="225"/>
      <c r="K1028" s="226"/>
      <c r="L1028" s="188"/>
      <c r="M1028" s="188"/>
      <c r="N1028" s="188"/>
    </row>
    <row r="1029" spans="1:14" s="209" customFormat="1" ht="15" customHeight="1" hidden="1">
      <c r="A1029" s="255"/>
      <c r="B1029" s="229" t="s">
        <v>214</v>
      </c>
      <c r="C1029" s="219"/>
      <c r="D1029" s="220"/>
      <c r="E1029" s="242"/>
      <c r="F1029" s="222"/>
      <c r="G1029" s="242"/>
      <c r="H1029" s="223"/>
      <c r="I1029" s="224"/>
      <c r="J1029" s="225"/>
      <c r="K1029" s="226"/>
      <c r="L1029" s="188"/>
      <c r="M1029" s="188"/>
      <c r="N1029" s="188"/>
    </row>
    <row r="1030" spans="1:14" s="209" customFormat="1" ht="15" customHeight="1" hidden="1">
      <c r="A1030" s="228" t="s">
        <v>215</v>
      </c>
      <c r="B1030" s="230" t="s">
        <v>216</v>
      </c>
      <c r="C1030" s="219" t="s">
        <v>1157</v>
      </c>
      <c r="D1030" s="220"/>
      <c r="E1030" s="242"/>
      <c r="F1030" s="222">
        <f>D1030*E1030</f>
        <v>0</v>
      </c>
      <c r="G1030" s="242"/>
      <c r="H1030" s="223">
        <v>16.2</v>
      </c>
      <c r="I1030" s="224">
        <f>G1030*H1030</f>
        <v>0</v>
      </c>
      <c r="J1030" s="225"/>
      <c r="K1030" s="226"/>
      <c r="L1030" s="188"/>
      <c r="M1030" s="188"/>
      <c r="N1030" s="188"/>
    </row>
    <row r="1031" spans="1:14" s="209" customFormat="1" ht="15" customHeight="1" hidden="1">
      <c r="A1031" s="228"/>
      <c r="B1031" s="229" t="s">
        <v>217</v>
      </c>
      <c r="C1031" s="219"/>
      <c r="D1031" s="220"/>
      <c r="E1031" s="242"/>
      <c r="F1031" s="222"/>
      <c r="G1031" s="242"/>
      <c r="H1031" s="223"/>
      <c r="I1031" s="224"/>
      <c r="J1031" s="225"/>
      <c r="K1031" s="226"/>
      <c r="L1031" s="188"/>
      <c r="M1031" s="188"/>
      <c r="N1031" s="188"/>
    </row>
    <row r="1032" spans="1:14" s="209" customFormat="1" ht="15" customHeight="1" hidden="1">
      <c r="A1032" s="228" t="s">
        <v>218</v>
      </c>
      <c r="B1032" s="230" t="s">
        <v>219</v>
      </c>
      <c r="C1032" s="219" t="s">
        <v>1157</v>
      </c>
      <c r="D1032" s="220"/>
      <c r="E1032" s="242"/>
      <c r="F1032" s="222">
        <f>D1032*E1032</f>
        <v>0</v>
      </c>
      <c r="G1032" s="242"/>
      <c r="H1032" s="223">
        <v>25.07</v>
      </c>
      <c r="I1032" s="224">
        <f>G1032*H1032</f>
        <v>0</v>
      </c>
      <c r="J1032" s="225"/>
      <c r="K1032" s="226"/>
      <c r="L1032" s="188"/>
      <c r="M1032" s="188"/>
      <c r="N1032" s="188"/>
    </row>
    <row r="1033" spans="1:14" s="209" customFormat="1" ht="15" customHeight="1" hidden="1">
      <c r="A1033" s="228"/>
      <c r="B1033" s="229" t="s">
        <v>220</v>
      </c>
      <c r="C1033" s="219"/>
      <c r="D1033" s="220"/>
      <c r="E1033" s="242"/>
      <c r="F1033" s="222"/>
      <c r="G1033" s="242"/>
      <c r="H1033" s="223"/>
      <c r="I1033" s="224"/>
      <c r="J1033" s="225"/>
      <c r="K1033" s="226"/>
      <c r="L1033" s="188"/>
      <c r="M1033" s="188"/>
      <c r="N1033" s="188"/>
    </row>
    <row r="1034" spans="1:14" s="209" customFormat="1" ht="15" customHeight="1" hidden="1">
      <c r="A1034" s="228" t="s">
        <v>221</v>
      </c>
      <c r="B1034" s="243" t="s">
        <v>222</v>
      </c>
      <c r="C1034" s="219" t="s">
        <v>1157</v>
      </c>
      <c r="D1034" s="220"/>
      <c r="E1034" s="242"/>
      <c r="F1034" s="222"/>
      <c r="G1034" s="242"/>
      <c r="H1034" s="223">
        <v>14.48</v>
      </c>
      <c r="I1034" s="224">
        <f>G1034*H1034</f>
        <v>0</v>
      </c>
      <c r="J1034" s="225"/>
      <c r="K1034" s="226"/>
      <c r="L1034" s="188"/>
      <c r="M1034" s="188"/>
      <c r="N1034" s="188"/>
    </row>
    <row r="1035" spans="1:14" s="209" customFormat="1" ht="30" customHeight="1" hidden="1">
      <c r="A1035" s="228"/>
      <c r="B1035" s="245" t="s">
        <v>223</v>
      </c>
      <c r="C1035" s="219"/>
      <c r="D1035" s="220"/>
      <c r="E1035" s="242"/>
      <c r="F1035" s="222"/>
      <c r="G1035" s="242"/>
      <c r="H1035" s="223"/>
      <c r="I1035" s="224"/>
      <c r="J1035" s="225"/>
      <c r="K1035" s="226"/>
      <c r="L1035" s="188"/>
      <c r="M1035" s="188"/>
      <c r="N1035" s="188"/>
    </row>
    <row r="1036" spans="1:14" s="209" customFormat="1" ht="15" customHeight="1" hidden="1">
      <c r="A1036" s="228" t="s">
        <v>224</v>
      </c>
      <c r="B1036" s="302" t="s">
        <v>225</v>
      </c>
      <c r="C1036" s="219"/>
      <c r="D1036" s="220"/>
      <c r="E1036" s="242"/>
      <c r="F1036" s="222"/>
      <c r="G1036" s="242"/>
      <c r="H1036" s="223"/>
      <c r="I1036" s="224"/>
      <c r="J1036" s="225"/>
      <c r="K1036" s="226"/>
      <c r="L1036" s="188"/>
      <c r="M1036" s="188"/>
      <c r="N1036" s="188"/>
    </row>
    <row r="1037" spans="1:14" s="209" customFormat="1" ht="15" customHeight="1" hidden="1">
      <c r="A1037" s="228" t="s">
        <v>226</v>
      </c>
      <c r="B1037" s="230" t="s">
        <v>227</v>
      </c>
      <c r="C1037" s="219" t="s">
        <v>1157</v>
      </c>
      <c r="D1037" s="220"/>
      <c r="E1037" s="242"/>
      <c r="F1037" s="222"/>
      <c r="G1037" s="242"/>
      <c r="H1037" s="223">
        <v>11.73</v>
      </c>
      <c r="I1037" s="224">
        <f>G1037*H1037</f>
        <v>0</v>
      </c>
      <c r="J1037" s="225"/>
      <c r="K1037" s="226"/>
      <c r="L1037" s="188"/>
      <c r="M1037" s="188"/>
      <c r="N1037" s="188"/>
    </row>
    <row r="1038" spans="1:14" s="209" customFormat="1" ht="45" customHeight="1" hidden="1">
      <c r="A1038" s="228" t="s">
        <v>228</v>
      </c>
      <c r="B1038" s="229" t="s">
        <v>229</v>
      </c>
      <c r="C1038" s="219"/>
      <c r="D1038" s="220"/>
      <c r="E1038" s="242"/>
      <c r="F1038" s="222"/>
      <c r="G1038" s="242"/>
      <c r="H1038" s="223"/>
      <c r="I1038" s="224"/>
      <c r="J1038" s="225"/>
      <c r="K1038" s="226"/>
      <c r="L1038" s="188"/>
      <c r="M1038" s="188"/>
      <c r="N1038" s="188"/>
    </row>
    <row r="1039" spans="1:14" s="209" customFormat="1" ht="15" customHeight="1" hidden="1">
      <c r="A1039" s="228" t="s">
        <v>230</v>
      </c>
      <c r="B1039" s="230" t="s">
        <v>231</v>
      </c>
      <c r="C1039" s="219" t="s">
        <v>1157</v>
      </c>
      <c r="D1039" s="220"/>
      <c r="E1039" s="242"/>
      <c r="F1039" s="222"/>
      <c r="G1039" s="242"/>
      <c r="H1039" s="223">
        <v>13.25</v>
      </c>
      <c r="I1039" s="224">
        <f>G1039*H1039</f>
        <v>0</v>
      </c>
      <c r="J1039" s="225"/>
      <c r="K1039" s="226"/>
      <c r="L1039" s="188"/>
      <c r="M1039" s="188"/>
      <c r="N1039" s="188"/>
    </row>
    <row r="1040" spans="1:14" s="209" customFormat="1" ht="45" customHeight="1" hidden="1">
      <c r="A1040" s="228" t="s">
        <v>232</v>
      </c>
      <c r="B1040" s="229" t="s">
        <v>233</v>
      </c>
      <c r="C1040" s="219"/>
      <c r="D1040" s="220"/>
      <c r="E1040" s="242"/>
      <c r="F1040" s="222"/>
      <c r="G1040" s="242"/>
      <c r="H1040" s="223"/>
      <c r="I1040" s="224"/>
      <c r="J1040" s="225"/>
      <c r="K1040" s="226"/>
      <c r="L1040" s="188"/>
      <c r="M1040" s="188"/>
      <c r="N1040" s="188"/>
    </row>
    <row r="1041" spans="1:14" s="209" customFormat="1" ht="15" customHeight="1" hidden="1">
      <c r="A1041" s="228" t="s">
        <v>234</v>
      </c>
      <c r="B1041" s="230" t="s">
        <v>235</v>
      </c>
      <c r="C1041" s="219" t="s">
        <v>1157</v>
      </c>
      <c r="D1041" s="220"/>
      <c r="E1041" s="242"/>
      <c r="F1041" s="222"/>
      <c r="G1041" s="242"/>
      <c r="H1041" s="223">
        <v>44.18</v>
      </c>
      <c r="I1041" s="224">
        <f>G1041*H1041</f>
        <v>0</v>
      </c>
      <c r="J1041" s="225"/>
      <c r="K1041" s="226"/>
      <c r="L1041" s="188"/>
      <c r="M1041" s="188"/>
      <c r="N1041" s="188"/>
    </row>
    <row r="1042" spans="1:14" s="209" customFormat="1" ht="45" customHeight="1" hidden="1">
      <c r="A1042" s="228" t="s">
        <v>236</v>
      </c>
      <c r="B1042" s="229" t="s">
        <v>229</v>
      </c>
      <c r="C1042" s="219"/>
      <c r="D1042" s="220"/>
      <c r="E1042" s="242"/>
      <c r="F1042" s="222"/>
      <c r="G1042" s="242"/>
      <c r="H1042" s="223"/>
      <c r="I1042" s="224"/>
      <c r="J1042" s="225"/>
      <c r="K1042" s="226"/>
      <c r="L1042" s="188"/>
      <c r="M1042" s="188"/>
      <c r="N1042" s="188"/>
    </row>
    <row r="1043" spans="1:14" s="209" customFormat="1" ht="15" customHeight="1" hidden="1">
      <c r="A1043" s="228" t="s">
        <v>237</v>
      </c>
      <c r="B1043" s="230" t="s">
        <v>238</v>
      </c>
      <c r="C1043" s="219" t="s">
        <v>1157</v>
      </c>
      <c r="D1043" s="220"/>
      <c r="E1043" s="242"/>
      <c r="F1043" s="222"/>
      <c r="G1043" s="242"/>
      <c r="H1043" s="223">
        <v>89.74</v>
      </c>
      <c r="I1043" s="224">
        <f>G1043*H1043</f>
        <v>0</v>
      </c>
      <c r="J1043" s="225"/>
      <c r="K1043" s="226"/>
      <c r="L1043" s="188"/>
      <c r="M1043" s="188"/>
      <c r="N1043" s="188"/>
    </row>
    <row r="1044" spans="1:14" s="209" customFormat="1" ht="45" customHeight="1" hidden="1">
      <c r="A1044" s="228" t="s">
        <v>239</v>
      </c>
      <c r="B1044" s="229" t="s">
        <v>240</v>
      </c>
      <c r="C1044" s="219"/>
      <c r="D1044" s="220"/>
      <c r="E1044" s="242"/>
      <c r="F1044" s="222"/>
      <c r="G1044" s="242"/>
      <c r="H1044" s="223"/>
      <c r="I1044" s="224"/>
      <c r="J1044" s="225"/>
      <c r="K1044" s="226"/>
      <c r="L1044" s="188"/>
      <c r="M1044" s="188"/>
      <c r="N1044" s="188"/>
    </row>
    <row r="1045" spans="1:14" s="209" customFormat="1" ht="15" customHeight="1" hidden="1">
      <c r="A1045" s="228" t="s">
        <v>241</v>
      </c>
      <c r="B1045" s="230" t="s">
        <v>242</v>
      </c>
      <c r="C1045" s="219" t="s">
        <v>1157</v>
      </c>
      <c r="D1045" s="220"/>
      <c r="E1045" s="242"/>
      <c r="F1045" s="222"/>
      <c r="G1045" s="242"/>
      <c r="H1045" s="223">
        <v>194.37</v>
      </c>
      <c r="I1045" s="224">
        <f>G1045*H1045</f>
        <v>0</v>
      </c>
      <c r="J1045" s="225"/>
      <c r="K1045" s="226"/>
      <c r="L1045" s="188"/>
      <c r="M1045" s="188"/>
      <c r="N1045" s="188"/>
    </row>
    <row r="1046" spans="1:14" s="209" customFormat="1" ht="15" customHeight="1" hidden="1">
      <c r="A1046" s="228" t="s">
        <v>243</v>
      </c>
      <c r="B1046" s="302" t="s">
        <v>244</v>
      </c>
      <c r="C1046" s="219"/>
      <c r="D1046" s="220"/>
      <c r="E1046" s="242"/>
      <c r="F1046" s="222"/>
      <c r="G1046" s="242"/>
      <c r="H1046" s="223"/>
      <c r="I1046" s="224"/>
      <c r="J1046" s="225"/>
      <c r="K1046" s="226"/>
      <c r="L1046" s="188"/>
      <c r="M1046" s="188"/>
      <c r="N1046" s="188"/>
    </row>
    <row r="1047" spans="1:14" s="209" customFormat="1" ht="15" customHeight="1" hidden="1">
      <c r="A1047" s="228" t="s">
        <v>245</v>
      </c>
      <c r="B1047" s="339" t="s">
        <v>246</v>
      </c>
      <c r="C1047" s="219" t="s">
        <v>1076</v>
      </c>
      <c r="D1047" s="220"/>
      <c r="E1047" s="242"/>
      <c r="F1047" s="222"/>
      <c r="G1047" s="242"/>
      <c r="H1047" s="223">
        <v>2.03</v>
      </c>
      <c r="I1047" s="224">
        <f>G1047*H1047</f>
        <v>0</v>
      </c>
      <c r="J1047" s="225"/>
      <c r="K1047" s="226"/>
      <c r="L1047" s="188"/>
      <c r="M1047" s="188"/>
      <c r="N1047" s="188"/>
    </row>
    <row r="1048" spans="1:14" s="209" customFormat="1" ht="30" customHeight="1" hidden="1">
      <c r="A1048" s="228"/>
      <c r="B1048" s="229" t="s">
        <v>247</v>
      </c>
      <c r="C1048" s="219"/>
      <c r="D1048" s="220"/>
      <c r="E1048" s="242"/>
      <c r="F1048" s="222"/>
      <c r="G1048" s="242"/>
      <c r="H1048" s="223"/>
      <c r="I1048" s="224"/>
      <c r="J1048" s="225"/>
      <c r="K1048" s="226"/>
      <c r="L1048" s="188"/>
      <c r="M1048" s="188"/>
      <c r="N1048" s="188"/>
    </row>
    <row r="1049" spans="1:14" s="209" customFormat="1" ht="15" customHeight="1" hidden="1">
      <c r="A1049" s="228" t="s">
        <v>248</v>
      </c>
      <c r="B1049" s="339" t="s">
        <v>249</v>
      </c>
      <c r="C1049" s="219" t="s">
        <v>1076</v>
      </c>
      <c r="D1049" s="220"/>
      <c r="E1049" s="242"/>
      <c r="F1049" s="222"/>
      <c r="G1049" s="242"/>
      <c r="H1049" s="223">
        <v>2.29</v>
      </c>
      <c r="I1049" s="224">
        <f>G1049*H1049</f>
        <v>0</v>
      </c>
      <c r="J1049" s="225"/>
      <c r="K1049" s="226"/>
      <c r="L1049" s="188"/>
      <c r="M1049" s="188"/>
      <c r="N1049" s="188"/>
    </row>
    <row r="1050" spans="1:14" s="209" customFormat="1" ht="30" customHeight="1" hidden="1">
      <c r="A1050" s="228"/>
      <c r="B1050" s="229" t="s">
        <v>250</v>
      </c>
      <c r="C1050" s="219"/>
      <c r="D1050" s="220"/>
      <c r="E1050" s="242"/>
      <c r="F1050" s="222"/>
      <c r="G1050" s="242"/>
      <c r="H1050" s="223"/>
      <c r="I1050" s="224"/>
      <c r="J1050" s="225"/>
      <c r="K1050" s="226"/>
      <c r="L1050" s="188"/>
      <c r="M1050" s="188"/>
      <c r="N1050" s="188"/>
    </row>
    <row r="1051" spans="1:14" s="209" customFormat="1" ht="15" customHeight="1" hidden="1">
      <c r="A1051" s="228" t="s">
        <v>251</v>
      </c>
      <c r="B1051" s="339" t="s">
        <v>252</v>
      </c>
      <c r="C1051" s="219" t="s">
        <v>1076</v>
      </c>
      <c r="D1051" s="220"/>
      <c r="E1051" s="242"/>
      <c r="F1051" s="222"/>
      <c r="G1051" s="242"/>
      <c r="H1051" s="223">
        <v>3.23</v>
      </c>
      <c r="I1051" s="224">
        <f>G1051*H1051</f>
        <v>0</v>
      </c>
      <c r="J1051" s="225"/>
      <c r="K1051" s="226"/>
      <c r="L1051" s="188"/>
      <c r="M1051" s="188"/>
      <c r="N1051" s="188"/>
    </row>
    <row r="1052" spans="1:14" s="209" customFormat="1" ht="30" customHeight="1" hidden="1">
      <c r="A1052" s="228"/>
      <c r="B1052" s="229" t="s">
        <v>253</v>
      </c>
      <c r="C1052" s="219"/>
      <c r="D1052" s="220"/>
      <c r="E1052" s="242"/>
      <c r="F1052" s="222"/>
      <c r="G1052" s="242"/>
      <c r="H1052" s="223"/>
      <c r="I1052" s="224"/>
      <c r="J1052" s="225"/>
      <c r="K1052" s="226"/>
      <c r="L1052" s="188"/>
      <c r="M1052" s="188"/>
      <c r="N1052" s="188"/>
    </row>
    <row r="1053" spans="1:14" s="209" customFormat="1" ht="15" customHeight="1" hidden="1">
      <c r="A1053" s="228" t="s">
        <v>254</v>
      </c>
      <c r="B1053" s="339" t="s">
        <v>255</v>
      </c>
      <c r="C1053" s="219" t="s">
        <v>1076</v>
      </c>
      <c r="D1053" s="220"/>
      <c r="E1053" s="242"/>
      <c r="F1053" s="222"/>
      <c r="G1053" s="242"/>
      <c r="H1053" s="223">
        <v>4.16</v>
      </c>
      <c r="I1053" s="224">
        <f>G1053*H1053</f>
        <v>0</v>
      </c>
      <c r="J1053" s="225"/>
      <c r="K1053" s="226"/>
      <c r="L1053" s="188"/>
      <c r="M1053" s="188"/>
      <c r="N1053" s="188"/>
    </row>
    <row r="1054" spans="1:14" s="209" customFormat="1" ht="30" customHeight="1" hidden="1">
      <c r="A1054" s="228"/>
      <c r="B1054" s="229" t="s">
        <v>256</v>
      </c>
      <c r="C1054" s="219"/>
      <c r="D1054" s="220"/>
      <c r="E1054" s="242"/>
      <c r="F1054" s="222"/>
      <c r="G1054" s="242"/>
      <c r="H1054" s="223"/>
      <c r="I1054" s="224"/>
      <c r="J1054" s="225"/>
      <c r="K1054" s="226"/>
      <c r="L1054" s="188"/>
      <c r="M1054" s="188"/>
      <c r="N1054" s="188"/>
    </row>
    <row r="1055" spans="1:14" s="315" customFormat="1" ht="15" customHeight="1" hidden="1">
      <c r="A1055" s="228" t="s">
        <v>257</v>
      </c>
      <c r="B1055" s="302" t="s">
        <v>258</v>
      </c>
      <c r="C1055" s="219"/>
      <c r="D1055" s="220"/>
      <c r="E1055" s="242"/>
      <c r="F1055" s="222"/>
      <c r="G1055" s="242"/>
      <c r="H1055" s="223"/>
      <c r="I1055" s="224"/>
      <c r="J1055" s="225"/>
      <c r="K1055" s="226"/>
      <c r="L1055" s="314"/>
      <c r="M1055" s="314"/>
      <c r="N1055" s="314"/>
    </row>
    <row r="1056" spans="1:14" s="315" customFormat="1" ht="15" customHeight="1" hidden="1">
      <c r="A1056" s="228" t="s">
        <v>259</v>
      </c>
      <c r="B1056" s="339" t="s">
        <v>260</v>
      </c>
      <c r="C1056" s="219" t="s">
        <v>1076</v>
      </c>
      <c r="D1056" s="220"/>
      <c r="E1056" s="242"/>
      <c r="F1056" s="222">
        <f>D1056*E1056</f>
        <v>0</v>
      </c>
      <c r="G1056" s="242"/>
      <c r="H1056" s="223">
        <v>5.31</v>
      </c>
      <c r="I1056" s="224">
        <f>G1056*H1056</f>
        <v>0</v>
      </c>
      <c r="J1056" s="225"/>
      <c r="K1056" s="226"/>
      <c r="L1056" s="314"/>
      <c r="M1056" s="314"/>
      <c r="N1056" s="314"/>
    </row>
    <row r="1057" spans="1:14" s="209" customFormat="1" ht="30" customHeight="1" hidden="1">
      <c r="A1057" s="228"/>
      <c r="B1057" s="229" t="s">
        <v>261</v>
      </c>
      <c r="C1057" s="219"/>
      <c r="D1057" s="220"/>
      <c r="E1057" s="242"/>
      <c r="F1057" s="222"/>
      <c r="G1057" s="242"/>
      <c r="H1057" s="223"/>
      <c r="I1057" s="224"/>
      <c r="J1057" s="225"/>
      <c r="K1057" s="226"/>
      <c r="L1057" s="188"/>
      <c r="M1057" s="188"/>
      <c r="N1057" s="188"/>
    </row>
    <row r="1058" spans="1:14" s="209" customFormat="1" ht="15" customHeight="1" hidden="1">
      <c r="A1058" s="228" t="s">
        <v>262</v>
      </c>
      <c r="B1058" s="339" t="s">
        <v>263</v>
      </c>
      <c r="C1058" s="219" t="s">
        <v>1076</v>
      </c>
      <c r="D1058" s="220"/>
      <c r="E1058" s="242"/>
      <c r="F1058" s="222">
        <f>D1058*E1058</f>
        <v>0</v>
      </c>
      <c r="G1058" s="242"/>
      <c r="H1058" s="223">
        <v>7.05</v>
      </c>
      <c r="I1058" s="224">
        <f>G1058*H1058</f>
        <v>0</v>
      </c>
      <c r="J1058" s="225"/>
      <c r="K1058" s="226"/>
      <c r="L1058" s="188"/>
      <c r="M1058" s="188"/>
      <c r="N1058" s="188"/>
    </row>
    <row r="1059" spans="1:14" s="209" customFormat="1" ht="30" customHeight="1" hidden="1">
      <c r="A1059" s="228"/>
      <c r="B1059" s="229" t="s">
        <v>264</v>
      </c>
      <c r="C1059" s="219"/>
      <c r="D1059" s="220"/>
      <c r="E1059" s="242"/>
      <c r="F1059" s="222"/>
      <c r="G1059" s="242"/>
      <c r="H1059" s="223"/>
      <c r="I1059" s="224"/>
      <c r="J1059" s="225"/>
      <c r="K1059" s="226"/>
      <c r="L1059" s="188"/>
      <c r="M1059" s="188"/>
      <c r="N1059" s="188"/>
    </row>
    <row r="1060" spans="1:14" s="209" customFormat="1" ht="15" customHeight="1" hidden="1">
      <c r="A1060" s="228" t="s">
        <v>265</v>
      </c>
      <c r="B1060" s="339" t="s">
        <v>266</v>
      </c>
      <c r="C1060" s="219" t="s">
        <v>1076</v>
      </c>
      <c r="D1060" s="220"/>
      <c r="E1060" s="242"/>
      <c r="F1060" s="222">
        <f>D1060*E1060</f>
        <v>0</v>
      </c>
      <c r="G1060" s="242"/>
      <c r="H1060" s="223">
        <v>9.95</v>
      </c>
      <c r="I1060" s="224">
        <f>G1060*H1060</f>
        <v>0</v>
      </c>
      <c r="J1060" s="225"/>
      <c r="K1060" s="226"/>
      <c r="L1060" s="188"/>
      <c r="M1060" s="188"/>
      <c r="N1060" s="188"/>
    </row>
    <row r="1061" spans="1:14" s="209" customFormat="1" ht="30" customHeight="1" hidden="1">
      <c r="A1061" s="228"/>
      <c r="B1061" s="229" t="s">
        <v>267</v>
      </c>
      <c r="C1061" s="219"/>
      <c r="D1061" s="220"/>
      <c r="E1061" s="242"/>
      <c r="F1061" s="222"/>
      <c r="G1061" s="242"/>
      <c r="H1061" s="223"/>
      <c r="I1061" s="224"/>
      <c r="J1061" s="225"/>
      <c r="K1061" s="226"/>
      <c r="L1061" s="188"/>
      <c r="M1061" s="188"/>
      <c r="N1061" s="188"/>
    </row>
    <row r="1062" spans="1:14" s="209" customFormat="1" ht="15" customHeight="1" hidden="1">
      <c r="A1062" s="228" t="s">
        <v>268</v>
      </c>
      <c r="B1062" s="339" t="s">
        <v>269</v>
      </c>
      <c r="C1062" s="219" t="s">
        <v>1076</v>
      </c>
      <c r="D1062" s="220"/>
      <c r="E1062" s="242"/>
      <c r="F1062" s="222">
        <f>D1062*E1062</f>
        <v>0</v>
      </c>
      <c r="G1062" s="242"/>
      <c r="H1062" s="223">
        <v>12.98</v>
      </c>
      <c r="I1062" s="224">
        <f>G1062*H1062</f>
        <v>0</v>
      </c>
      <c r="J1062" s="225"/>
      <c r="K1062" s="226"/>
      <c r="L1062" s="188"/>
      <c r="M1062" s="188"/>
      <c r="N1062" s="188"/>
    </row>
    <row r="1063" spans="1:14" s="209" customFormat="1" ht="30" customHeight="1" hidden="1">
      <c r="A1063" s="228"/>
      <c r="B1063" s="229" t="s">
        <v>270</v>
      </c>
      <c r="C1063" s="219"/>
      <c r="D1063" s="220"/>
      <c r="E1063" s="242"/>
      <c r="F1063" s="222"/>
      <c r="G1063" s="242"/>
      <c r="H1063" s="223"/>
      <c r="I1063" s="224"/>
      <c r="J1063" s="225"/>
      <c r="K1063" s="226"/>
      <c r="L1063" s="188"/>
      <c r="M1063" s="188"/>
      <c r="N1063" s="188"/>
    </row>
    <row r="1064" spans="1:14" s="209" customFormat="1" ht="15" customHeight="1" hidden="1">
      <c r="A1064" s="228"/>
      <c r="B1064" s="229" t="s">
        <v>271</v>
      </c>
      <c r="C1064" s="219"/>
      <c r="D1064" s="220"/>
      <c r="E1064" s="242"/>
      <c r="F1064" s="222"/>
      <c r="G1064" s="242"/>
      <c r="H1064" s="223"/>
      <c r="I1064" s="224"/>
      <c r="J1064" s="225"/>
      <c r="K1064" s="226"/>
      <c r="L1064" s="188"/>
      <c r="M1064" s="188"/>
      <c r="N1064" s="188"/>
    </row>
    <row r="1065" spans="1:14" s="209" customFormat="1" ht="15" customHeight="1" hidden="1">
      <c r="A1065" s="228" t="s">
        <v>272</v>
      </c>
      <c r="B1065" s="230" t="s">
        <v>273</v>
      </c>
      <c r="C1065" s="219" t="s">
        <v>1076</v>
      </c>
      <c r="D1065" s="220"/>
      <c r="E1065" s="242"/>
      <c r="F1065" s="222">
        <f>D1065*E1065</f>
        <v>0</v>
      </c>
      <c r="G1065" s="242"/>
      <c r="H1065" s="223">
        <v>24.7</v>
      </c>
      <c r="I1065" s="224">
        <f>G1065*H1065</f>
        <v>0</v>
      </c>
      <c r="J1065" s="225"/>
      <c r="K1065" s="226"/>
      <c r="L1065" s="188"/>
      <c r="M1065" s="188"/>
      <c r="N1065" s="188"/>
    </row>
    <row r="1066" spans="1:14" s="209" customFormat="1" ht="30" customHeight="1" hidden="1">
      <c r="A1066" s="228"/>
      <c r="B1066" s="229" t="s">
        <v>274</v>
      </c>
      <c r="C1066" s="219"/>
      <c r="D1066" s="220"/>
      <c r="E1066" s="242"/>
      <c r="F1066" s="222"/>
      <c r="G1066" s="242"/>
      <c r="H1066" s="223"/>
      <c r="I1066" s="224"/>
      <c r="J1066" s="225"/>
      <c r="K1066" s="226"/>
      <c r="L1066" s="188"/>
      <c r="M1066" s="188"/>
      <c r="N1066" s="188"/>
    </row>
    <row r="1067" spans="1:14" s="209" customFormat="1" ht="15" customHeight="1" hidden="1">
      <c r="A1067" s="228"/>
      <c r="B1067" s="229" t="s">
        <v>271</v>
      </c>
      <c r="C1067" s="219"/>
      <c r="D1067" s="220"/>
      <c r="E1067" s="242"/>
      <c r="F1067" s="222"/>
      <c r="G1067" s="242"/>
      <c r="H1067" s="223"/>
      <c r="I1067" s="224"/>
      <c r="J1067" s="225"/>
      <c r="K1067" s="226"/>
      <c r="L1067" s="188"/>
      <c r="M1067" s="188"/>
      <c r="N1067" s="188"/>
    </row>
    <row r="1068" spans="1:14" s="209" customFormat="1" ht="15" customHeight="1" hidden="1">
      <c r="A1068" s="228" t="s">
        <v>275</v>
      </c>
      <c r="B1068" s="302" t="s">
        <v>276</v>
      </c>
      <c r="C1068" s="219"/>
      <c r="D1068" s="220"/>
      <c r="E1068" s="242"/>
      <c r="F1068" s="222"/>
      <c r="G1068" s="242"/>
      <c r="H1068" s="223"/>
      <c r="I1068" s="224"/>
      <c r="J1068" s="225"/>
      <c r="K1068" s="226"/>
      <c r="L1068" s="188"/>
      <c r="M1068" s="188"/>
      <c r="N1068" s="188"/>
    </row>
    <row r="1069" spans="1:14" s="209" customFormat="1" ht="15" customHeight="1" hidden="1">
      <c r="A1069" s="228" t="s">
        <v>277</v>
      </c>
      <c r="B1069" s="230" t="s">
        <v>278</v>
      </c>
      <c r="C1069" s="219" t="s">
        <v>1076</v>
      </c>
      <c r="D1069" s="220"/>
      <c r="E1069" s="242"/>
      <c r="F1069" s="222">
        <f>D1069*E1069</f>
        <v>0</v>
      </c>
      <c r="G1069" s="242"/>
      <c r="H1069" s="223">
        <v>5.47</v>
      </c>
      <c r="I1069" s="224">
        <f>G1069*H1069</f>
        <v>0</v>
      </c>
      <c r="J1069" s="225"/>
      <c r="K1069" s="226"/>
      <c r="L1069" s="188"/>
      <c r="M1069" s="188"/>
      <c r="N1069" s="188"/>
    </row>
    <row r="1070" spans="1:14" s="209" customFormat="1" ht="15" customHeight="1" hidden="1">
      <c r="A1070" s="228"/>
      <c r="B1070" s="229" t="s">
        <v>279</v>
      </c>
      <c r="C1070" s="219"/>
      <c r="D1070" s="220"/>
      <c r="E1070" s="242"/>
      <c r="F1070" s="222"/>
      <c r="G1070" s="242"/>
      <c r="H1070" s="223"/>
      <c r="I1070" s="224"/>
      <c r="J1070" s="225"/>
      <c r="K1070" s="226"/>
      <c r="L1070" s="188"/>
      <c r="M1070" s="188"/>
      <c r="N1070" s="188"/>
    </row>
    <row r="1071" spans="1:14" s="209" customFormat="1" ht="15" customHeight="1" hidden="1">
      <c r="A1071" s="228" t="s">
        <v>280</v>
      </c>
      <c r="B1071" s="230" t="s">
        <v>1346</v>
      </c>
      <c r="C1071" s="219" t="s">
        <v>1076</v>
      </c>
      <c r="D1071" s="220"/>
      <c r="E1071" s="242"/>
      <c r="F1071" s="222">
        <f>D1071*E1071</f>
        <v>0</v>
      </c>
      <c r="G1071" s="242"/>
      <c r="H1071" s="223">
        <v>5.99</v>
      </c>
      <c r="I1071" s="224">
        <f>G1071*H1071</f>
        <v>0</v>
      </c>
      <c r="J1071" s="225"/>
      <c r="K1071" s="226"/>
      <c r="L1071" s="188"/>
      <c r="M1071" s="188"/>
      <c r="N1071" s="188"/>
    </row>
    <row r="1072" spans="1:14" s="209" customFormat="1" ht="15" customHeight="1" hidden="1">
      <c r="A1072" s="228"/>
      <c r="B1072" s="229" t="s">
        <v>281</v>
      </c>
      <c r="C1072" s="219"/>
      <c r="D1072" s="220"/>
      <c r="E1072" s="242"/>
      <c r="F1072" s="222"/>
      <c r="G1072" s="242"/>
      <c r="H1072" s="223"/>
      <c r="I1072" s="224"/>
      <c r="J1072" s="225"/>
      <c r="K1072" s="226"/>
      <c r="L1072" s="188"/>
      <c r="M1072" s="188"/>
      <c r="N1072" s="188"/>
    </row>
    <row r="1073" spans="1:14" s="209" customFormat="1" ht="15" customHeight="1" hidden="1">
      <c r="A1073" s="228" t="s">
        <v>282</v>
      </c>
      <c r="B1073" s="230" t="s">
        <v>1348</v>
      </c>
      <c r="C1073" s="219" t="s">
        <v>1076</v>
      </c>
      <c r="D1073" s="220"/>
      <c r="E1073" s="242"/>
      <c r="F1073" s="222">
        <f>D1073*E1073</f>
        <v>0</v>
      </c>
      <c r="G1073" s="242"/>
      <c r="H1073" s="223">
        <v>6.98</v>
      </c>
      <c r="I1073" s="224">
        <f>G1073*H1073</f>
        <v>0</v>
      </c>
      <c r="J1073" s="225"/>
      <c r="K1073" s="226"/>
      <c r="L1073" s="188"/>
      <c r="M1073" s="188"/>
      <c r="N1073" s="188"/>
    </row>
    <row r="1074" spans="1:14" s="209" customFormat="1" ht="15" customHeight="1" hidden="1">
      <c r="A1074" s="228"/>
      <c r="B1074" s="229" t="s">
        <v>283</v>
      </c>
      <c r="C1074" s="219"/>
      <c r="D1074" s="220"/>
      <c r="E1074" s="242"/>
      <c r="F1074" s="222"/>
      <c r="G1074" s="242"/>
      <c r="H1074" s="223"/>
      <c r="I1074" s="224"/>
      <c r="J1074" s="225"/>
      <c r="K1074" s="226"/>
      <c r="L1074" s="188"/>
      <c r="M1074" s="188"/>
      <c r="N1074" s="188"/>
    </row>
    <row r="1075" spans="1:14" s="209" customFormat="1" ht="15" customHeight="1" hidden="1">
      <c r="A1075" s="228" t="s">
        <v>284</v>
      </c>
      <c r="B1075" s="230" t="s">
        <v>1350</v>
      </c>
      <c r="C1075" s="219" t="s">
        <v>1076</v>
      </c>
      <c r="D1075" s="220"/>
      <c r="E1075" s="242"/>
      <c r="F1075" s="222">
        <f>D1075*E1075</f>
        <v>0</v>
      </c>
      <c r="G1075" s="242"/>
      <c r="H1075" s="223">
        <v>11.5</v>
      </c>
      <c r="I1075" s="224">
        <f>G1075*H1075</f>
        <v>0</v>
      </c>
      <c r="J1075" s="225"/>
      <c r="K1075" s="226"/>
      <c r="L1075" s="188"/>
      <c r="M1075" s="188"/>
      <c r="N1075" s="188"/>
    </row>
    <row r="1076" spans="1:14" s="209" customFormat="1" ht="15" customHeight="1" hidden="1">
      <c r="A1076" s="228"/>
      <c r="B1076" s="229" t="s">
        <v>285</v>
      </c>
      <c r="C1076" s="219"/>
      <c r="D1076" s="220"/>
      <c r="E1076" s="242"/>
      <c r="F1076" s="222"/>
      <c r="G1076" s="242"/>
      <c r="H1076" s="223"/>
      <c r="I1076" s="224"/>
      <c r="J1076" s="225"/>
      <c r="K1076" s="226"/>
      <c r="L1076" s="188"/>
      <c r="M1076" s="188"/>
      <c r="N1076" s="188"/>
    </row>
    <row r="1077" spans="1:14" s="209" customFormat="1" ht="15" customHeight="1" hidden="1">
      <c r="A1077" s="228" t="s">
        <v>286</v>
      </c>
      <c r="B1077" s="230" t="s">
        <v>287</v>
      </c>
      <c r="C1077" s="219" t="s">
        <v>1076</v>
      </c>
      <c r="D1077" s="220"/>
      <c r="E1077" s="242"/>
      <c r="F1077" s="222">
        <f>D1077*E1077</f>
        <v>0</v>
      </c>
      <c r="G1077" s="242"/>
      <c r="H1077" s="223">
        <v>22.07</v>
      </c>
      <c r="I1077" s="224">
        <f>G1077*H1077</f>
        <v>0</v>
      </c>
      <c r="J1077" s="225"/>
      <c r="K1077" s="226"/>
      <c r="L1077" s="188"/>
      <c r="M1077" s="188"/>
      <c r="N1077" s="188"/>
    </row>
    <row r="1078" spans="1:14" s="209" customFormat="1" ht="15" customHeight="1" hidden="1">
      <c r="A1078" s="228"/>
      <c r="B1078" s="229" t="s">
        <v>288</v>
      </c>
      <c r="C1078" s="219"/>
      <c r="D1078" s="220"/>
      <c r="E1078" s="242"/>
      <c r="F1078" s="222"/>
      <c r="G1078" s="242"/>
      <c r="H1078" s="223"/>
      <c r="I1078" s="224"/>
      <c r="J1078" s="225"/>
      <c r="K1078" s="226"/>
      <c r="L1078" s="188"/>
      <c r="M1078" s="188"/>
      <c r="N1078" s="188"/>
    </row>
    <row r="1079" spans="1:14" s="209" customFormat="1" ht="15" customHeight="1">
      <c r="A1079" s="228" t="s">
        <v>1513</v>
      </c>
      <c r="B1079" s="302" t="s">
        <v>1345</v>
      </c>
      <c r="C1079" s="219"/>
      <c r="D1079" s="220"/>
      <c r="E1079" s="242"/>
      <c r="F1079" s="222"/>
      <c r="G1079" s="242"/>
      <c r="H1079" s="223"/>
      <c r="I1079" s="222"/>
      <c r="J1079" s="225"/>
      <c r="K1079" s="226"/>
      <c r="L1079" s="188"/>
      <c r="M1079" s="188"/>
      <c r="N1079" s="188"/>
    </row>
    <row r="1080" spans="1:14" s="209" customFormat="1" ht="15" customHeight="1" hidden="1">
      <c r="A1080" s="228" t="s">
        <v>289</v>
      </c>
      <c r="B1080" s="230" t="s">
        <v>278</v>
      </c>
      <c r="C1080" s="219" t="s">
        <v>1076</v>
      </c>
      <c r="D1080" s="220"/>
      <c r="E1080" s="242"/>
      <c r="F1080" s="222">
        <f>D1080*E1080</f>
        <v>0</v>
      </c>
      <c r="G1080" s="242"/>
      <c r="H1080" s="223">
        <v>3.09</v>
      </c>
      <c r="I1080" s="222">
        <f>G1080*H1080</f>
        <v>0</v>
      </c>
      <c r="J1080" s="225"/>
      <c r="K1080" s="226"/>
      <c r="L1080" s="188"/>
      <c r="M1080" s="188"/>
      <c r="N1080" s="188"/>
    </row>
    <row r="1081" spans="1:14" s="209" customFormat="1" ht="15" customHeight="1" hidden="1">
      <c r="A1081" s="228"/>
      <c r="B1081" s="229" t="s">
        <v>290</v>
      </c>
      <c r="C1081" s="219"/>
      <c r="D1081" s="220"/>
      <c r="E1081" s="242"/>
      <c r="F1081" s="222"/>
      <c r="G1081" s="242"/>
      <c r="H1081" s="223"/>
      <c r="I1081" s="222"/>
      <c r="J1081" s="225"/>
      <c r="K1081" s="226"/>
      <c r="L1081" s="188"/>
      <c r="M1081" s="188"/>
      <c r="N1081" s="188"/>
    </row>
    <row r="1082" spans="1:14" s="209" customFormat="1" ht="15" customHeight="1">
      <c r="A1082" s="228" t="s">
        <v>1514</v>
      </c>
      <c r="B1082" s="230" t="s">
        <v>1346</v>
      </c>
      <c r="C1082" s="219" t="s">
        <v>1076</v>
      </c>
      <c r="D1082" s="220">
        <v>65</v>
      </c>
      <c r="E1082" s="242">
        <f>H1082*bdi</f>
        <v>3.8985</v>
      </c>
      <c r="F1082" s="222">
        <f>D1082*E1082</f>
        <v>253.4025</v>
      </c>
      <c r="G1082" s="242">
        <v>65</v>
      </c>
      <c r="H1082" s="223">
        <v>3.39</v>
      </c>
      <c r="I1082" s="222">
        <f>G1082*H1082</f>
        <v>220.35</v>
      </c>
      <c r="J1082" s="225"/>
      <c r="K1082" s="226"/>
      <c r="L1082" s="188"/>
      <c r="M1082" s="188"/>
      <c r="N1082" s="188"/>
    </row>
    <row r="1083" spans="1:14" s="209" customFormat="1" ht="15" customHeight="1">
      <c r="A1083" s="228"/>
      <c r="B1083" s="229" t="s">
        <v>1347</v>
      </c>
      <c r="C1083" s="219"/>
      <c r="D1083" s="220"/>
      <c r="E1083" s="242"/>
      <c r="F1083" s="222"/>
      <c r="G1083" s="242"/>
      <c r="H1083" s="223"/>
      <c r="I1083" s="222"/>
      <c r="J1083" s="225"/>
      <c r="K1083" s="226"/>
      <c r="L1083" s="188"/>
      <c r="M1083" s="188"/>
      <c r="N1083" s="188"/>
    </row>
    <row r="1084" spans="1:14" s="209" customFormat="1" ht="15" customHeight="1">
      <c r="A1084" s="228" t="s">
        <v>1515</v>
      </c>
      <c r="B1084" s="230" t="s">
        <v>1348</v>
      </c>
      <c r="C1084" s="219" t="s">
        <v>1076</v>
      </c>
      <c r="D1084" s="220">
        <v>35</v>
      </c>
      <c r="E1084" s="242">
        <f>H1084*bdi</f>
        <v>4.209</v>
      </c>
      <c r="F1084" s="222">
        <f>D1084*E1084</f>
        <v>147.315</v>
      </c>
      <c r="G1084" s="242">
        <v>35</v>
      </c>
      <c r="H1084" s="223">
        <v>3.66</v>
      </c>
      <c r="I1084" s="222">
        <f>G1084*H1084</f>
        <v>128.1</v>
      </c>
      <c r="J1084" s="225"/>
      <c r="K1084" s="226"/>
      <c r="L1084" s="188"/>
      <c r="M1084" s="188"/>
      <c r="N1084" s="188"/>
    </row>
    <row r="1085" spans="1:14" s="209" customFormat="1" ht="15" customHeight="1">
      <c r="A1085" s="228"/>
      <c r="B1085" s="229" t="s">
        <v>1349</v>
      </c>
      <c r="C1085" s="219"/>
      <c r="D1085" s="220"/>
      <c r="E1085" s="242"/>
      <c r="F1085" s="222"/>
      <c r="G1085" s="242"/>
      <c r="H1085" s="223"/>
      <c r="I1085" s="222"/>
      <c r="J1085" s="225"/>
      <c r="K1085" s="226"/>
      <c r="L1085" s="188"/>
      <c r="M1085" s="188"/>
      <c r="N1085" s="188"/>
    </row>
    <row r="1086" spans="1:14" s="209" customFormat="1" ht="15" customHeight="1">
      <c r="A1086" s="228" t="s">
        <v>1516</v>
      </c>
      <c r="B1086" s="230" t="s">
        <v>1350</v>
      </c>
      <c r="C1086" s="219" t="s">
        <v>1076</v>
      </c>
      <c r="D1086" s="220">
        <v>25</v>
      </c>
      <c r="E1086" s="242">
        <f>H1086*bdi</f>
        <v>7.981</v>
      </c>
      <c r="F1086" s="222">
        <f>D1086*E1086</f>
        <v>199.525</v>
      </c>
      <c r="G1086" s="242">
        <v>25</v>
      </c>
      <c r="H1086" s="223">
        <v>6.94</v>
      </c>
      <c r="I1086" s="222">
        <f>G1086*H1086</f>
        <v>173.5</v>
      </c>
      <c r="J1086" s="225"/>
      <c r="K1086" s="226"/>
      <c r="L1086" s="188"/>
      <c r="M1086" s="188"/>
      <c r="N1086" s="188"/>
    </row>
    <row r="1087" spans="1:14" s="209" customFormat="1" ht="15" customHeight="1">
      <c r="A1087" s="228"/>
      <c r="B1087" s="229" t="s">
        <v>1351</v>
      </c>
      <c r="C1087" s="219"/>
      <c r="D1087" s="220"/>
      <c r="E1087" s="242"/>
      <c r="F1087" s="222"/>
      <c r="G1087" s="242"/>
      <c r="H1087" s="223"/>
      <c r="I1087" s="222"/>
      <c r="J1087" s="225"/>
      <c r="K1087" s="226"/>
      <c r="L1087" s="188"/>
      <c r="M1087" s="188"/>
      <c r="N1087" s="188"/>
    </row>
    <row r="1088" spans="1:14" s="209" customFormat="1" ht="15" customHeight="1" hidden="1">
      <c r="A1088" s="228" t="s">
        <v>291</v>
      </c>
      <c r="B1088" s="230" t="s">
        <v>292</v>
      </c>
      <c r="C1088" s="219" t="s">
        <v>1076</v>
      </c>
      <c r="D1088" s="220"/>
      <c r="E1088" s="242"/>
      <c r="F1088" s="222">
        <f>D1088*E1088</f>
        <v>0</v>
      </c>
      <c r="G1088" s="242"/>
      <c r="H1088" s="223">
        <v>8.36</v>
      </c>
      <c r="I1088" s="222">
        <f>G1088*H1088</f>
        <v>0</v>
      </c>
      <c r="J1088" s="225"/>
      <c r="K1088" s="226"/>
      <c r="L1088" s="188"/>
      <c r="M1088" s="188"/>
      <c r="N1088" s="188"/>
    </row>
    <row r="1089" spans="1:14" s="209" customFormat="1" ht="15" customHeight="1" hidden="1">
      <c r="A1089" s="228"/>
      <c r="B1089" s="229" t="s">
        <v>293</v>
      </c>
      <c r="C1089" s="219"/>
      <c r="D1089" s="220"/>
      <c r="E1089" s="242"/>
      <c r="F1089" s="222"/>
      <c r="G1089" s="242"/>
      <c r="H1089" s="223"/>
      <c r="I1089" s="222"/>
      <c r="J1089" s="225"/>
      <c r="K1089" s="226"/>
      <c r="L1089" s="188"/>
      <c r="M1089" s="188"/>
      <c r="N1089" s="188"/>
    </row>
    <row r="1090" spans="1:14" s="209" customFormat="1" ht="15" customHeight="1">
      <c r="A1090" s="228" t="s">
        <v>1517</v>
      </c>
      <c r="B1090" s="302" t="s">
        <v>1352</v>
      </c>
      <c r="C1090" s="219"/>
      <c r="D1090" s="220"/>
      <c r="E1090" s="242"/>
      <c r="F1090" s="222"/>
      <c r="G1090" s="242"/>
      <c r="H1090" s="223"/>
      <c r="I1090" s="222"/>
      <c r="J1090" s="225"/>
      <c r="K1090" s="226"/>
      <c r="L1090" s="188"/>
      <c r="M1090" s="188"/>
      <c r="N1090" s="188"/>
    </row>
    <row r="1091" spans="1:14" s="209" customFormat="1" ht="15" customHeight="1" hidden="1">
      <c r="A1091" s="228" t="s">
        <v>294</v>
      </c>
      <c r="B1091" s="230" t="s">
        <v>295</v>
      </c>
      <c r="C1091" s="219" t="s">
        <v>1157</v>
      </c>
      <c r="D1091" s="220"/>
      <c r="E1091" s="242"/>
      <c r="F1091" s="222">
        <f>D1091*E1091</f>
        <v>0</v>
      </c>
      <c r="G1091" s="242"/>
      <c r="H1091" s="223">
        <v>4.1</v>
      </c>
      <c r="I1091" s="222">
        <f>G1091*H1091</f>
        <v>0</v>
      </c>
      <c r="J1091" s="225"/>
      <c r="K1091" s="226"/>
      <c r="L1091" s="188"/>
      <c r="M1091" s="188"/>
      <c r="N1091" s="188"/>
    </row>
    <row r="1092" spans="1:14" s="209" customFormat="1" ht="30" customHeight="1" hidden="1">
      <c r="A1092" s="228"/>
      <c r="B1092" s="229" t="s">
        <v>296</v>
      </c>
      <c r="C1092" s="219"/>
      <c r="D1092" s="220"/>
      <c r="E1092" s="242"/>
      <c r="F1092" s="222"/>
      <c r="G1092" s="242"/>
      <c r="H1092" s="223"/>
      <c r="I1092" s="222"/>
      <c r="J1092" s="225"/>
      <c r="K1092" s="226"/>
      <c r="L1092" s="188"/>
      <c r="M1092" s="188"/>
      <c r="N1092" s="188"/>
    </row>
    <row r="1093" spans="1:14" s="209" customFormat="1" ht="15" customHeight="1">
      <c r="A1093" s="228" t="s">
        <v>1518</v>
      </c>
      <c r="B1093" s="230" t="s">
        <v>1353</v>
      </c>
      <c r="C1093" s="219" t="s">
        <v>1157</v>
      </c>
      <c r="D1093" s="220">
        <v>2</v>
      </c>
      <c r="E1093" s="242">
        <f>H1093*bdi</f>
        <v>6.256</v>
      </c>
      <c r="F1093" s="222">
        <f>D1093*E1093</f>
        <v>12.512</v>
      </c>
      <c r="G1093" s="242">
        <v>2</v>
      </c>
      <c r="H1093" s="223">
        <v>5.44</v>
      </c>
      <c r="I1093" s="222">
        <f>G1093*H1093</f>
        <v>10.88</v>
      </c>
      <c r="J1093" s="225"/>
      <c r="K1093" s="226"/>
      <c r="L1093" s="188"/>
      <c r="M1093" s="188"/>
      <c r="N1093" s="188"/>
    </row>
    <row r="1094" spans="1:14" s="209" customFormat="1" ht="30" customHeight="1">
      <c r="A1094" s="228"/>
      <c r="B1094" s="229" t="s">
        <v>1354</v>
      </c>
      <c r="C1094" s="219"/>
      <c r="D1094" s="220"/>
      <c r="E1094" s="242"/>
      <c r="F1094" s="222"/>
      <c r="G1094" s="242"/>
      <c r="H1094" s="223"/>
      <c r="I1094" s="222"/>
      <c r="J1094" s="225"/>
      <c r="K1094" s="226"/>
      <c r="L1094" s="188"/>
      <c r="M1094" s="188"/>
      <c r="N1094" s="188"/>
    </row>
    <row r="1095" spans="1:14" s="209" customFormat="1" ht="15" customHeight="1" hidden="1">
      <c r="A1095" s="228" t="s">
        <v>297</v>
      </c>
      <c r="B1095" s="230" t="s">
        <v>298</v>
      </c>
      <c r="C1095" s="219" t="s">
        <v>1157</v>
      </c>
      <c r="D1095" s="220"/>
      <c r="E1095" s="242"/>
      <c r="F1095" s="222">
        <f>D1095*E1095</f>
        <v>0</v>
      </c>
      <c r="G1095" s="242"/>
      <c r="H1095" s="223">
        <v>2.47</v>
      </c>
      <c r="I1095" s="222">
        <f>G1095*H1095</f>
        <v>0</v>
      </c>
      <c r="J1095" s="225"/>
      <c r="K1095" s="226"/>
      <c r="L1095" s="188"/>
      <c r="M1095" s="188"/>
      <c r="N1095" s="188"/>
    </row>
    <row r="1096" spans="1:14" s="209" customFormat="1" ht="15" customHeight="1" hidden="1">
      <c r="A1096" s="228"/>
      <c r="B1096" s="229" t="s">
        <v>299</v>
      </c>
      <c r="C1096" s="219"/>
      <c r="D1096" s="220"/>
      <c r="E1096" s="242"/>
      <c r="F1096" s="222"/>
      <c r="G1096" s="242"/>
      <c r="H1096" s="223"/>
      <c r="I1096" s="222"/>
      <c r="J1096" s="225"/>
      <c r="K1096" s="226"/>
      <c r="L1096" s="188"/>
      <c r="M1096" s="188"/>
      <c r="N1096" s="188"/>
    </row>
    <row r="1097" spans="1:14" s="209" customFormat="1" ht="15" customHeight="1">
      <c r="A1097" s="228" t="s">
        <v>1519</v>
      </c>
      <c r="B1097" s="230" t="s">
        <v>1355</v>
      </c>
      <c r="C1097" s="219" t="s">
        <v>1157</v>
      </c>
      <c r="D1097" s="220">
        <v>2</v>
      </c>
      <c r="E1097" s="242">
        <f>H1097*bdi</f>
        <v>5.577499999999999</v>
      </c>
      <c r="F1097" s="222">
        <f>D1097*E1097</f>
        <v>11.154999999999998</v>
      </c>
      <c r="G1097" s="242">
        <v>2</v>
      </c>
      <c r="H1097" s="223">
        <v>4.85</v>
      </c>
      <c r="I1097" s="222">
        <f>G1097*H1097</f>
        <v>9.7</v>
      </c>
      <c r="J1097" s="225"/>
      <c r="K1097" s="226"/>
      <c r="L1097" s="188"/>
      <c r="M1097" s="188"/>
      <c r="N1097" s="188"/>
    </row>
    <row r="1098" spans="1:14" s="209" customFormat="1" ht="15" customHeight="1">
      <c r="A1098" s="228"/>
      <c r="B1098" s="229" t="s">
        <v>1356</v>
      </c>
      <c r="C1098" s="219"/>
      <c r="D1098" s="220"/>
      <c r="E1098" s="242"/>
      <c r="F1098" s="222"/>
      <c r="G1098" s="242"/>
      <c r="H1098" s="223"/>
      <c r="I1098" s="222"/>
      <c r="J1098" s="225"/>
      <c r="K1098" s="226"/>
      <c r="L1098" s="188"/>
      <c r="M1098" s="188"/>
      <c r="N1098" s="188"/>
    </row>
    <row r="1099" spans="1:14" s="209" customFormat="1" ht="15" customHeight="1" hidden="1">
      <c r="A1099" s="228" t="s">
        <v>300</v>
      </c>
      <c r="B1099" s="230" t="s">
        <v>301</v>
      </c>
      <c r="C1099" s="219" t="s">
        <v>1157</v>
      </c>
      <c r="D1099" s="220"/>
      <c r="E1099" s="242"/>
      <c r="F1099" s="222">
        <f>D1099*E1099</f>
        <v>0</v>
      </c>
      <c r="G1099" s="242"/>
      <c r="H1099" s="223">
        <v>5.15</v>
      </c>
      <c r="I1099" s="222">
        <f>G1099*H1099</f>
        <v>0</v>
      </c>
      <c r="J1099" s="225"/>
      <c r="K1099" s="226"/>
      <c r="L1099" s="188"/>
      <c r="M1099" s="188"/>
      <c r="N1099" s="188"/>
    </row>
    <row r="1100" spans="1:14" s="209" customFormat="1" ht="30" customHeight="1" hidden="1">
      <c r="A1100" s="228"/>
      <c r="B1100" s="229" t="s">
        <v>302</v>
      </c>
      <c r="C1100" s="219"/>
      <c r="D1100" s="220"/>
      <c r="E1100" s="242"/>
      <c r="F1100" s="222"/>
      <c r="G1100" s="242"/>
      <c r="H1100" s="223"/>
      <c r="I1100" s="222"/>
      <c r="J1100" s="225"/>
      <c r="K1100" s="226"/>
      <c r="L1100" s="188"/>
      <c r="M1100" s="188"/>
      <c r="N1100" s="188"/>
    </row>
    <row r="1101" spans="1:14" s="261" customFormat="1" ht="15" customHeight="1">
      <c r="A1101" s="228" t="s">
        <v>1520</v>
      </c>
      <c r="B1101" s="230" t="s">
        <v>1357</v>
      </c>
      <c r="C1101" s="219" t="s">
        <v>1157</v>
      </c>
      <c r="D1101" s="220">
        <v>18</v>
      </c>
      <c r="E1101" s="242">
        <f>H1101*bdi</f>
        <v>5.9225</v>
      </c>
      <c r="F1101" s="222">
        <f>D1101*E1101</f>
        <v>106.605</v>
      </c>
      <c r="G1101" s="242">
        <v>39</v>
      </c>
      <c r="H1101" s="223">
        <v>5.15</v>
      </c>
      <c r="I1101" s="222">
        <f>G1101*H1101</f>
        <v>200.85000000000002</v>
      </c>
      <c r="J1101" s="225"/>
      <c r="K1101" s="226"/>
      <c r="L1101" s="260"/>
      <c r="M1101" s="260"/>
      <c r="N1101" s="260"/>
    </row>
    <row r="1102" spans="1:14" s="209" customFormat="1" ht="30" customHeight="1" hidden="1">
      <c r="A1102" s="228" t="s">
        <v>303</v>
      </c>
      <c r="B1102" s="230" t="s">
        <v>304</v>
      </c>
      <c r="C1102" s="219" t="s">
        <v>1157</v>
      </c>
      <c r="D1102" s="220"/>
      <c r="E1102" s="242"/>
      <c r="F1102" s="222">
        <f>D1102*E1102</f>
        <v>0</v>
      </c>
      <c r="G1102" s="242"/>
      <c r="H1102" s="223">
        <v>344.53</v>
      </c>
      <c r="I1102" s="222">
        <f>G1102*H1102</f>
        <v>0</v>
      </c>
      <c r="J1102" s="225"/>
      <c r="K1102" s="226"/>
      <c r="L1102" s="188"/>
      <c r="M1102" s="188"/>
      <c r="N1102" s="188"/>
    </row>
    <row r="1103" spans="1:14" s="209" customFormat="1" ht="30" customHeight="1" hidden="1">
      <c r="A1103" s="228"/>
      <c r="B1103" s="229" t="s">
        <v>305</v>
      </c>
      <c r="C1103" s="219"/>
      <c r="D1103" s="220"/>
      <c r="E1103" s="242"/>
      <c r="F1103" s="222"/>
      <c r="G1103" s="242"/>
      <c r="H1103" s="223"/>
      <c r="I1103" s="222"/>
      <c r="J1103" s="225"/>
      <c r="K1103" s="226"/>
      <c r="L1103" s="188"/>
      <c r="M1103" s="188"/>
      <c r="N1103" s="188"/>
    </row>
    <row r="1104" spans="1:14" s="209" customFormat="1" ht="15" customHeight="1" hidden="1">
      <c r="A1104" s="228"/>
      <c r="B1104" s="229" t="s">
        <v>306</v>
      </c>
      <c r="C1104" s="219"/>
      <c r="D1104" s="220"/>
      <c r="E1104" s="242"/>
      <c r="F1104" s="222"/>
      <c r="G1104" s="242"/>
      <c r="H1104" s="223"/>
      <c r="I1104" s="222"/>
      <c r="J1104" s="225"/>
      <c r="K1104" s="226"/>
      <c r="L1104" s="188"/>
      <c r="M1104" s="188"/>
      <c r="N1104" s="188"/>
    </row>
    <row r="1105" spans="1:14" s="209" customFormat="1" ht="30" customHeight="1" hidden="1">
      <c r="A1105" s="228"/>
      <c r="B1105" s="229" t="s">
        <v>307</v>
      </c>
      <c r="C1105" s="219"/>
      <c r="D1105" s="220"/>
      <c r="E1105" s="242"/>
      <c r="F1105" s="222"/>
      <c r="G1105" s="242"/>
      <c r="H1105" s="223"/>
      <c r="I1105" s="222"/>
      <c r="J1105" s="225"/>
      <c r="K1105" s="226"/>
      <c r="L1105" s="188"/>
      <c r="M1105" s="188"/>
      <c r="N1105" s="188"/>
    </row>
    <row r="1106" spans="1:14" s="315" customFormat="1" ht="30" customHeight="1" hidden="1">
      <c r="A1106" s="228" t="s">
        <v>308</v>
      </c>
      <c r="B1106" s="230" t="s">
        <v>309</v>
      </c>
      <c r="C1106" s="219" t="s">
        <v>1157</v>
      </c>
      <c r="D1106" s="220"/>
      <c r="E1106" s="242"/>
      <c r="F1106" s="222">
        <f>D1106*E1106</f>
        <v>0</v>
      </c>
      <c r="G1106" s="242"/>
      <c r="H1106" s="223">
        <v>351</v>
      </c>
      <c r="I1106" s="222">
        <f>G1106*H1106</f>
        <v>0</v>
      </c>
      <c r="J1106" s="225"/>
      <c r="K1106" s="226"/>
      <c r="L1106" s="314"/>
      <c r="M1106" s="314"/>
      <c r="N1106" s="314"/>
    </row>
    <row r="1107" spans="1:14" s="209" customFormat="1" ht="48.75" customHeight="1" hidden="1">
      <c r="A1107" s="228"/>
      <c r="B1107" s="229" t="s">
        <v>1178</v>
      </c>
      <c r="C1107" s="219"/>
      <c r="D1107" s="220"/>
      <c r="E1107" s="242"/>
      <c r="F1107" s="222"/>
      <c r="G1107" s="242"/>
      <c r="H1107" s="223"/>
      <c r="I1107" s="222"/>
      <c r="J1107" s="225"/>
      <c r="K1107" s="226"/>
      <c r="L1107" s="188"/>
      <c r="M1107" s="188"/>
      <c r="N1107" s="188"/>
    </row>
    <row r="1108" spans="1:14" s="209" customFormat="1" ht="15" customHeight="1" hidden="1">
      <c r="A1108" s="228" t="s">
        <v>1179</v>
      </c>
      <c r="B1108" s="230" t="s">
        <v>1180</v>
      </c>
      <c r="C1108" s="219" t="s">
        <v>1157</v>
      </c>
      <c r="D1108" s="220"/>
      <c r="E1108" s="242"/>
      <c r="F1108" s="222">
        <f>D1108*E1108</f>
        <v>0</v>
      </c>
      <c r="G1108" s="242"/>
      <c r="H1108" s="223">
        <v>60</v>
      </c>
      <c r="I1108" s="222">
        <f>G1108*H1108</f>
        <v>0</v>
      </c>
      <c r="J1108" s="225"/>
      <c r="K1108" s="226"/>
      <c r="L1108" s="188"/>
      <c r="M1108" s="188"/>
      <c r="N1108" s="188"/>
    </row>
    <row r="1109" spans="1:14" s="209" customFormat="1" ht="30" customHeight="1" hidden="1">
      <c r="A1109" s="228"/>
      <c r="B1109" s="229" t="s">
        <v>1181</v>
      </c>
      <c r="C1109" s="219"/>
      <c r="D1109" s="220"/>
      <c r="E1109" s="242"/>
      <c r="F1109" s="222"/>
      <c r="G1109" s="242"/>
      <c r="H1109" s="223"/>
      <c r="I1109" s="222"/>
      <c r="J1109" s="225"/>
      <c r="K1109" s="226"/>
      <c r="L1109" s="188"/>
      <c r="M1109" s="188"/>
      <c r="N1109" s="188"/>
    </row>
    <row r="1110" spans="1:14" s="209" customFormat="1" ht="31.5" hidden="1">
      <c r="A1110" s="228" t="s">
        <v>1182</v>
      </c>
      <c r="B1110" s="230" t="s">
        <v>1183</v>
      </c>
      <c r="C1110" s="219" t="s">
        <v>1157</v>
      </c>
      <c r="D1110" s="220"/>
      <c r="E1110" s="242"/>
      <c r="F1110" s="222">
        <f>D1110*E1110</f>
        <v>0</v>
      </c>
      <c r="G1110" s="242"/>
      <c r="H1110" s="223">
        <v>822.46</v>
      </c>
      <c r="I1110" s="222">
        <f>G1110*H1110</f>
        <v>0</v>
      </c>
      <c r="J1110" s="225"/>
      <c r="K1110" s="226"/>
      <c r="L1110" s="188"/>
      <c r="M1110" s="188"/>
      <c r="N1110" s="188"/>
    </row>
    <row r="1111" spans="1:14" s="209" customFormat="1" ht="15" customHeight="1" hidden="1">
      <c r="A1111" s="228"/>
      <c r="B1111" s="229" t="s">
        <v>1184</v>
      </c>
      <c r="C1111" s="219"/>
      <c r="D1111" s="220"/>
      <c r="E1111" s="242"/>
      <c r="F1111" s="222"/>
      <c r="G1111" s="242"/>
      <c r="H1111" s="223"/>
      <c r="I1111" s="222"/>
      <c r="J1111" s="225"/>
      <c r="K1111" s="226"/>
      <c r="L1111" s="188"/>
      <c r="M1111" s="188"/>
      <c r="N1111" s="188"/>
    </row>
    <row r="1112" spans="1:14" s="209" customFormat="1" ht="15" customHeight="1" hidden="1">
      <c r="A1112" s="228"/>
      <c r="B1112" s="229" t="s">
        <v>1185</v>
      </c>
      <c r="C1112" s="219"/>
      <c r="D1112" s="220"/>
      <c r="E1112" s="242"/>
      <c r="F1112" s="222"/>
      <c r="G1112" s="242"/>
      <c r="H1112" s="223"/>
      <c r="I1112" s="222"/>
      <c r="J1112" s="225"/>
      <c r="K1112" s="226"/>
      <c r="L1112" s="188"/>
      <c r="M1112" s="188"/>
      <c r="N1112" s="188"/>
    </row>
    <row r="1113" spans="1:14" s="209" customFormat="1" ht="15" customHeight="1" hidden="1">
      <c r="A1113" s="228"/>
      <c r="B1113" s="229" t="s">
        <v>1186</v>
      </c>
      <c r="C1113" s="219"/>
      <c r="D1113" s="220"/>
      <c r="E1113" s="242"/>
      <c r="F1113" s="222"/>
      <c r="G1113" s="242"/>
      <c r="H1113" s="223"/>
      <c r="I1113" s="222"/>
      <c r="J1113" s="225"/>
      <c r="K1113" s="226"/>
      <c r="L1113" s="188"/>
      <c r="M1113" s="188"/>
      <c r="N1113" s="188"/>
    </row>
    <row r="1114" spans="1:14" s="209" customFormat="1" ht="17.25" customHeight="1" hidden="1">
      <c r="A1114" s="228"/>
      <c r="B1114" s="229" t="s">
        <v>1187</v>
      </c>
      <c r="C1114" s="219"/>
      <c r="D1114" s="220"/>
      <c r="E1114" s="242"/>
      <c r="F1114" s="222"/>
      <c r="G1114" s="242"/>
      <c r="H1114" s="223"/>
      <c r="I1114" s="222"/>
      <c r="J1114" s="225"/>
      <c r="K1114" s="226"/>
      <c r="L1114" s="188"/>
      <c r="M1114" s="188"/>
      <c r="N1114" s="188"/>
    </row>
    <row r="1115" spans="1:14" s="209" customFormat="1" ht="45" customHeight="1" hidden="1">
      <c r="A1115" s="228"/>
      <c r="B1115" s="229" t="s">
        <v>1188</v>
      </c>
      <c r="C1115" s="219"/>
      <c r="D1115" s="220"/>
      <c r="E1115" s="242"/>
      <c r="F1115" s="222"/>
      <c r="G1115" s="242"/>
      <c r="H1115" s="223"/>
      <c r="I1115" s="222"/>
      <c r="J1115" s="225"/>
      <c r="K1115" s="226"/>
      <c r="L1115" s="188"/>
      <c r="M1115" s="188"/>
      <c r="N1115" s="188"/>
    </row>
    <row r="1116" spans="1:14" s="209" customFormat="1" ht="30" customHeight="1" hidden="1">
      <c r="A1116" s="228"/>
      <c r="B1116" s="229" t="s">
        <v>1189</v>
      </c>
      <c r="C1116" s="219"/>
      <c r="D1116" s="220"/>
      <c r="E1116" s="242"/>
      <c r="F1116" s="222"/>
      <c r="G1116" s="242"/>
      <c r="H1116" s="223"/>
      <c r="I1116" s="222"/>
      <c r="J1116" s="225"/>
      <c r="K1116" s="226"/>
      <c r="L1116" s="188"/>
      <c r="M1116" s="188"/>
      <c r="N1116" s="188"/>
    </row>
    <row r="1117" spans="1:14" s="209" customFormat="1" ht="30" customHeight="1" hidden="1">
      <c r="A1117" s="228"/>
      <c r="B1117" s="229" t="s">
        <v>1190</v>
      </c>
      <c r="C1117" s="219"/>
      <c r="D1117" s="220"/>
      <c r="E1117" s="242"/>
      <c r="F1117" s="222"/>
      <c r="G1117" s="242"/>
      <c r="H1117" s="223"/>
      <c r="I1117" s="222"/>
      <c r="J1117" s="225"/>
      <c r="K1117" s="226"/>
      <c r="L1117" s="188"/>
      <c r="M1117" s="188"/>
      <c r="N1117" s="188"/>
    </row>
    <row r="1118" spans="1:14" s="209" customFormat="1" ht="30" customHeight="1" hidden="1">
      <c r="A1118" s="228"/>
      <c r="B1118" s="229" t="s">
        <v>1191</v>
      </c>
      <c r="C1118" s="219"/>
      <c r="D1118" s="220"/>
      <c r="E1118" s="242"/>
      <c r="F1118" s="222"/>
      <c r="G1118" s="242"/>
      <c r="H1118" s="223"/>
      <c r="I1118" s="222"/>
      <c r="J1118" s="225"/>
      <c r="K1118" s="226"/>
      <c r="L1118" s="188"/>
      <c r="M1118" s="188"/>
      <c r="N1118" s="188"/>
    </row>
    <row r="1119" spans="1:14" s="209" customFormat="1" ht="30" customHeight="1" hidden="1">
      <c r="A1119" s="228"/>
      <c r="B1119" s="229" t="s">
        <v>1192</v>
      </c>
      <c r="C1119" s="219"/>
      <c r="D1119" s="220"/>
      <c r="E1119" s="242"/>
      <c r="F1119" s="222"/>
      <c r="G1119" s="242"/>
      <c r="H1119" s="223"/>
      <c r="I1119" s="222"/>
      <c r="J1119" s="225"/>
      <c r="K1119" s="226"/>
      <c r="L1119" s="188"/>
      <c r="M1119" s="188"/>
      <c r="N1119" s="188"/>
    </row>
    <row r="1120" spans="1:14" s="209" customFormat="1" ht="30" customHeight="1" hidden="1">
      <c r="A1120" s="228"/>
      <c r="B1120" s="229" t="s">
        <v>1193</v>
      </c>
      <c r="C1120" s="219"/>
      <c r="D1120" s="220"/>
      <c r="E1120" s="242"/>
      <c r="F1120" s="222"/>
      <c r="G1120" s="242"/>
      <c r="H1120" s="223"/>
      <c r="I1120" s="222"/>
      <c r="J1120" s="225"/>
      <c r="K1120" s="226"/>
      <c r="L1120" s="188"/>
      <c r="M1120" s="188"/>
      <c r="N1120" s="188"/>
    </row>
    <row r="1121" spans="1:14" s="209" customFormat="1" ht="15" customHeight="1" hidden="1">
      <c r="A1121" s="228"/>
      <c r="B1121" s="229" t="s">
        <v>1106</v>
      </c>
      <c r="C1121" s="219"/>
      <c r="D1121" s="220"/>
      <c r="E1121" s="221"/>
      <c r="F1121" s="222"/>
      <c r="G1121" s="221"/>
      <c r="H1121" s="223"/>
      <c r="I1121" s="222"/>
      <c r="J1121" s="225"/>
      <c r="K1121" s="226"/>
      <c r="L1121" s="188"/>
      <c r="M1121" s="188"/>
      <c r="N1121" s="188"/>
    </row>
    <row r="1122" spans="1:14" s="209" customFormat="1" ht="15" customHeight="1" hidden="1">
      <c r="A1122" s="228"/>
      <c r="B1122" s="229" t="s">
        <v>1116</v>
      </c>
      <c r="C1122" s="219"/>
      <c r="D1122" s="220"/>
      <c r="E1122" s="221"/>
      <c r="F1122" s="222"/>
      <c r="G1122" s="221"/>
      <c r="H1122" s="223"/>
      <c r="I1122" s="222"/>
      <c r="J1122" s="225"/>
      <c r="K1122" s="226"/>
      <c r="L1122" s="188"/>
      <c r="M1122" s="188"/>
      <c r="N1122" s="188"/>
    </row>
    <row r="1123" spans="1:14" s="209" customFormat="1" ht="15" customHeight="1" hidden="1">
      <c r="A1123" s="228"/>
      <c r="B1123" s="229" t="s">
        <v>1065</v>
      </c>
      <c r="C1123" s="219"/>
      <c r="D1123" s="220"/>
      <c r="E1123" s="221"/>
      <c r="F1123" s="222"/>
      <c r="G1123" s="221"/>
      <c r="H1123" s="223"/>
      <c r="I1123" s="222"/>
      <c r="J1123" s="225"/>
      <c r="K1123" s="226"/>
      <c r="L1123" s="188"/>
      <c r="M1123" s="188"/>
      <c r="N1123" s="188"/>
    </row>
    <row r="1124" spans="1:14" s="209" customFormat="1" ht="15" customHeight="1" hidden="1">
      <c r="A1124" s="228"/>
      <c r="B1124" s="229" t="s">
        <v>1150</v>
      </c>
      <c r="C1124" s="219"/>
      <c r="D1124" s="220"/>
      <c r="E1124" s="221"/>
      <c r="F1124" s="222"/>
      <c r="G1124" s="221"/>
      <c r="H1124" s="223"/>
      <c r="I1124" s="222"/>
      <c r="J1124" s="225"/>
      <c r="K1124" s="226"/>
      <c r="L1124" s="188"/>
      <c r="M1124" s="188"/>
      <c r="N1124" s="188"/>
    </row>
    <row r="1125" spans="1:14" s="209" customFormat="1" ht="15" customHeight="1" hidden="1">
      <c r="A1125" s="228"/>
      <c r="B1125" s="229" t="s">
        <v>1130</v>
      </c>
      <c r="C1125" s="219"/>
      <c r="D1125" s="220"/>
      <c r="E1125" s="221"/>
      <c r="F1125" s="222"/>
      <c r="G1125" s="221"/>
      <c r="H1125" s="223"/>
      <c r="I1125" s="222"/>
      <c r="J1125" s="225"/>
      <c r="K1125" s="226"/>
      <c r="L1125" s="188"/>
      <c r="M1125" s="188"/>
      <c r="N1125" s="188"/>
    </row>
    <row r="1126" spans="1:14" s="290" customFormat="1" ht="30" customHeight="1">
      <c r="A1126" s="228" t="s">
        <v>1521</v>
      </c>
      <c r="B1126" s="230" t="s">
        <v>1358</v>
      </c>
      <c r="C1126" s="219" t="s">
        <v>1157</v>
      </c>
      <c r="D1126" s="220">
        <v>3</v>
      </c>
      <c r="E1126" s="242">
        <f>H1126*bdi</f>
        <v>49.05899999999999</v>
      </c>
      <c r="F1126" s="222">
        <f>D1126*E1126</f>
        <v>147.17699999999996</v>
      </c>
      <c r="G1126" s="242">
        <v>3</v>
      </c>
      <c r="H1126" s="223">
        <v>42.66</v>
      </c>
      <c r="I1126" s="222">
        <f>G1126*H1126</f>
        <v>127.97999999999999</v>
      </c>
      <c r="J1126" s="266"/>
      <c r="K1126" s="288"/>
      <c r="L1126" s="289"/>
      <c r="M1126" s="289"/>
      <c r="N1126" s="289"/>
    </row>
    <row r="1127" spans="1:14" s="315" customFormat="1" ht="30" customHeight="1" hidden="1">
      <c r="A1127" s="228" t="s">
        <v>1194</v>
      </c>
      <c r="B1127" s="230" t="s">
        <v>1195</v>
      </c>
      <c r="C1127" s="219" t="s">
        <v>1157</v>
      </c>
      <c r="D1127" s="220"/>
      <c r="E1127" s="242"/>
      <c r="F1127" s="222">
        <f>D1127*E1127</f>
        <v>0</v>
      </c>
      <c r="G1127" s="242"/>
      <c r="H1127" s="223">
        <v>91.05</v>
      </c>
      <c r="I1127" s="222">
        <f>G1127*H1127</f>
        <v>0</v>
      </c>
      <c r="J1127" s="225"/>
      <c r="K1127" s="226"/>
      <c r="L1127" s="314"/>
      <c r="M1127" s="314"/>
      <c r="N1127" s="314"/>
    </row>
    <row r="1128" spans="1:14" s="290" customFormat="1" ht="15" customHeight="1" hidden="1">
      <c r="A1128" s="228"/>
      <c r="B1128" s="229" t="s">
        <v>1359</v>
      </c>
      <c r="C1128" s="219"/>
      <c r="D1128" s="220"/>
      <c r="E1128" s="242"/>
      <c r="F1128" s="222"/>
      <c r="G1128" s="242"/>
      <c r="H1128" s="223"/>
      <c r="I1128" s="222"/>
      <c r="J1128" s="266"/>
      <c r="K1128" s="288"/>
      <c r="L1128" s="289"/>
      <c r="M1128" s="289"/>
      <c r="N1128" s="289"/>
    </row>
    <row r="1129" spans="1:14" s="290" customFormat="1" ht="15" customHeight="1" hidden="1">
      <c r="A1129" s="228"/>
      <c r="B1129" s="229" t="s">
        <v>1196</v>
      </c>
      <c r="C1129" s="219"/>
      <c r="D1129" s="220"/>
      <c r="E1129" s="242"/>
      <c r="F1129" s="222"/>
      <c r="G1129" s="242"/>
      <c r="H1129" s="223"/>
      <c r="I1129" s="222"/>
      <c r="J1129" s="266"/>
      <c r="K1129" s="288"/>
      <c r="L1129" s="289"/>
      <c r="M1129" s="289"/>
      <c r="N1129" s="289"/>
    </row>
    <row r="1130" spans="1:14" s="290" customFormat="1" ht="45" customHeight="1" hidden="1">
      <c r="A1130" s="228"/>
      <c r="B1130" s="229" t="s">
        <v>1197</v>
      </c>
      <c r="C1130" s="219"/>
      <c r="D1130" s="220"/>
      <c r="E1130" s="242"/>
      <c r="F1130" s="222"/>
      <c r="G1130" s="242"/>
      <c r="H1130" s="223"/>
      <c r="I1130" s="222"/>
      <c r="J1130" s="266"/>
      <c r="K1130" s="288"/>
      <c r="L1130" s="289"/>
      <c r="M1130" s="289"/>
      <c r="N1130" s="289"/>
    </row>
    <row r="1131" spans="1:14" s="290" customFormat="1" ht="15" customHeight="1" hidden="1">
      <c r="A1131" s="228"/>
      <c r="B1131" s="229" t="s">
        <v>1361</v>
      </c>
      <c r="C1131" s="219"/>
      <c r="D1131" s="220"/>
      <c r="E1131" s="242"/>
      <c r="F1131" s="222"/>
      <c r="G1131" s="242"/>
      <c r="H1131" s="223"/>
      <c r="I1131" s="222"/>
      <c r="J1131" s="266"/>
      <c r="K1131" s="288"/>
      <c r="L1131" s="289"/>
      <c r="M1131" s="289"/>
      <c r="N1131" s="289"/>
    </row>
    <row r="1132" spans="1:14" s="290" customFormat="1" ht="15" customHeight="1" hidden="1">
      <c r="A1132" s="228"/>
      <c r="B1132" s="229" t="s">
        <v>1362</v>
      </c>
      <c r="C1132" s="219"/>
      <c r="D1132" s="220"/>
      <c r="E1132" s="242"/>
      <c r="F1132" s="222"/>
      <c r="G1132" s="242"/>
      <c r="H1132" s="223"/>
      <c r="I1132" s="222"/>
      <c r="J1132" s="266"/>
      <c r="K1132" s="288"/>
      <c r="L1132" s="289"/>
      <c r="M1132" s="289"/>
      <c r="N1132" s="289"/>
    </row>
    <row r="1133" spans="1:14" s="290" customFormat="1" ht="15" customHeight="1" hidden="1">
      <c r="A1133" s="228"/>
      <c r="B1133" s="229" t="s">
        <v>1363</v>
      </c>
      <c r="C1133" s="219"/>
      <c r="D1133" s="220"/>
      <c r="E1133" s="242"/>
      <c r="F1133" s="222"/>
      <c r="G1133" s="242"/>
      <c r="H1133" s="223"/>
      <c r="I1133" s="222"/>
      <c r="J1133" s="266"/>
      <c r="K1133" s="288"/>
      <c r="L1133" s="289"/>
      <c r="M1133" s="289"/>
      <c r="N1133" s="289"/>
    </row>
    <row r="1134" spans="1:14" s="315" customFormat="1" ht="30" customHeight="1" hidden="1">
      <c r="A1134" s="228" t="s">
        <v>1198</v>
      </c>
      <c r="B1134" s="230" t="s">
        <v>1199</v>
      </c>
      <c r="C1134" s="219" t="s">
        <v>1157</v>
      </c>
      <c r="D1134" s="220"/>
      <c r="E1134" s="242"/>
      <c r="F1134" s="222">
        <f>D1134*E1134</f>
        <v>0</v>
      </c>
      <c r="G1134" s="242"/>
      <c r="H1134" s="223">
        <v>126.64</v>
      </c>
      <c r="I1134" s="222">
        <f>G1134*H1134</f>
        <v>0</v>
      </c>
      <c r="J1134" s="225"/>
      <c r="K1134" s="226"/>
      <c r="L1134" s="314"/>
      <c r="M1134" s="314"/>
      <c r="N1134" s="314"/>
    </row>
    <row r="1135" spans="1:14" s="290" customFormat="1" ht="15" customHeight="1" hidden="1">
      <c r="A1135" s="228"/>
      <c r="B1135" s="229" t="s">
        <v>1359</v>
      </c>
      <c r="C1135" s="219"/>
      <c r="D1135" s="220"/>
      <c r="E1135" s="242"/>
      <c r="F1135" s="222"/>
      <c r="G1135" s="242"/>
      <c r="H1135" s="223"/>
      <c r="I1135" s="222"/>
      <c r="J1135" s="266"/>
      <c r="K1135" s="288"/>
      <c r="L1135" s="289"/>
      <c r="M1135" s="289"/>
      <c r="N1135" s="289"/>
    </row>
    <row r="1136" spans="1:14" s="290" customFormat="1" ht="15" customHeight="1" hidden="1">
      <c r="A1136" s="228"/>
      <c r="B1136" s="229" t="s">
        <v>1360</v>
      </c>
      <c r="C1136" s="219"/>
      <c r="D1136" s="220"/>
      <c r="E1136" s="242"/>
      <c r="F1136" s="222"/>
      <c r="G1136" s="242"/>
      <c r="H1136" s="223"/>
      <c r="I1136" s="222"/>
      <c r="J1136" s="266"/>
      <c r="K1136" s="288"/>
      <c r="L1136" s="289"/>
      <c r="M1136" s="289"/>
      <c r="N1136" s="289"/>
    </row>
    <row r="1137" spans="1:14" s="290" customFormat="1" ht="45" customHeight="1" hidden="1">
      <c r="A1137" s="228"/>
      <c r="B1137" s="229" t="s">
        <v>1200</v>
      </c>
      <c r="C1137" s="219"/>
      <c r="D1137" s="220"/>
      <c r="E1137" s="242"/>
      <c r="F1137" s="222"/>
      <c r="G1137" s="242"/>
      <c r="H1137" s="223"/>
      <c r="I1137" s="222"/>
      <c r="J1137" s="266"/>
      <c r="K1137" s="288"/>
      <c r="L1137" s="289"/>
      <c r="M1137" s="289"/>
      <c r="N1137" s="289"/>
    </row>
    <row r="1138" spans="1:14" s="290" customFormat="1" ht="15" customHeight="1" hidden="1">
      <c r="A1138" s="228"/>
      <c r="B1138" s="229" t="s">
        <v>1361</v>
      </c>
      <c r="C1138" s="219"/>
      <c r="D1138" s="220"/>
      <c r="E1138" s="242"/>
      <c r="F1138" s="222"/>
      <c r="G1138" s="242"/>
      <c r="H1138" s="223"/>
      <c r="I1138" s="222"/>
      <c r="J1138" s="266"/>
      <c r="K1138" s="288"/>
      <c r="L1138" s="289"/>
      <c r="M1138" s="289"/>
      <c r="N1138" s="289"/>
    </row>
    <row r="1139" spans="1:14" s="290" customFormat="1" ht="15" customHeight="1" hidden="1">
      <c r="A1139" s="228"/>
      <c r="B1139" s="229" t="s">
        <v>1362</v>
      </c>
      <c r="C1139" s="219"/>
      <c r="D1139" s="220"/>
      <c r="E1139" s="242"/>
      <c r="F1139" s="222"/>
      <c r="G1139" s="242"/>
      <c r="H1139" s="223"/>
      <c r="I1139" s="222"/>
      <c r="J1139" s="266"/>
      <c r="K1139" s="288"/>
      <c r="L1139" s="289"/>
      <c r="M1139" s="289"/>
      <c r="N1139" s="289"/>
    </row>
    <row r="1140" spans="1:14" s="290" customFormat="1" ht="15" customHeight="1" hidden="1">
      <c r="A1140" s="228"/>
      <c r="B1140" s="229" t="s">
        <v>1363</v>
      </c>
      <c r="C1140" s="219"/>
      <c r="D1140" s="220"/>
      <c r="E1140" s="242"/>
      <c r="F1140" s="222"/>
      <c r="G1140" s="242"/>
      <c r="H1140" s="223"/>
      <c r="I1140" s="222"/>
      <c r="J1140" s="266"/>
      <c r="K1140" s="288"/>
      <c r="L1140" s="289"/>
      <c r="M1140" s="289"/>
      <c r="N1140" s="289"/>
    </row>
    <row r="1141" spans="1:14" s="290" customFormat="1" ht="30" customHeight="1">
      <c r="A1141" s="228" t="s">
        <v>1522</v>
      </c>
      <c r="B1141" s="230" t="s">
        <v>1523</v>
      </c>
      <c r="C1141" s="219" t="s">
        <v>1157</v>
      </c>
      <c r="D1141" s="220">
        <v>1</v>
      </c>
      <c r="E1141" s="242">
        <f>H1141*bdi</f>
        <v>208.47199999999998</v>
      </c>
      <c r="F1141" s="222">
        <f>D1141*E1141</f>
        <v>208.47199999999998</v>
      </c>
      <c r="G1141" s="242">
        <v>1</v>
      </c>
      <c r="H1141" s="223">
        <v>181.28</v>
      </c>
      <c r="I1141" s="222">
        <f>G1141*H1141</f>
        <v>181.28</v>
      </c>
      <c r="J1141" s="266"/>
      <c r="K1141" s="288"/>
      <c r="L1141" s="289"/>
      <c r="M1141" s="289"/>
      <c r="N1141" s="289"/>
    </row>
    <row r="1142" spans="1:14" s="290" customFormat="1" ht="15" customHeight="1">
      <c r="A1142" s="228"/>
      <c r="B1142" s="229" t="s">
        <v>1359</v>
      </c>
      <c r="C1142" s="219"/>
      <c r="D1142" s="220"/>
      <c r="E1142" s="242"/>
      <c r="F1142" s="222"/>
      <c r="G1142" s="242"/>
      <c r="H1142" s="223"/>
      <c r="I1142" s="222"/>
      <c r="J1142" s="266"/>
      <c r="K1142" s="288"/>
      <c r="L1142" s="289"/>
      <c r="M1142" s="289"/>
      <c r="N1142" s="289"/>
    </row>
    <row r="1143" spans="1:14" s="290" customFormat="1" ht="15" customHeight="1">
      <c r="A1143" s="228"/>
      <c r="B1143" s="229" t="s">
        <v>1360</v>
      </c>
      <c r="C1143" s="219"/>
      <c r="D1143" s="220"/>
      <c r="E1143" s="242"/>
      <c r="F1143" s="222"/>
      <c r="G1143" s="242"/>
      <c r="H1143" s="223"/>
      <c r="I1143" s="222"/>
      <c r="J1143" s="266"/>
      <c r="K1143" s="288"/>
      <c r="L1143" s="289"/>
      <c r="M1143" s="289"/>
      <c r="N1143" s="289"/>
    </row>
    <row r="1144" spans="1:14" s="290" customFormat="1" ht="15" customHeight="1">
      <c r="A1144" s="228"/>
      <c r="B1144" s="229" t="s">
        <v>1361</v>
      </c>
      <c r="C1144" s="219"/>
      <c r="D1144" s="220"/>
      <c r="E1144" s="242"/>
      <c r="F1144" s="222"/>
      <c r="G1144" s="242"/>
      <c r="H1144" s="223"/>
      <c r="I1144" s="222"/>
      <c r="J1144" s="266"/>
      <c r="K1144" s="288"/>
      <c r="L1144" s="289"/>
      <c r="M1144" s="289"/>
      <c r="N1144" s="289"/>
    </row>
    <row r="1145" spans="1:14" s="290" customFormat="1" ht="15" customHeight="1">
      <c r="A1145" s="228"/>
      <c r="B1145" s="229" t="s">
        <v>1362</v>
      </c>
      <c r="C1145" s="219"/>
      <c r="D1145" s="220"/>
      <c r="E1145" s="242"/>
      <c r="F1145" s="222"/>
      <c r="G1145" s="242"/>
      <c r="H1145" s="223"/>
      <c r="I1145" s="222"/>
      <c r="J1145" s="266"/>
      <c r="K1145" s="288"/>
      <c r="L1145" s="289"/>
      <c r="M1145" s="289"/>
      <c r="N1145" s="289"/>
    </row>
    <row r="1146" spans="1:14" s="290" customFormat="1" ht="15" customHeight="1">
      <c r="A1146" s="228"/>
      <c r="B1146" s="229" t="s">
        <v>1363</v>
      </c>
      <c r="C1146" s="219"/>
      <c r="D1146" s="220"/>
      <c r="E1146" s="242"/>
      <c r="F1146" s="222"/>
      <c r="G1146" s="242"/>
      <c r="H1146" s="223"/>
      <c r="I1146" s="222"/>
      <c r="J1146" s="266"/>
      <c r="K1146" s="288"/>
      <c r="L1146" s="289"/>
      <c r="M1146" s="289"/>
      <c r="N1146" s="289"/>
    </row>
    <row r="1147" spans="1:14" s="290" customFormat="1" ht="30" customHeight="1">
      <c r="A1147" s="228"/>
      <c r="B1147" s="229" t="s">
        <v>1364</v>
      </c>
      <c r="C1147" s="219"/>
      <c r="D1147" s="220"/>
      <c r="E1147" s="242"/>
      <c r="F1147" s="222"/>
      <c r="G1147" s="242"/>
      <c r="H1147" s="223"/>
      <c r="I1147" s="222"/>
      <c r="J1147" s="266"/>
      <c r="K1147" s="288"/>
      <c r="L1147" s="289"/>
      <c r="M1147" s="289"/>
      <c r="N1147" s="289"/>
    </row>
    <row r="1148" spans="1:14" s="209" customFormat="1" ht="45" customHeight="1" hidden="1">
      <c r="A1148" s="228" t="s">
        <v>1201</v>
      </c>
      <c r="B1148" s="230" t="s">
        <v>1202</v>
      </c>
      <c r="C1148" s="219" t="s">
        <v>1157</v>
      </c>
      <c r="D1148" s="220"/>
      <c r="E1148" s="242"/>
      <c r="F1148" s="222">
        <f>D1148*E1148</f>
        <v>0</v>
      </c>
      <c r="G1148" s="242"/>
      <c r="H1148" s="223">
        <v>270.72</v>
      </c>
      <c r="I1148" s="222">
        <f>G1148*H1148</f>
        <v>0</v>
      </c>
      <c r="J1148" s="225"/>
      <c r="K1148" s="226"/>
      <c r="L1148" s="188"/>
      <c r="M1148" s="188"/>
      <c r="N1148" s="188"/>
    </row>
    <row r="1149" spans="1:14" s="290" customFormat="1" ht="15" customHeight="1" hidden="1">
      <c r="A1149" s="228"/>
      <c r="B1149" s="229" t="s">
        <v>1359</v>
      </c>
      <c r="C1149" s="219"/>
      <c r="D1149" s="220"/>
      <c r="E1149" s="242"/>
      <c r="F1149" s="222"/>
      <c r="G1149" s="242"/>
      <c r="H1149" s="223"/>
      <c r="I1149" s="222"/>
      <c r="J1149" s="266"/>
      <c r="K1149" s="288"/>
      <c r="L1149" s="289"/>
      <c r="M1149" s="289"/>
      <c r="N1149" s="289"/>
    </row>
    <row r="1150" spans="1:14" s="290" customFormat="1" ht="15" customHeight="1" hidden="1">
      <c r="A1150" s="228"/>
      <c r="B1150" s="229" t="s">
        <v>1360</v>
      </c>
      <c r="C1150" s="219"/>
      <c r="D1150" s="220"/>
      <c r="E1150" s="242"/>
      <c r="F1150" s="222"/>
      <c r="G1150" s="242"/>
      <c r="H1150" s="223"/>
      <c r="I1150" s="222"/>
      <c r="J1150" s="266"/>
      <c r="K1150" s="288"/>
      <c r="L1150" s="289"/>
      <c r="M1150" s="289"/>
      <c r="N1150" s="289"/>
    </row>
    <row r="1151" spans="1:14" s="290" customFormat="1" ht="15" customHeight="1" hidden="1">
      <c r="A1151" s="228"/>
      <c r="B1151" s="229" t="s">
        <v>1361</v>
      </c>
      <c r="C1151" s="219"/>
      <c r="D1151" s="220"/>
      <c r="E1151" s="242"/>
      <c r="F1151" s="222"/>
      <c r="G1151" s="242"/>
      <c r="H1151" s="223"/>
      <c r="I1151" s="222"/>
      <c r="J1151" s="266"/>
      <c r="K1151" s="288"/>
      <c r="L1151" s="289"/>
      <c r="M1151" s="289"/>
      <c r="N1151" s="289"/>
    </row>
    <row r="1152" spans="1:14" s="290" customFormat="1" ht="15" customHeight="1" hidden="1">
      <c r="A1152" s="228"/>
      <c r="B1152" s="229" t="s">
        <v>1362</v>
      </c>
      <c r="C1152" s="219"/>
      <c r="D1152" s="220"/>
      <c r="E1152" s="242"/>
      <c r="F1152" s="222"/>
      <c r="G1152" s="242"/>
      <c r="H1152" s="223"/>
      <c r="I1152" s="222"/>
      <c r="J1152" s="266"/>
      <c r="K1152" s="288"/>
      <c r="L1152" s="289"/>
      <c r="M1152" s="289"/>
      <c r="N1152" s="289"/>
    </row>
    <row r="1153" spans="1:14" s="290" customFormat="1" ht="15" customHeight="1" hidden="1">
      <c r="A1153" s="228"/>
      <c r="B1153" s="229" t="s">
        <v>1363</v>
      </c>
      <c r="C1153" s="219"/>
      <c r="D1153" s="220"/>
      <c r="E1153" s="242"/>
      <c r="F1153" s="222"/>
      <c r="G1153" s="242"/>
      <c r="H1153" s="223"/>
      <c r="I1153" s="222"/>
      <c r="J1153" s="266"/>
      <c r="K1153" s="288"/>
      <c r="L1153" s="289"/>
      <c r="M1153" s="289"/>
      <c r="N1153" s="289"/>
    </row>
    <row r="1154" spans="1:14" s="290" customFormat="1" ht="30" customHeight="1" hidden="1">
      <c r="A1154" s="228"/>
      <c r="B1154" s="229" t="s">
        <v>1203</v>
      </c>
      <c r="C1154" s="219"/>
      <c r="D1154" s="220"/>
      <c r="E1154" s="242"/>
      <c r="F1154" s="222"/>
      <c r="G1154" s="242"/>
      <c r="H1154" s="223"/>
      <c r="I1154" s="222"/>
      <c r="J1154" s="266"/>
      <c r="K1154" s="288"/>
      <c r="L1154" s="289"/>
      <c r="M1154" s="289"/>
      <c r="N1154" s="289"/>
    </row>
    <row r="1155" spans="1:14" s="290" customFormat="1" ht="30" customHeight="1" hidden="1">
      <c r="A1155" s="228" t="s">
        <v>1204</v>
      </c>
      <c r="B1155" s="230" t="s">
        <v>1205</v>
      </c>
      <c r="C1155" s="219" t="s">
        <v>1157</v>
      </c>
      <c r="D1155" s="220"/>
      <c r="E1155" s="242"/>
      <c r="F1155" s="222">
        <f>D1155*E1155</f>
        <v>0</v>
      </c>
      <c r="G1155" s="242"/>
      <c r="H1155" s="223">
        <v>281.13</v>
      </c>
      <c r="I1155" s="222">
        <f>G1155*H1155</f>
        <v>0</v>
      </c>
      <c r="J1155" s="266"/>
      <c r="K1155" s="288"/>
      <c r="L1155" s="289"/>
      <c r="M1155" s="289"/>
      <c r="N1155" s="289"/>
    </row>
    <row r="1156" spans="1:14" s="290" customFormat="1" ht="15" customHeight="1" hidden="1">
      <c r="A1156" s="228"/>
      <c r="B1156" s="229" t="s">
        <v>1359</v>
      </c>
      <c r="C1156" s="219"/>
      <c r="D1156" s="220"/>
      <c r="E1156" s="242"/>
      <c r="F1156" s="222"/>
      <c r="G1156" s="242"/>
      <c r="H1156" s="223"/>
      <c r="I1156" s="222"/>
      <c r="J1156" s="266"/>
      <c r="K1156" s="288"/>
      <c r="L1156" s="289"/>
      <c r="M1156" s="289"/>
      <c r="N1156" s="289"/>
    </row>
    <row r="1157" spans="1:14" s="290" customFormat="1" ht="15" customHeight="1" hidden="1">
      <c r="A1157" s="228"/>
      <c r="B1157" s="229" t="s">
        <v>1196</v>
      </c>
      <c r="C1157" s="219"/>
      <c r="D1157" s="220"/>
      <c r="E1157" s="242"/>
      <c r="F1157" s="222"/>
      <c r="G1157" s="242"/>
      <c r="H1157" s="223"/>
      <c r="I1157" s="222"/>
      <c r="J1157" s="266"/>
      <c r="K1157" s="288"/>
      <c r="L1157" s="289"/>
      <c r="M1157" s="289"/>
      <c r="N1157" s="289"/>
    </row>
    <row r="1158" spans="1:14" s="290" customFormat="1" ht="45" customHeight="1" hidden="1">
      <c r="A1158" s="228"/>
      <c r="B1158" s="229" t="s">
        <v>1206</v>
      </c>
      <c r="C1158" s="219"/>
      <c r="D1158" s="220"/>
      <c r="E1158" s="242"/>
      <c r="F1158" s="222"/>
      <c r="G1158" s="242"/>
      <c r="H1158" s="223"/>
      <c r="I1158" s="222"/>
      <c r="J1158" s="266"/>
      <c r="K1158" s="288"/>
      <c r="L1158" s="289"/>
      <c r="M1158" s="289"/>
      <c r="N1158" s="289"/>
    </row>
    <row r="1159" spans="1:14" s="290" customFormat="1" ht="15" customHeight="1" hidden="1">
      <c r="A1159" s="228"/>
      <c r="B1159" s="229" t="s">
        <v>1361</v>
      </c>
      <c r="C1159" s="219"/>
      <c r="D1159" s="220"/>
      <c r="E1159" s="242"/>
      <c r="F1159" s="222"/>
      <c r="G1159" s="242"/>
      <c r="H1159" s="223"/>
      <c r="I1159" s="222"/>
      <c r="J1159" s="266"/>
      <c r="K1159" s="288"/>
      <c r="L1159" s="289"/>
      <c r="M1159" s="289"/>
      <c r="N1159" s="289"/>
    </row>
    <row r="1160" spans="1:14" s="290" customFormat="1" ht="15" customHeight="1" hidden="1">
      <c r="A1160" s="228"/>
      <c r="B1160" s="229" t="s">
        <v>1362</v>
      </c>
      <c r="C1160" s="219"/>
      <c r="D1160" s="220"/>
      <c r="E1160" s="242"/>
      <c r="F1160" s="222"/>
      <c r="G1160" s="242"/>
      <c r="H1160" s="223"/>
      <c r="I1160" s="222"/>
      <c r="J1160" s="266"/>
      <c r="K1160" s="288"/>
      <c r="L1160" s="289"/>
      <c r="M1160" s="289"/>
      <c r="N1160" s="289"/>
    </row>
    <row r="1161" spans="1:14" s="290" customFormat="1" ht="15" customHeight="1" hidden="1">
      <c r="A1161" s="228"/>
      <c r="B1161" s="229" t="s">
        <v>1363</v>
      </c>
      <c r="C1161" s="219"/>
      <c r="D1161" s="220"/>
      <c r="E1161" s="242"/>
      <c r="F1161" s="222"/>
      <c r="G1161" s="242"/>
      <c r="H1161" s="223"/>
      <c r="I1161" s="222"/>
      <c r="J1161" s="266"/>
      <c r="K1161" s="288"/>
      <c r="L1161" s="289"/>
      <c r="M1161" s="289"/>
      <c r="N1161" s="289"/>
    </row>
    <row r="1162" spans="1:14" s="290" customFormat="1" ht="30" customHeight="1" hidden="1">
      <c r="A1162" s="228" t="s">
        <v>1207</v>
      </c>
      <c r="B1162" s="230" t="s">
        <v>1208</v>
      </c>
      <c r="C1162" s="219" t="s">
        <v>1157</v>
      </c>
      <c r="D1162" s="220"/>
      <c r="E1162" s="242"/>
      <c r="F1162" s="222">
        <f>D1162*E1162</f>
        <v>0</v>
      </c>
      <c r="G1162" s="242"/>
      <c r="H1162" s="223">
        <v>332.84</v>
      </c>
      <c r="I1162" s="222">
        <f>G1162*H1162</f>
        <v>0</v>
      </c>
      <c r="J1162" s="266"/>
      <c r="K1162" s="288"/>
      <c r="L1162" s="289"/>
      <c r="M1162" s="289"/>
      <c r="N1162" s="289"/>
    </row>
    <row r="1163" spans="1:14" s="290" customFormat="1" ht="45" customHeight="1" hidden="1">
      <c r="A1163" s="228"/>
      <c r="B1163" s="229" t="s">
        <v>1209</v>
      </c>
      <c r="C1163" s="219"/>
      <c r="D1163" s="220"/>
      <c r="E1163" s="242"/>
      <c r="F1163" s="222"/>
      <c r="G1163" s="242"/>
      <c r="H1163" s="223"/>
      <c r="I1163" s="222"/>
      <c r="J1163" s="266"/>
      <c r="K1163" s="288"/>
      <c r="L1163" s="289"/>
      <c r="M1163" s="289"/>
      <c r="N1163" s="289"/>
    </row>
    <row r="1164" spans="1:14" s="290" customFormat="1" ht="15" customHeight="1" hidden="1">
      <c r="A1164" s="228"/>
      <c r="B1164" s="229" t="s">
        <v>1361</v>
      </c>
      <c r="C1164" s="219"/>
      <c r="D1164" s="220"/>
      <c r="E1164" s="242"/>
      <c r="F1164" s="222"/>
      <c r="G1164" s="242"/>
      <c r="H1164" s="223"/>
      <c r="I1164" s="222"/>
      <c r="J1164" s="266"/>
      <c r="K1164" s="288"/>
      <c r="L1164" s="289"/>
      <c r="M1164" s="289"/>
      <c r="N1164" s="289"/>
    </row>
    <row r="1165" spans="1:14" s="290" customFormat="1" ht="15" customHeight="1" hidden="1">
      <c r="A1165" s="228"/>
      <c r="B1165" s="229" t="s">
        <v>1362</v>
      </c>
      <c r="C1165" s="219"/>
      <c r="D1165" s="220"/>
      <c r="E1165" s="242"/>
      <c r="F1165" s="222"/>
      <c r="G1165" s="242"/>
      <c r="H1165" s="223"/>
      <c r="I1165" s="222"/>
      <c r="J1165" s="266"/>
      <c r="K1165" s="288"/>
      <c r="L1165" s="289"/>
      <c r="M1165" s="289"/>
      <c r="N1165" s="289"/>
    </row>
    <row r="1166" spans="1:14" s="290" customFormat="1" ht="15" customHeight="1" hidden="1">
      <c r="A1166" s="228"/>
      <c r="B1166" s="229" t="s">
        <v>1363</v>
      </c>
      <c r="C1166" s="219"/>
      <c r="D1166" s="220"/>
      <c r="E1166" s="242"/>
      <c r="F1166" s="222"/>
      <c r="G1166" s="242"/>
      <c r="H1166" s="223"/>
      <c r="I1166" s="222"/>
      <c r="J1166" s="266"/>
      <c r="K1166" s="288"/>
      <c r="L1166" s="289"/>
      <c r="M1166" s="289"/>
      <c r="N1166" s="289"/>
    </row>
    <row r="1167" spans="1:14" s="290" customFormat="1" ht="15" customHeight="1" hidden="1">
      <c r="A1167" s="228"/>
      <c r="B1167" s="229" t="s">
        <v>1359</v>
      </c>
      <c r="C1167" s="219"/>
      <c r="D1167" s="220"/>
      <c r="E1167" s="242"/>
      <c r="F1167" s="222"/>
      <c r="G1167" s="242"/>
      <c r="H1167" s="223"/>
      <c r="I1167" s="222"/>
      <c r="J1167" s="266"/>
      <c r="K1167" s="288"/>
      <c r="L1167" s="289"/>
      <c r="M1167" s="289"/>
      <c r="N1167" s="289"/>
    </row>
    <row r="1168" spans="1:14" s="290" customFormat="1" ht="15" customHeight="1" hidden="1">
      <c r="A1168" s="228"/>
      <c r="B1168" s="229" t="s">
        <v>1196</v>
      </c>
      <c r="C1168" s="219"/>
      <c r="D1168" s="220"/>
      <c r="E1168" s="242"/>
      <c r="F1168" s="222"/>
      <c r="G1168" s="242"/>
      <c r="H1168" s="223"/>
      <c r="I1168" s="222"/>
      <c r="J1168" s="266"/>
      <c r="K1168" s="288"/>
      <c r="L1168" s="289"/>
      <c r="M1168" s="289"/>
      <c r="N1168" s="289"/>
    </row>
    <row r="1169" spans="1:14" s="209" customFormat="1" ht="15" customHeight="1" hidden="1">
      <c r="A1169" s="228" t="s">
        <v>1210</v>
      </c>
      <c r="B1169" s="230" t="s">
        <v>1211</v>
      </c>
      <c r="C1169" s="219" t="s">
        <v>1157</v>
      </c>
      <c r="D1169" s="220"/>
      <c r="E1169" s="242"/>
      <c r="F1169" s="222"/>
      <c r="G1169" s="242"/>
      <c r="H1169" s="223">
        <v>110.46</v>
      </c>
      <c r="I1169" s="222">
        <f>G1169*H1169</f>
        <v>0</v>
      </c>
      <c r="J1169" s="225"/>
      <c r="K1169" s="226"/>
      <c r="L1169" s="188"/>
      <c r="M1169" s="188"/>
      <c r="N1169" s="188"/>
    </row>
    <row r="1170" spans="1:14" s="290" customFormat="1" ht="15" customHeight="1" hidden="1">
      <c r="A1170" s="228"/>
      <c r="B1170" s="229" t="s">
        <v>1212</v>
      </c>
      <c r="C1170" s="219"/>
      <c r="D1170" s="220"/>
      <c r="E1170" s="242"/>
      <c r="F1170" s="222"/>
      <c r="G1170" s="242"/>
      <c r="H1170" s="223"/>
      <c r="I1170" s="222"/>
      <c r="J1170" s="266"/>
      <c r="K1170" s="288"/>
      <c r="L1170" s="289"/>
      <c r="M1170" s="289"/>
      <c r="N1170" s="289"/>
    </row>
    <row r="1171" spans="1:14" s="290" customFormat="1" ht="30" customHeight="1" hidden="1">
      <c r="A1171" s="228"/>
      <c r="B1171" s="229" t="s">
        <v>1213</v>
      </c>
      <c r="C1171" s="219"/>
      <c r="D1171" s="220"/>
      <c r="E1171" s="242"/>
      <c r="F1171" s="222"/>
      <c r="G1171" s="242"/>
      <c r="H1171" s="223"/>
      <c r="I1171" s="222"/>
      <c r="J1171" s="266"/>
      <c r="K1171" s="288"/>
      <c r="L1171" s="289"/>
      <c r="M1171" s="289"/>
      <c r="N1171" s="289"/>
    </row>
    <row r="1172" spans="1:14" s="290" customFormat="1" ht="15" customHeight="1" hidden="1">
      <c r="A1172" s="228"/>
      <c r="B1172" s="229" t="s">
        <v>1214</v>
      </c>
      <c r="C1172" s="219"/>
      <c r="D1172" s="220"/>
      <c r="E1172" s="242"/>
      <c r="F1172" s="222"/>
      <c r="G1172" s="242"/>
      <c r="H1172" s="223"/>
      <c r="I1172" s="222"/>
      <c r="J1172" s="266"/>
      <c r="K1172" s="288"/>
      <c r="L1172" s="289"/>
      <c r="M1172" s="289"/>
      <c r="N1172" s="289"/>
    </row>
    <row r="1173" spans="1:14" s="290" customFormat="1" ht="15" customHeight="1" hidden="1">
      <c r="A1173" s="228"/>
      <c r="B1173" s="229" t="s">
        <v>1215</v>
      </c>
      <c r="C1173" s="219"/>
      <c r="D1173" s="220"/>
      <c r="E1173" s="242"/>
      <c r="F1173" s="222"/>
      <c r="G1173" s="242"/>
      <c r="H1173" s="223"/>
      <c r="I1173" s="222"/>
      <c r="J1173" s="266"/>
      <c r="K1173" s="288"/>
      <c r="L1173" s="289"/>
      <c r="M1173" s="289"/>
      <c r="N1173" s="289"/>
    </row>
    <row r="1174" spans="1:14" s="290" customFormat="1" ht="15.75" hidden="1">
      <c r="A1174" s="228"/>
      <c r="B1174" s="229" t="s">
        <v>1216</v>
      </c>
      <c r="C1174" s="219"/>
      <c r="D1174" s="220"/>
      <c r="E1174" s="242"/>
      <c r="F1174" s="222"/>
      <c r="G1174" s="242"/>
      <c r="H1174" s="223"/>
      <c r="I1174" s="222"/>
      <c r="J1174" s="266"/>
      <c r="K1174" s="288"/>
      <c r="L1174" s="289"/>
      <c r="M1174" s="289"/>
      <c r="N1174" s="289"/>
    </row>
    <row r="1175" spans="1:14" s="290" customFormat="1" ht="30" customHeight="1" hidden="1">
      <c r="A1175" s="228"/>
      <c r="B1175" s="229" t="s">
        <v>1217</v>
      </c>
      <c r="C1175" s="219"/>
      <c r="D1175" s="220"/>
      <c r="E1175" s="242"/>
      <c r="F1175" s="222"/>
      <c r="G1175" s="242"/>
      <c r="H1175" s="223"/>
      <c r="I1175" s="222"/>
      <c r="J1175" s="266"/>
      <c r="K1175" s="288"/>
      <c r="L1175" s="289"/>
      <c r="M1175" s="289"/>
      <c r="N1175" s="289"/>
    </row>
    <row r="1176" spans="1:14" s="209" customFormat="1" ht="21" customHeight="1" hidden="1">
      <c r="A1176" s="228" t="s">
        <v>1218</v>
      </c>
      <c r="B1176" s="230" t="s">
        <v>1219</v>
      </c>
      <c r="C1176" s="219" t="s">
        <v>1157</v>
      </c>
      <c r="D1176" s="220"/>
      <c r="E1176" s="242"/>
      <c r="F1176" s="222"/>
      <c r="G1176" s="242"/>
      <c r="H1176" s="223">
        <v>110.7</v>
      </c>
      <c r="I1176" s="222">
        <f>G1176*H1176</f>
        <v>0</v>
      </c>
      <c r="J1176" s="225"/>
      <c r="K1176" s="226"/>
      <c r="L1176" s="188"/>
      <c r="M1176" s="188"/>
      <c r="N1176" s="188"/>
    </row>
    <row r="1177" spans="1:14" s="290" customFormat="1" ht="15" customHeight="1" hidden="1">
      <c r="A1177" s="228"/>
      <c r="B1177" s="229" t="s">
        <v>1220</v>
      </c>
      <c r="C1177" s="219"/>
      <c r="D1177" s="220"/>
      <c r="E1177" s="242"/>
      <c r="F1177" s="222"/>
      <c r="G1177" s="242"/>
      <c r="H1177" s="223"/>
      <c r="I1177" s="222"/>
      <c r="J1177" s="266"/>
      <c r="K1177" s="288"/>
      <c r="L1177" s="289"/>
      <c r="M1177" s="289"/>
      <c r="N1177" s="289"/>
    </row>
    <row r="1178" spans="1:14" s="290" customFormat="1" ht="18.75" customHeight="1" hidden="1">
      <c r="A1178" s="228"/>
      <c r="B1178" s="229" t="s">
        <v>1221</v>
      </c>
      <c r="C1178" s="219"/>
      <c r="D1178" s="220"/>
      <c r="E1178" s="242"/>
      <c r="F1178" s="222"/>
      <c r="G1178" s="242"/>
      <c r="H1178" s="223"/>
      <c r="I1178" s="222"/>
      <c r="J1178" s="266"/>
      <c r="K1178" s="288"/>
      <c r="L1178" s="289"/>
      <c r="M1178" s="289"/>
      <c r="N1178" s="289"/>
    </row>
    <row r="1179" spans="1:14" s="290" customFormat="1" ht="15" customHeight="1" hidden="1">
      <c r="A1179" s="228"/>
      <c r="B1179" s="229" t="s">
        <v>1222</v>
      </c>
      <c r="C1179" s="219"/>
      <c r="D1179" s="220"/>
      <c r="E1179" s="242"/>
      <c r="F1179" s="222"/>
      <c r="G1179" s="242"/>
      <c r="H1179" s="223"/>
      <c r="I1179" s="222"/>
      <c r="J1179" s="266"/>
      <c r="K1179" s="288"/>
      <c r="L1179" s="289"/>
      <c r="M1179" s="289"/>
      <c r="N1179" s="289"/>
    </row>
    <row r="1180" spans="1:14" s="290" customFormat="1" ht="15" customHeight="1" hidden="1">
      <c r="A1180" s="228"/>
      <c r="B1180" s="229" t="s">
        <v>1214</v>
      </c>
      <c r="C1180" s="219"/>
      <c r="D1180" s="220"/>
      <c r="E1180" s="242"/>
      <c r="F1180" s="222"/>
      <c r="G1180" s="242"/>
      <c r="H1180" s="223"/>
      <c r="I1180" s="222"/>
      <c r="J1180" s="266"/>
      <c r="K1180" s="288"/>
      <c r="L1180" s="289"/>
      <c r="M1180" s="289"/>
      <c r="N1180" s="289"/>
    </row>
    <row r="1181" spans="1:14" s="290" customFormat="1" ht="15" customHeight="1" hidden="1">
      <c r="A1181" s="228"/>
      <c r="B1181" s="229" t="s">
        <v>1215</v>
      </c>
      <c r="C1181" s="219"/>
      <c r="D1181" s="220"/>
      <c r="E1181" s="242"/>
      <c r="F1181" s="222"/>
      <c r="G1181" s="242"/>
      <c r="H1181" s="223"/>
      <c r="I1181" s="222"/>
      <c r="J1181" s="266"/>
      <c r="K1181" s="288"/>
      <c r="L1181" s="289"/>
      <c r="M1181" s="289"/>
      <c r="N1181" s="289"/>
    </row>
    <row r="1182" spans="1:14" s="290" customFormat="1" ht="30" customHeight="1" hidden="1">
      <c r="A1182" s="228"/>
      <c r="B1182" s="229" t="s">
        <v>1217</v>
      </c>
      <c r="C1182" s="219"/>
      <c r="D1182" s="220"/>
      <c r="E1182" s="242"/>
      <c r="F1182" s="222"/>
      <c r="G1182" s="242"/>
      <c r="H1182" s="223"/>
      <c r="I1182" s="222"/>
      <c r="J1182" s="266"/>
      <c r="K1182" s="288"/>
      <c r="L1182" s="289"/>
      <c r="M1182" s="289"/>
      <c r="N1182" s="289"/>
    </row>
    <row r="1183" spans="1:14" s="290" customFormat="1" ht="15" customHeight="1" hidden="1">
      <c r="A1183" s="228" t="s">
        <v>1223</v>
      </c>
      <c r="B1183" s="302" t="s">
        <v>1224</v>
      </c>
      <c r="C1183" s="219"/>
      <c r="D1183" s="220"/>
      <c r="E1183" s="242"/>
      <c r="F1183" s="222"/>
      <c r="G1183" s="242"/>
      <c r="H1183" s="223"/>
      <c r="I1183" s="222"/>
      <c r="J1183" s="266"/>
      <c r="K1183" s="288"/>
      <c r="L1183" s="289"/>
      <c r="M1183" s="289"/>
      <c r="N1183" s="289"/>
    </row>
    <row r="1184" spans="1:14" s="290" customFormat="1" ht="47.25" hidden="1">
      <c r="A1184" s="228" t="s">
        <v>1225</v>
      </c>
      <c r="B1184" s="230" t="s">
        <v>1226</v>
      </c>
      <c r="C1184" s="219" t="s">
        <v>884</v>
      </c>
      <c r="D1184" s="220"/>
      <c r="E1184" s="242"/>
      <c r="F1184" s="222">
        <f>D1184*E1184</f>
        <v>0</v>
      </c>
      <c r="G1184" s="242"/>
      <c r="H1184" s="223">
        <v>783.91</v>
      </c>
      <c r="I1184" s="222">
        <f>G1184*H1184</f>
        <v>0</v>
      </c>
      <c r="J1184" s="225"/>
      <c r="K1184" s="288"/>
      <c r="L1184" s="289"/>
      <c r="M1184" s="289"/>
      <c r="N1184" s="289"/>
    </row>
    <row r="1185" spans="1:14" s="209" customFormat="1" ht="47.25" hidden="1">
      <c r="A1185" s="228" t="s">
        <v>1227</v>
      </c>
      <c r="B1185" s="230" t="s">
        <v>1228</v>
      </c>
      <c r="C1185" s="219" t="s">
        <v>884</v>
      </c>
      <c r="D1185" s="220"/>
      <c r="E1185" s="242"/>
      <c r="F1185" s="222">
        <f>D1185*E1185</f>
        <v>0</v>
      </c>
      <c r="G1185" s="242"/>
      <c r="H1185" s="223">
        <v>1487.63</v>
      </c>
      <c r="I1185" s="222">
        <f>G1185*H1185</f>
        <v>0</v>
      </c>
      <c r="J1185" s="225"/>
      <c r="K1185" s="226"/>
      <c r="L1185" s="188"/>
      <c r="M1185" s="188"/>
      <c r="N1185" s="188"/>
    </row>
    <row r="1186" spans="1:14" s="209" customFormat="1" ht="47.25" hidden="1">
      <c r="A1186" s="228" t="s">
        <v>1229</v>
      </c>
      <c r="B1186" s="230" t="s">
        <v>1230</v>
      </c>
      <c r="C1186" s="219" t="s">
        <v>884</v>
      </c>
      <c r="D1186" s="220"/>
      <c r="E1186" s="242"/>
      <c r="F1186" s="222">
        <f>D1186*E1186</f>
        <v>0</v>
      </c>
      <c r="G1186" s="242"/>
      <c r="H1186" s="223">
        <v>2944.81</v>
      </c>
      <c r="I1186" s="222">
        <f>G1186*H1186</f>
        <v>0</v>
      </c>
      <c r="J1186" s="225"/>
      <c r="K1186" s="226"/>
      <c r="L1186" s="188"/>
      <c r="M1186" s="188"/>
      <c r="N1186" s="188"/>
    </row>
    <row r="1187" spans="1:14" s="209" customFormat="1" ht="15" customHeight="1" hidden="1">
      <c r="A1187" s="228" t="s">
        <v>1231</v>
      </c>
      <c r="B1187" s="302" t="s">
        <v>1232</v>
      </c>
      <c r="C1187" s="219"/>
      <c r="D1187" s="220"/>
      <c r="E1187" s="242"/>
      <c r="F1187" s="222"/>
      <c r="G1187" s="242"/>
      <c r="H1187" s="223"/>
      <c r="I1187" s="222"/>
      <c r="J1187" s="225"/>
      <c r="K1187" s="226"/>
      <c r="L1187" s="188"/>
      <c r="M1187" s="188"/>
      <c r="N1187" s="188"/>
    </row>
    <row r="1188" spans="1:14" s="209" customFormat="1" ht="15" customHeight="1" hidden="1">
      <c r="A1188" s="228" t="s">
        <v>1233</v>
      </c>
      <c r="B1188" s="340" t="s">
        <v>1234</v>
      </c>
      <c r="C1188" s="219" t="s">
        <v>1076</v>
      </c>
      <c r="D1188" s="220"/>
      <c r="E1188" s="242"/>
      <c r="F1188" s="222">
        <f aca="true" t="shared" si="11" ref="F1188:F1197">D1188*E1188</f>
        <v>0</v>
      </c>
      <c r="G1188" s="242"/>
      <c r="H1188" s="223">
        <v>2.15</v>
      </c>
      <c r="I1188" s="222">
        <f aca="true" t="shared" si="12" ref="I1188:I1197">G1188*H1188</f>
        <v>0</v>
      </c>
      <c r="J1188" s="225"/>
      <c r="K1188" s="226"/>
      <c r="L1188" s="188"/>
      <c r="M1188" s="188"/>
      <c r="N1188" s="188"/>
    </row>
    <row r="1189" spans="1:14" s="209" customFormat="1" ht="15" customHeight="1" hidden="1">
      <c r="A1189" s="228" t="s">
        <v>1235</v>
      </c>
      <c r="B1189" s="230" t="s">
        <v>1236</v>
      </c>
      <c r="C1189" s="219" t="s">
        <v>1076</v>
      </c>
      <c r="D1189" s="220"/>
      <c r="E1189" s="242"/>
      <c r="F1189" s="222">
        <f t="shared" si="11"/>
        <v>0</v>
      </c>
      <c r="G1189" s="242"/>
      <c r="H1189" s="223">
        <v>3.35</v>
      </c>
      <c r="I1189" s="222">
        <f t="shared" si="12"/>
        <v>0</v>
      </c>
      <c r="J1189" s="225"/>
      <c r="K1189" s="226"/>
      <c r="L1189" s="188"/>
      <c r="M1189" s="188"/>
      <c r="N1189" s="188"/>
    </row>
    <row r="1190" spans="1:14" s="209" customFormat="1" ht="15" customHeight="1" hidden="1">
      <c r="A1190" s="228" t="s">
        <v>1237</v>
      </c>
      <c r="B1190" s="230" t="s">
        <v>1238</v>
      </c>
      <c r="C1190" s="219" t="s">
        <v>1076</v>
      </c>
      <c r="D1190" s="220"/>
      <c r="E1190" s="242"/>
      <c r="F1190" s="222">
        <f t="shared" si="11"/>
        <v>0</v>
      </c>
      <c r="G1190" s="242"/>
      <c r="H1190" s="223">
        <v>5.88</v>
      </c>
      <c r="I1190" s="222">
        <f t="shared" si="12"/>
        <v>0</v>
      </c>
      <c r="J1190" s="225"/>
      <c r="K1190" s="226"/>
      <c r="L1190" s="188"/>
      <c r="M1190" s="188"/>
      <c r="N1190" s="188"/>
    </row>
    <row r="1191" spans="1:14" s="209" customFormat="1" ht="15" customHeight="1" hidden="1">
      <c r="A1191" s="228" t="s">
        <v>1239</v>
      </c>
      <c r="B1191" s="230" t="s">
        <v>1240</v>
      </c>
      <c r="C1191" s="219" t="s">
        <v>1076</v>
      </c>
      <c r="D1191" s="220"/>
      <c r="E1191" s="242"/>
      <c r="F1191" s="222">
        <f t="shared" si="11"/>
        <v>0</v>
      </c>
      <c r="G1191" s="242"/>
      <c r="H1191" s="223">
        <v>5.49</v>
      </c>
      <c r="I1191" s="222">
        <f t="shared" si="12"/>
        <v>0</v>
      </c>
      <c r="J1191" s="225"/>
      <c r="K1191" s="226"/>
      <c r="L1191" s="188"/>
      <c r="M1191" s="188"/>
      <c r="N1191" s="188"/>
    </row>
    <row r="1192" spans="1:14" s="209" customFormat="1" ht="15" customHeight="1" hidden="1">
      <c r="A1192" s="228" t="s">
        <v>1241</v>
      </c>
      <c r="B1192" s="230" t="s">
        <v>1242</v>
      </c>
      <c r="C1192" s="219" t="s">
        <v>1076</v>
      </c>
      <c r="D1192" s="220"/>
      <c r="E1192" s="242"/>
      <c r="F1192" s="222">
        <f t="shared" si="11"/>
        <v>0</v>
      </c>
      <c r="G1192" s="242"/>
      <c r="H1192" s="223">
        <v>8.58</v>
      </c>
      <c r="I1192" s="222">
        <f t="shared" si="12"/>
        <v>0</v>
      </c>
      <c r="J1192" s="225"/>
      <c r="K1192" s="226"/>
      <c r="L1192" s="188"/>
      <c r="M1192" s="188"/>
      <c r="N1192" s="188"/>
    </row>
    <row r="1193" spans="1:14" s="209" customFormat="1" ht="15" customHeight="1" hidden="1">
      <c r="A1193" s="228" t="s">
        <v>1243</v>
      </c>
      <c r="B1193" s="230" t="s">
        <v>1244</v>
      </c>
      <c r="C1193" s="219" t="s">
        <v>1076</v>
      </c>
      <c r="D1193" s="220"/>
      <c r="E1193" s="242"/>
      <c r="F1193" s="222">
        <f t="shared" si="11"/>
        <v>0</v>
      </c>
      <c r="G1193" s="242"/>
      <c r="H1193" s="223">
        <v>12.05</v>
      </c>
      <c r="I1193" s="222">
        <f t="shared" si="12"/>
        <v>0</v>
      </c>
      <c r="J1193" s="225"/>
      <c r="K1193" s="226"/>
      <c r="L1193" s="188"/>
      <c r="M1193" s="188"/>
      <c r="N1193" s="188"/>
    </row>
    <row r="1194" spans="1:14" s="209" customFormat="1" ht="15" customHeight="1" hidden="1">
      <c r="A1194" s="228" t="s">
        <v>1245</v>
      </c>
      <c r="B1194" s="230" t="s">
        <v>1246</v>
      </c>
      <c r="C1194" s="219" t="s">
        <v>1076</v>
      </c>
      <c r="D1194" s="220"/>
      <c r="E1194" s="242"/>
      <c r="F1194" s="222">
        <f t="shared" si="11"/>
        <v>0</v>
      </c>
      <c r="G1194" s="242"/>
      <c r="H1194" s="223">
        <v>1.8</v>
      </c>
      <c r="I1194" s="222">
        <f t="shared" si="12"/>
        <v>0</v>
      </c>
      <c r="J1194" s="225"/>
      <c r="K1194" s="226"/>
      <c r="L1194" s="188"/>
      <c r="M1194" s="188"/>
      <c r="N1194" s="188"/>
    </row>
    <row r="1195" spans="1:14" s="209" customFormat="1" ht="15" customHeight="1" hidden="1">
      <c r="A1195" s="228" t="s">
        <v>1247</v>
      </c>
      <c r="B1195" s="230" t="s">
        <v>1248</v>
      </c>
      <c r="C1195" s="219" t="s">
        <v>1076</v>
      </c>
      <c r="D1195" s="220"/>
      <c r="E1195" s="242"/>
      <c r="F1195" s="222">
        <f t="shared" si="11"/>
        <v>0</v>
      </c>
      <c r="G1195" s="242"/>
      <c r="H1195" s="223">
        <v>2.51</v>
      </c>
      <c r="I1195" s="222">
        <f t="shared" si="12"/>
        <v>0</v>
      </c>
      <c r="J1195" s="225"/>
      <c r="K1195" s="226"/>
      <c r="L1195" s="188"/>
      <c r="M1195" s="188"/>
      <c r="N1195" s="188"/>
    </row>
    <row r="1196" spans="1:14" s="209" customFormat="1" ht="15" customHeight="1" hidden="1">
      <c r="A1196" s="228" t="s">
        <v>1249</v>
      </c>
      <c r="B1196" s="230" t="s">
        <v>1250</v>
      </c>
      <c r="C1196" s="219" t="s">
        <v>1076</v>
      </c>
      <c r="D1196" s="220"/>
      <c r="E1196" s="242"/>
      <c r="F1196" s="222">
        <f t="shared" si="11"/>
        <v>0</v>
      </c>
      <c r="G1196" s="242"/>
      <c r="H1196" s="223">
        <v>4.04</v>
      </c>
      <c r="I1196" s="222">
        <f t="shared" si="12"/>
        <v>0</v>
      </c>
      <c r="J1196" s="225"/>
      <c r="K1196" s="226"/>
      <c r="L1196" s="188"/>
      <c r="M1196" s="188"/>
      <c r="N1196" s="188"/>
    </row>
    <row r="1197" spans="1:14" s="209" customFormat="1" ht="30" customHeight="1" hidden="1">
      <c r="A1197" s="228" t="s">
        <v>1251</v>
      </c>
      <c r="B1197" s="230" t="s">
        <v>1252</v>
      </c>
      <c r="C1197" s="219" t="s">
        <v>1157</v>
      </c>
      <c r="D1197" s="220"/>
      <c r="E1197" s="242"/>
      <c r="F1197" s="222">
        <f t="shared" si="11"/>
        <v>0</v>
      </c>
      <c r="G1197" s="242"/>
      <c r="H1197" s="223">
        <v>700.81</v>
      </c>
      <c r="I1197" s="222">
        <f t="shared" si="12"/>
        <v>0</v>
      </c>
      <c r="J1197" s="225"/>
      <c r="K1197" s="226"/>
      <c r="L1197" s="188"/>
      <c r="M1197" s="188"/>
      <c r="N1197" s="188"/>
    </row>
    <row r="1198" spans="1:14" s="290" customFormat="1" ht="30" customHeight="1" hidden="1">
      <c r="A1198" s="228"/>
      <c r="B1198" s="229" t="s">
        <v>1253</v>
      </c>
      <c r="C1198" s="219"/>
      <c r="D1198" s="220"/>
      <c r="E1198" s="242"/>
      <c r="F1198" s="222"/>
      <c r="G1198" s="242"/>
      <c r="H1198" s="223"/>
      <c r="I1198" s="222"/>
      <c r="J1198" s="266"/>
      <c r="K1198" s="288"/>
      <c r="L1198" s="289"/>
      <c r="M1198" s="289"/>
      <c r="N1198" s="289"/>
    </row>
    <row r="1199" spans="1:14" s="290" customFormat="1" ht="30" customHeight="1" hidden="1">
      <c r="A1199" s="228"/>
      <c r="B1199" s="229" t="s">
        <v>1254</v>
      </c>
      <c r="C1199" s="219"/>
      <c r="D1199" s="220"/>
      <c r="E1199" s="242"/>
      <c r="F1199" s="222"/>
      <c r="G1199" s="242"/>
      <c r="H1199" s="223"/>
      <c r="I1199" s="222"/>
      <c r="J1199" s="266"/>
      <c r="K1199" s="288"/>
      <c r="L1199" s="289"/>
      <c r="M1199" s="289"/>
      <c r="N1199" s="289"/>
    </row>
    <row r="1200" spans="1:14" s="290" customFormat="1" ht="15" customHeight="1" hidden="1">
      <c r="A1200" s="228"/>
      <c r="B1200" s="229" t="s">
        <v>1255</v>
      </c>
      <c r="C1200" s="219"/>
      <c r="D1200" s="220"/>
      <c r="E1200" s="242"/>
      <c r="F1200" s="222"/>
      <c r="G1200" s="242"/>
      <c r="H1200" s="223"/>
      <c r="I1200" s="222"/>
      <c r="J1200" s="266"/>
      <c r="K1200" s="288"/>
      <c r="L1200" s="289"/>
      <c r="M1200" s="289"/>
      <c r="N1200" s="289"/>
    </row>
    <row r="1201" spans="1:14" s="290" customFormat="1" ht="15" customHeight="1" hidden="1">
      <c r="A1201" s="228"/>
      <c r="B1201" s="229" t="s">
        <v>1256</v>
      </c>
      <c r="C1201" s="219"/>
      <c r="D1201" s="220"/>
      <c r="E1201" s="242"/>
      <c r="F1201" s="222"/>
      <c r="G1201" s="242"/>
      <c r="H1201" s="223"/>
      <c r="I1201" s="222"/>
      <c r="J1201" s="266"/>
      <c r="K1201" s="288"/>
      <c r="L1201" s="289"/>
      <c r="M1201" s="289"/>
      <c r="N1201" s="289"/>
    </row>
    <row r="1202" spans="1:14" s="290" customFormat="1" ht="15" customHeight="1" hidden="1">
      <c r="A1202" s="228"/>
      <c r="B1202" s="229" t="s">
        <v>1257</v>
      </c>
      <c r="C1202" s="219"/>
      <c r="D1202" s="220"/>
      <c r="E1202" s="242"/>
      <c r="F1202" s="222"/>
      <c r="G1202" s="242"/>
      <c r="H1202" s="223"/>
      <c r="I1202" s="222"/>
      <c r="J1202" s="266"/>
      <c r="K1202" s="288"/>
      <c r="L1202" s="289"/>
      <c r="M1202" s="289"/>
      <c r="N1202" s="289"/>
    </row>
    <row r="1203" spans="1:14" s="290" customFormat="1" ht="30" customHeight="1" hidden="1">
      <c r="A1203" s="228"/>
      <c r="B1203" s="229" t="s">
        <v>1258</v>
      </c>
      <c r="C1203" s="219"/>
      <c r="D1203" s="220"/>
      <c r="E1203" s="242"/>
      <c r="F1203" s="222"/>
      <c r="G1203" s="242"/>
      <c r="H1203" s="223"/>
      <c r="I1203" s="222"/>
      <c r="J1203" s="266"/>
      <c r="K1203" s="288"/>
      <c r="L1203" s="289"/>
      <c r="M1203" s="289"/>
      <c r="N1203" s="289"/>
    </row>
    <row r="1204" spans="1:14" s="290" customFormat="1" ht="15" customHeight="1" hidden="1">
      <c r="A1204" s="228"/>
      <c r="B1204" s="229" t="s">
        <v>1259</v>
      </c>
      <c r="C1204" s="219"/>
      <c r="D1204" s="220"/>
      <c r="E1204" s="242"/>
      <c r="F1204" s="222"/>
      <c r="G1204" s="242"/>
      <c r="H1204" s="223"/>
      <c r="I1204" s="222"/>
      <c r="J1204" s="266"/>
      <c r="K1204" s="288"/>
      <c r="L1204" s="289"/>
      <c r="M1204" s="289"/>
      <c r="N1204" s="289"/>
    </row>
    <row r="1205" spans="1:14" s="290" customFormat="1" ht="15" customHeight="1" hidden="1">
      <c r="A1205" s="228"/>
      <c r="B1205" s="229" t="s">
        <v>1260</v>
      </c>
      <c r="C1205" s="219"/>
      <c r="D1205" s="220"/>
      <c r="E1205" s="242"/>
      <c r="F1205" s="222"/>
      <c r="G1205" s="242"/>
      <c r="H1205" s="223"/>
      <c r="I1205" s="222"/>
      <c r="J1205" s="266"/>
      <c r="K1205" s="288"/>
      <c r="L1205" s="289"/>
      <c r="M1205" s="289"/>
      <c r="N1205" s="289"/>
    </row>
    <row r="1206" spans="1:14" s="290" customFormat="1" ht="15" customHeight="1" hidden="1">
      <c r="A1206" s="228"/>
      <c r="B1206" s="229" t="s">
        <v>1261</v>
      </c>
      <c r="C1206" s="219"/>
      <c r="D1206" s="249"/>
      <c r="E1206" s="250"/>
      <c r="F1206" s="222"/>
      <c r="G1206" s="250"/>
      <c r="H1206" s="223"/>
      <c r="I1206" s="222"/>
      <c r="J1206" s="266"/>
      <c r="K1206" s="288"/>
      <c r="L1206" s="289"/>
      <c r="M1206" s="289"/>
      <c r="N1206" s="289"/>
    </row>
    <row r="1207" spans="1:14" s="290" customFormat="1" ht="18" customHeight="1">
      <c r="A1207" s="252"/>
      <c r="B1207" s="233"/>
      <c r="C1207" s="723" t="s">
        <v>1077</v>
      </c>
      <c r="D1207" s="724"/>
      <c r="E1207" s="724"/>
      <c r="F1207" s="234">
        <f>SUM(F952:F1206)</f>
        <v>6220.832999999998</v>
      </c>
      <c r="G1207" s="237"/>
      <c r="H1207" s="336"/>
      <c r="I1207" s="399">
        <f>SUM(I952:I1206)</f>
        <v>5583.45</v>
      </c>
      <c r="J1207" s="297"/>
      <c r="K1207" s="288"/>
      <c r="L1207" s="341"/>
      <c r="M1207" s="289"/>
      <c r="N1207" s="298"/>
    </row>
    <row r="1208" spans="1:14" s="290" customFormat="1" ht="18" customHeight="1">
      <c r="A1208" s="299">
        <v>110000</v>
      </c>
      <c r="B1208" s="204" t="s">
        <v>1021</v>
      </c>
      <c r="C1208" s="211"/>
      <c r="D1208" s="238"/>
      <c r="E1208" s="239"/>
      <c r="F1208" s="222"/>
      <c r="G1208" s="239"/>
      <c r="H1208" s="223"/>
      <c r="I1208" s="222"/>
      <c r="J1208" s="266"/>
      <c r="K1208" s="288"/>
      <c r="L1208" s="289"/>
      <c r="M1208" s="289"/>
      <c r="N1208" s="289"/>
    </row>
    <row r="1209" spans="1:14" s="290" customFormat="1" ht="30" customHeight="1">
      <c r="A1209" s="217">
        <v>110100</v>
      </c>
      <c r="B1209" s="292" t="s">
        <v>1365</v>
      </c>
      <c r="C1209" s="282"/>
      <c r="D1209" s="220"/>
      <c r="E1209" s="242"/>
      <c r="F1209" s="222"/>
      <c r="G1209" s="242"/>
      <c r="H1209" s="223"/>
      <c r="I1209" s="222"/>
      <c r="J1209" s="266"/>
      <c r="K1209" s="288"/>
      <c r="L1209" s="289"/>
      <c r="M1209" s="289"/>
      <c r="N1209" s="289"/>
    </row>
    <row r="1210" spans="1:14" s="209" customFormat="1" ht="30" customHeight="1" hidden="1">
      <c r="A1210" s="228" t="s">
        <v>1262</v>
      </c>
      <c r="B1210" s="230" t="s">
        <v>1263</v>
      </c>
      <c r="C1210" s="219" t="s">
        <v>1157</v>
      </c>
      <c r="D1210" s="220"/>
      <c r="E1210" s="242"/>
      <c r="F1210" s="222">
        <f>D1210*E1210</f>
        <v>0</v>
      </c>
      <c r="G1210" s="242"/>
      <c r="H1210" s="223">
        <v>102.7</v>
      </c>
      <c r="I1210" s="224">
        <f>G1210*H1210</f>
        <v>0</v>
      </c>
      <c r="J1210" s="225"/>
      <c r="K1210" s="226"/>
      <c r="L1210" s="188"/>
      <c r="M1210" s="188"/>
      <c r="N1210" s="188"/>
    </row>
    <row r="1211" spans="1:14" s="209" customFormat="1" ht="15" customHeight="1" hidden="1">
      <c r="A1211" s="228"/>
      <c r="B1211" s="229" t="s">
        <v>1264</v>
      </c>
      <c r="C1211" s="219"/>
      <c r="D1211" s="220"/>
      <c r="E1211" s="242"/>
      <c r="F1211" s="222"/>
      <c r="G1211" s="242"/>
      <c r="H1211" s="223"/>
      <c r="I1211" s="224"/>
      <c r="J1211" s="225"/>
      <c r="K1211" s="226"/>
      <c r="L1211" s="188"/>
      <c r="M1211" s="188"/>
      <c r="N1211" s="188"/>
    </row>
    <row r="1212" spans="1:14" s="209" customFormat="1" ht="30" customHeight="1" hidden="1">
      <c r="A1212" s="228"/>
      <c r="B1212" s="229" t="s">
        <v>1265</v>
      </c>
      <c r="C1212" s="219"/>
      <c r="D1212" s="220"/>
      <c r="E1212" s="242"/>
      <c r="F1212" s="222"/>
      <c r="G1212" s="242"/>
      <c r="H1212" s="223"/>
      <c r="I1212" s="224"/>
      <c r="J1212" s="225"/>
      <c r="K1212" s="226"/>
      <c r="L1212" s="188"/>
      <c r="M1212" s="188"/>
      <c r="N1212" s="188"/>
    </row>
    <row r="1213" spans="1:14" s="209" customFormat="1" ht="30" customHeight="1" hidden="1">
      <c r="A1213" s="228" t="s">
        <v>1266</v>
      </c>
      <c r="B1213" s="230" t="s">
        <v>1267</v>
      </c>
      <c r="C1213" s="219" t="s">
        <v>1157</v>
      </c>
      <c r="D1213" s="220"/>
      <c r="E1213" s="242"/>
      <c r="F1213" s="222">
        <f>D1213*E1213</f>
        <v>0</v>
      </c>
      <c r="G1213" s="242"/>
      <c r="H1213" s="223">
        <v>112.78</v>
      </c>
      <c r="I1213" s="224">
        <f>G1213*H1213</f>
        <v>0</v>
      </c>
      <c r="J1213" s="225"/>
      <c r="K1213" s="226"/>
      <c r="L1213" s="188"/>
      <c r="M1213" s="188"/>
      <c r="N1213" s="188"/>
    </row>
    <row r="1214" spans="1:14" s="209" customFormat="1" ht="15" customHeight="1" hidden="1">
      <c r="A1214" s="228"/>
      <c r="B1214" s="229" t="s">
        <v>1268</v>
      </c>
      <c r="C1214" s="219"/>
      <c r="D1214" s="220"/>
      <c r="E1214" s="242"/>
      <c r="F1214" s="222"/>
      <c r="G1214" s="242"/>
      <c r="H1214" s="223"/>
      <c r="I1214" s="224"/>
      <c r="J1214" s="225"/>
      <c r="K1214" s="226"/>
      <c r="L1214" s="188"/>
      <c r="M1214" s="188"/>
      <c r="N1214" s="188"/>
    </row>
    <row r="1215" spans="1:14" s="209" customFormat="1" ht="30" customHeight="1" hidden="1">
      <c r="A1215" s="228"/>
      <c r="B1215" s="229" t="s">
        <v>1269</v>
      </c>
      <c r="C1215" s="219"/>
      <c r="D1215" s="220"/>
      <c r="E1215" s="242"/>
      <c r="F1215" s="222"/>
      <c r="G1215" s="242"/>
      <c r="H1215" s="223"/>
      <c r="I1215" s="224"/>
      <c r="J1215" s="225"/>
      <c r="K1215" s="226"/>
      <c r="L1215" s="188"/>
      <c r="M1215" s="188"/>
      <c r="N1215" s="188"/>
    </row>
    <row r="1216" spans="1:14" s="261" customFormat="1" ht="30" customHeight="1" hidden="1">
      <c r="A1216" s="228" t="s">
        <v>1270</v>
      </c>
      <c r="B1216" s="230" t="s">
        <v>1271</v>
      </c>
      <c r="C1216" s="219" t="s">
        <v>1157</v>
      </c>
      <c r="D1216" s="220"/>
      <c r="E1216" s="242"/>
      <c r="F1216" s="222">
        <f>D1216*E1216</f>
        <v>0</v>
      </c>
      <c r="G1216" s="242"/>
      <c r="H1216" s="223">
        <v>113.56</v>
      </c>
      <c r="I1216" s="224">
        <f>G1216*H1216</f>
        <v>0</v>
      </c>
      <c r="J1216" s="225"/>
      <c r="K1216" s="226"/>
      <c r="L1216" s="260"/>
      <c r="M1216" s="260"/>
      <c r="N1216" s="260"/>
    </row>
    <row r="1217" spans="1:14" s="261" customFormat="1" ht="15" customHeight="1" hidden="1">
      <c r="A1217" s="228"/>
      <c r="B1217" s="229" t="s">
        <v>1374</v>
      </c>
      <c r="C1217" s="219"/>
      <c r="D1217" s="220"/>
      <c r="E1217" s="242"/>
      <c r="F1217" s="222"/>
      <c r="G1217" s="242"/>
      <c r="H1217" s="223"/>
      <c r="I1217" s="224"/>
      <c r="J1217" s="225"/>
      <c r="K1217" s="226"/>
      <c r="L1217" s="260"/>
      <c r="M1217" s="260"/>
      <c r="N1217" s="260"/>
    </row>
    <row r="1218" spans="1:14" s="209" customFormat="1" ht="30" customHeight="1" hidden="1">
      <c r="A1218" s="228"/>
      <c r="B1218" s="229" t="s">
        <v>1272</v>
      </c>
      <c r="C1218" s="219"/>
      <c r="D1218" s="220"/>
      <c r="E1218" s="242"/>
      <c r="F1218" s="222"/>
      <c r="G1218" s="242"/>
      <c r="H1218" s="223"/>
      <c r="I1218" s="224"/>
      <c r="J1218" s="225"/>
      <c r="K1218" s="226"/>
      <c r="L1218" s="188"/>
      <c r="M1218" s="188"/>
      <c r="N1218" s="188"/>
    </row>
    <row r="1219" spans="1:14" s="209" customFormat="1" ht="30" customHeight="1" hidden="1">
      <c r="A1219" s="228" t="s">
        <v>1273</v>
      </c>
      <c r="B1219" s="230" t="s">
        <v>1274</v>
      </c>
      <c r="C1219" s="219" t="s">
        <v>1157</v>
      </c>
      <c r="D1219" s="220"/>
      <c r="E1219" s="242"/>
      <c r="F1219" s="222">
        <f>D1219*E1219</f>
        <v>0</v>
      </c>
      <c r="G1219" s="242"/>
      <c r="H1219" s="223">
        <v>145.06</v>
      </c>
      <c r="I1219" s="224">
        <f>G1219*H1219</f>
        <v>0</v>
      </c>
      <c r="J1219" s="225"/>
      <c r="K1219" s="226"/>
      <c r="L1219" s="188"/>
      <c r="M1219" s="188"/>
      <c r="N1219" s="188"/>
    </row>
    <row r="1220" spans="1:14" s="290" customFormat="1" ht="15" customHeight="1" hidden="1">
      <c r="A1220" s="228"/>
      <c r="B1220" s="229" t="s">
        <v>1275</v>
      </c>
      <c r="C1220" s="219"/>
      <c r="D1220" s="220"/>
      <c r="E1220" s="242"/>
      <c r="F1220" s="222"/>
      <c r="G1220" s="242"/>
      <c r="H1220" s="223"/>
      <c r="I1220" s="224"/>
      <c r="J1220" s="266"/>
      <c r="K1220" s="288"/>
      <c r="L1220" s="289"/>
      <c r="M1220" s="289"/>
      <c r="N1220" s="289"/>
    </row>
    <row r="1221" spans="1:14" s="290" customFormat="1" ht="30" customHeight="1" hidden="1">
      <c r="A1221" s="228"/>
      <c r="B1221" s="229" t="s">
        <v>1276</v>
      </c>
      <c r="C1221" s="219"/>
      <c r="D1221" s="220"/>
      <c r="E1221" s="242"/>
      <c r="F1221" s="222"/>
      <c r="G1221" s="242"/>
      <c r="H1221" s="223"/>
      <c r="I1221" s="224"/>
      <c r="J1221" s="266"/>
      <c r="K1221" s="288"/>
      <c r="L1221" s="289"/>
      <c r="M1221" s="289"/>
      <c r="N1221" s="289"/>
    </row>
    <row r="1222" spans="1:14" s="290" customFormat="1" ht="30" customHeight="1" hidden="1">
      <c r="A1222" s="228" t="s">
        <v>1277</v>
      </c>
      <c r="B1222" s="230" t="s">
        <v>1278</v>
      </c>
      <c r="C1222" s="219" t="s">
        <v>1157</v>
      </c>
      <c r="D1222" s="220"/>
      <c r="E1222" s="242"/>
      <c r="F1222" s="222"/>
      <c r="G1222" s="242"/>
      <c r="H1222" s="223">
        <v>399.29</v>
      </c>
      <c r="I1222" s="224">
        <f>G1222*H1222</f>
        <v>0</v>
      </c>
      <c r="J1222" s="266"/>
      <c r="K1222" s="288"/>
      <c r="L1222" s="289"/>
      <c r="M1222" s="289"/>
      <c r="N1222" s="289"/>
    </row>
    <row r="1223" spans="1:14" s="290" customFormat="1" ht="15" customHeight="1" hidden="1">
      <c r="A1223" s="228"/>
      <c r="B1223" s="229" t="s">
        <v>1268</v>
      </c>
      <c r="C1223" s="219"/>
      <c r="D1223" s="220"/>
      <c r="E1223" s="242"/>
      <c r="F1223" s="222"/>
      <c r="G1223" s="242"/>
      <c r="H1223" s="223"/>
      <c r="I1223" s="224"/>
      <c r="J1223" s="266"/>
      <c r="K1223" s="288"/>
      <c r="L1223" s="289"/>
      <c r="M1223" s="289"/>
      <c r="N1223" s="289"/>
    </row>
    <row r="1224" spans="1:14" s="290" customFormat="1" ht="30" customHeight="1" hidden="1">
      <c r="A1224" s="228"/>
      <c r="B1224" s="229" t="s">
        <v>1279</v>
      </c>
      <c r="C1224" s="219"/>
      <c r="D1224" s="220"/>
      <c r="E1224" s="242"/>
      <c r="F1224" s="222"/>
      <c r="G1224" s="242"/>
      <c r="H1224" s="223"/>
      <c r="I1224" s="224"/>
      <c r="J1224" s="266"/>
      <c r="K1224" s="288"/>
      <c r="L1224" s="289"/>
      <c r="M1224" s="289"/>
      <c r="N1224" s="289"/>
    </row>
    <row r="1225" spans="1:14" s="290" customFormat="1" ht="30" customHeight="1" hidden="1">
      <c r="A1225" s="228" t="s">
        <v>1280</v>
      </c>
      <c r="B1225" s="230" t="s">
        <v>1281</v>
      </c>
      <c r="C1225" s="219" t="s">
        <v>1157</v>
      </c>
      <c r="D1225" s="256"/>
      <c r="E1225" s="222"/>
      <c r="F1225" s="222"/>
      <c r="G1225" s="222"/>
      <c r="H1225" s="223">
        <v>424.75</v>
      </c>
      <c r="I1225" s="224">
        <f>G1225*H1225</f>
        <v>0</v>
      </c>
      <c r="J1225" s="266"/>
      <c r="K1225" s="288"/>
      <c r="L1225" s="289"/>
      <c r="M1225" s="289"/>
      <c r="N1225" s="289"/>
    </row>
    <row r="1226" spans="1:14" s="290" customFormat="1" ht="15" customHeight="1" hidden="1">
      <c r="A1226" s="228"/>
      <c r="B1226" s="229" t="s">
        <v>1275</v>
      </c>
      <c r="C1226" s="219"/>
      <c r="D1226" s="256"/>
      <c r="E1226" s="222"/>
      <c r="F1226" s="222"/>
      <c r="G1226" s="222"/>
      <c r="H1226" s="223"/>
      <c r="I1226" s="224"/>
      <c r="J1226" s="266"/>
      <c r="K1226" s="288"/>
      <c r="L1226" s="289"/>
      <c r="M1226" s="289"/>
      <c r="N1226" s="289"/>
    </row>
    <row r="1227" spans="1:14" s="290" customFormat="1" ht="30" customHeight="1" hidden="1">
      <c r="A1227" s="228"/>
      <c r="B1227" s="229" t="s">
        <v>1282</v>
      </c>
      <c r="C1227" s="219"/>
      <c r="D1227" s="256"/>
      <c r="E1227" s="222"/>
      <c r="F1227" s="222"/>
      <c r="G1227" s="222"/>
      <c r="H1227" s="223"/>
      <c r="I1227" s="224"/>
      <c r="J1227" s="266"/>
      <c r="K1227" s="288"/>
      <c r="L1227" s="289"/>
      <c r="M1227" s="289"/>
      <c r="N1227" s="289"/>
    </row>
    <row r="1228" spans="1:14" s="290" customFormat="1" ht="30" customHeight="1">
      <c r="A1228" s="228" t="s">
        <v>1524</v>
      </c>
      <c r="B1228" s="230" t="s">
        <v>1366</v>
      </c>
      <c r="C1228" s="219" t="s">
        <v>1157</v>
      </c>
      <c r="D1228" s="256"/>
      <c r="E1228" s="242"/>
      <c r="F1228" s="222"/>
      <c r="G1228" s="222">
        <v>1</v>
      </c>
      <c r="H1228" s="223">
        <v>2283.29</v>
      </c>
      <c r="I1228" s="222">
        <f>G1228*H1228</f>
        <v>2283.29</v>
      </c>
      <c r="J1228" s="266"/>
      <c r="K1228" s="288"/>
      <c r="L1228" s="289"/>
      <c r="M1228" s="289"/>
      <c r="N1228" s="289"/>
    </row>
    <row r="1229" spans="1:14" s="290" customFormat="1" ht="15" customHeight="1">
      <c r="A1229" s="228"/>
      <c r="B1229" s="229" t="s">
        <v>1367</v>
      </c>
      <c r="C1229" s="219"/>
      <c r="D1229" s="256"/>
      <c r="E1229" s="222"/>
      <c r="F1229" s="222"/>
      <c r="G1229" s="222"/>
      <c r="H1229" s="223"/>
      <c r="I1229" s="222"/>
      <c r="J1229" s="266"/>
      <c r="K1229" s="288"/>
      <c r="L1229" s="289"/>
      <c r="M1229" s="289"/>
      <c r="N1229" s="289"/>
    </row>
    <row r="1230" spans="1:14" s="290" customFormat="1" ht="30" customHeight="1">
      <c r="A1230" s="228"/>
      <c r="B1230" s="229" t="s">
        <v>1368</v>
      </c>
      <c r="C1230" s="219"/>
      <c r="D1230" s="256"/>
      <c r="E1230" s="222"/>
      <c r="F1230" s="222"/>
      <c r="G1230" s="222"/>
      <c r="H1230" s="223"/>
      <c r="I1230" s="222"/>
      <c r="J1230" s="266"/>
      <c r="K1230" s="288"/>
      <c r="L1230" s="289"/>
      <c r="M1230" s="289"/>
      <c r="N1230" s="289"/>
    </row>
    <row r="1231" spans="1:14" s="209" customFormat="1" ht="30" customHeight="1" hidden="1">
      <c r="A1231" s="228" t="s">
        <v>1283</v>
      </c>
      <c r="B1231" s="230" t="s">
        <v>1284</v>
      </c>
      <c r="C1231" s="219" t="s">
        <v>1157</v>
      </c>
      <c r="D1231" s="220"/>
      <c r="E1231" s="242"/>
      <c r="F1231" s="222"/>
      <c r="G1231" s="242"/>
      <c r="H1231" s="223">
        <v>153.35</v>
      </c>
      <c r="I1231" s="222">
        <f>G1231*H1231</f>
        <v>0</v>
      </c>
      <c r="J1231" s="225"/>
      <c r="K1231" s="226"/>
      <c r="L1231" s="188"/>
      <c r="M1231" s="188"/>
      <c r="N1231" s="188"/>
    </row>
    <row r="1232" spans="1:14" s="290" customFormat="1" ht="30" hidden="1">
      <c r="A1232" s="228"/>
      <c r="B1232" s="229" t="s">
        <v>1285</v>
      </c>
      <c r="C1232" s="219"/>
      <c r="D1232" s="220"/>
      <c r="E1232" s="242"/>
      <c r="F1232" s="222"/>
      <c r="G1232" s="242"/>
      <c r="H1232" s="223"/>
      <c r="I1232" s="222"/>
      <c r="J1232" s="266"/>
      <c r="K1232" s="288"/>
      <c r="L1232" s="289"/>
      <c r="M1232" s="289"/>
      <c r="N1232" s="289"/>
    </row>
    <row r="1233" spans="1:14" s="290" customFormat="1" ht="30" customHeight="1" hidden="1">
      <c r="A1233" s="228"/>
      <c r="B1233" s="229" t="s">
        <v>1286</v>
      </c>
      <c r="C1233" s="219"/>
      <c r="D1233" s="220"/>
      <c r="E1233" s="242"/>
      <c r="F1233" s="222"/>
      <c r="G1233" s="242"/>
      <c r="H1233" s="223"/>
      <c r="I1233" s="222"/>
      <c r="J1233" s="266"/>
      <c r="K1233" s="288"/>
      <c r="L1233" s="289"/>
      <c r="M1233" s="289"/>
      <c r="N1233" s="289"/>
    </row>
    <row r="1234" spans="1:14" s="290" customFormat="1" ht="15" customHeight="1" hidden="1">
      <c r="A1234" s="228" t="s">
        <v>1287</v>
      </c>
      <c r="B1234" s="302" t="s">
        <v>1386</v>
      </c>
      <c r="C1234" s="219"/>
      <c r="D1234" s="220"/>
      <c r="E1234" s="242"/>
      <c r="F1234" s="222"/>
      <c r="G1234" s="242"/>
      <c r="H1234" s="223"/>
      <c r="I1234" s="222"/>
      <c r="J1234" s="266"/>
      <c r="K1234" s="288"/>
      <c r="L1234" s="289"/>
      <c r="M1234" s="289"/>
      <c r="N1234" s="289"/>
    </row>
    <row r="1235" spans="1:14" s="209" customFormat="1" ht="30" customHeight="1" hidden="1">
      <c r="A1235" s="228" t="s">
        <v>1288</v>
      </c>
      <c r="B1235" s="230" t="s">
        <v>1289</v>
      </c>
      <c r="C1235" s="219" t="s">
        <v>1157</v>
      </c>
      <c r="D1235" s="220"/>
      <c r="E1235" s="242"/>
      <c r="F1235" s="222"/>
      <c r="G1235" s="242"/>
      <c r="H1235" s="223">
        <v>95</v>
      </c>
      <c r="I1235" s="222">
        <f>G1235*H1235</f>
        <v>0</v>
      </c>
      <c r="J1235" s="225"/>
      <c r="K1235" s="226"/>
      <c r="L1235" s="188"/>
      <c r="M1235" s="188"/>
      <c r="N1235" s="188"/>
    </row>
    <row r="1236" spans="1:14" s="290" customFormat="1" ht="30" customHeight="1" hidden="1">
      <c r="A1236" s="228"/>
      <c r="B1236" s="229" t="s">
        <v>1375</v>
      </c>
      <c r="C1236" s="219"/>
      <c r="D1236" s="220"/>
      <c r="E1236" s="242"/>
      <c r="F1236" s="222"/>
      <c r="G1236" s="242"/>
      <c r="H1236" s="223"/>
      <c r="I1236" s="222"/>
      <c r="J1236" s="266"/>
      <c r="K1236" s="288"/>
      <c r="L1236" s="289"/>
      <c r="M1236" s="289"/>
      <c r="N1236" s="289"/>
    </row>
    <row r="1237" spans="1:14" s="290" customFormat="1" ht="30" customHeight="1" hidden="1">
      <c r="A1237" s="228"/>
      <c r="B1237" s="229" t="s">
        <v>1290</v>
      </c>
      <c r="C1237" s="219"/>
      <c r="D1237" s="220"/>
      <c r="E1237" s="242"/>
      <c r="F1237" s="222"/>
      <c r="G1237" s="242"/>
      <c r="H1237" s="223"/>
      <c r="I1237" s="222"/>
      <c r="J1237" s="266"/>
      <c r="K1237" s="288"/>
      <c r="L1237" s="289"/>
      <c r="M1237" s="289"/>
      <c r="N1237" s="289"/>
    </row>
    <row r="1238" spans="1:14" s="290" customFormat="1" ht="15" customHeight="1" hidden="1">
      <c r="A1238" s="228"/>
      <c r="B1238" s="229" t="s">
        <v>1291</v>
      </c>
      <c r="C1238" s="219"/>
      <c r="D1238" s="220"/>
      <c r="E1238" s="242"/>
      <c r="F1238" s="222"/>
      <c r="G1238" s="242"/>
      <c r="H1238" s="223"/>
      <c r="I1238" s="222"/>
      <c r="J1238" s="266"/>
      <c r="K1238" s="288"/>
      <c r="L1238" s="289"/>
      <c r="M1238" s="289"/>
      <c r="N1238" s="289"/>
    </row>
    <row r="1239" spans="1:14" s="290" customFormat="1" ht="15" customHeight="1" hidden="1">
      <c r="A1239" s="228"/>
      <c r="B1239" s="229" t="s">
        <v>1153</v>
      </c>
      <c r="C1239" s="219"/>
      <c r="D1239" s="220"/>
      <c r="E1239" s="242"/>
      <c r="F1239" s="222"/>
      <c r="G1239" s="242"/>
      <c r="H1239" s="223"/>
      <c r="I1239" s="222"/>
      <c r="J1239" s="266"/>
      <c r="K1239" s="288"/>
      <c r="L1239" s="289"/>
      <c r="M1239" s="289"/>
      <c r="N1239" s="289"/>
    </row>
    <row r="1240" spans="1:14" s="290" customFormat="1" ht="15" customHeight="1" hidden="1">
      <c r="A1240" s="228"/>
      <c r="B1240" s="229" t="s">
        <v>1117</v>
      </c>
      <c r="C1240" s="219"/>
      <c r="D1240" s="220"/>
      <c r="E1240" s="242"/>
      <c r="F1240" s="222"/>
      <c r="G1240" s="242"/>
      <c r="H1240" s="223"/>
      <c r="I1240" s="222"/>
      <c r="J1240" s="266"/>
      <c r="K1240" s="288"/>
      <c r="L1240" s="289"/>
      <c r="M1240" s="289"/>
      <c r="N1240" s="289"/>
    </row>
    <row r="1241" spans="1:14" s="290" customFormat="1" ht="15" customHeight="1" hidden="1">
      <c r="A1241" s="228"/>
      <c r="B1241" s="229" t="s">
        <v>1150</v>
      </c>
      <c r="C1241" s="219"/>
      <c r="D1241" s="220"/>
      <c r="E1241" s="242"/>
      <c r="F1241" s="222"/>
      <c r="G1241" s="242"/>
      <c r="H1241" s="223"/>
      <c r="I1241" s="222"/>
      <c r="J1241" s="266"/>
      <c r="K1241" s="288"/>
      <c r="L1241" s="289"/>
      <c r="M1241" s="289"/>
      <c r="N1241" s="289"/>
    </row>
    <row r="1242" spans="1:14" s="209" customFormat="1" ht="30" customHeight="1" hidden="1">
      <c r="A1242" s="228" t="s">
        <v>1292</v>
      </c>
      <c r="B1242" s="230" t="s">
        <v>1293</v>
      </c>
      <c r="C1242" s="219" t="s">
        <v>884</v>
      </c>
      <c r="D1242" s="220"/>
      <c r="E1242" s="242"/>
      <c r="F1242" s="222"/>
      <c r="G1242" s="242"/>
      <c r="H1242" s="223">
        <v>22.1</v>
      </c>
      <c r="I1242" s="222">
        <f>G1242*H1242</f>
        <v>0</v>
      </c>
      <c r="J1242" s="225"/>
      <c r="K1242" s="226"/>
      <c r="L1242" s="188"/>
      <c r="M1242" s="188"/>
      <c r="N1242" s="188"/>
    </row>
    <row r="1243" spans="1:14" s="290" customFormat="1" ht="30" customHeight="1" hidden="1">
      <c r="A1243" s="228"/>
      <c r="B1243" s="229" t="s">
        <v>1377</v>
      </c>
      <c r="C1243" s="219"/>
      <c r="D1243" s="220"/>
      <c r="E1243" s="242"/>
      <c r="F1243" s="222"/>
      <c r="G1243" s="242"/>
      <c r="H1243" s="223"/>
      <c r="I1243" s="222"/>
      <c r="J1243" s="266"/>
      <c r="K1243" s="288"/>
      <c r="L1243" s="289"/>
      <c r="M1243" s="289"/>
      <c r="N1243" s="289"/>
    </row>
    <row r="1244" spans="1:14" s="290" customFormat="1" ht="15" customHeight="1" hidden="1">
      <c r="A1244" s="228"/>
      <c r="B1244" s="229" t="s">
        <v>1294</v>
      </c>
      <c r="C1244" s="219"/>
      <c r="D1244" s="220"/>
      <c r="E1244" s="242"/>
      <c r="F1244" s="222"/>
      <c r="G1244" s="242"/>
      <c r="H1244" s="223"/>
      <c r="I1244" s="222"/>
      <c r="J1244" s="266"/>
      <c r="K1244" s="288"/>
      <c r="L1244" s="289"/>
      <c r="M1244" s="289"/>
      <c r="N1244" s="289"/>
    </row>
    <row r="1245" spans="1:14" s="209" customFormat="1" ht="30" customHeight="1" hidden="1">
      <c r="A1245" s="228" t="s">
        <v>1295</v>
      </c>
      <c r="B1245" s="230" t="s">
        <v>1296</v>
      </c>
      <c r="C1245" s="219" t="s">
        <v>1467</v>
      </c>
      <c r="D1245" s="220"/>
      <c r="E1245" s="242"/>
      <c r="F1245" s="222">
        <f>D1245*E1245</f>
        <v>0</v>
      </c>
      <c r="G1245" s="242"/>
      <c r="H1245" s="223">
        <v>364.2</v>
      </c>
      <c r="I1245" s="222">
        <f>G1245*H1245</f>
        <v>0</v>
      </c>
      <c r="J1245" s="225"/>
      <c r="K1245" s="226"/>
      <c r="L1245" s="188"/>
      <c r="M1245" s="188"/>
      <c r="N1245" s="188"/>
    </row>
    <row r="1246" spans="1:14" s="290" customFormat="1" ht="15" customHeight="1" hidden="1">
      <c r="A1246" s="228"/>
      <c r="B1246" s="229" t="s">
        <v>1297</v>
      </c>
      <c r="C1246" s="219"/>
      <c r="D1246" s="220"/>
      <c r="E1246" s="242"/>
      <c r="F1246" s="222"/>
      <c r="G1246" s="242"/>
      <c r="H1246" s="223"/>
      <c r="I1246" s="222"/>
      <c r="J1246" s="266"/>
      <c r="K1246" s="288"/>
      <c r="L1246" s="289"/>
      <c r="M1246" s="289"/>
      <c r="N1246" s="289"/>
    </row>
    <row r="1247" spans="1:14" s="290" customFormat="1" ht="15" customHeight="1" hidden="1">
      <c r="A1247" s="228"/>
      <c r="B1247" s="229" t="s">
        <v>1298</v>
      </c>
      <c r="C1247" s="219"/>
      <c r="D1247" s="220"/>
      <c r="E1247" s="242"/>
      <c r="F1247" s="222"/>
      <c r="G1247" s="242"/>
      <c r="H1247" s="223"/>
      <c r="I1247" s="222"/>
      <c r="J1247" s="266"/>
      <c r="K1247" s="288"/>
      <c r="L1247" s="289"/>
      <c r="M1247" s="289"/>
      <c r="N1247" s="289"/>
    </row>
    <row r="1248" spans="1:14" s="290" customFormat="1" ht="15" customHeight="1" hidden="1">
      <c r="A1248" s="228"/>
      <c r="B1248" s="229" t="s">
        <v>1153</v>
      </c>
      <c r="C1248" s="219"/>
      <c r="D1248" s="220"/>
      <c r="E1248" s="242"/>
      <c r="F1248" s="222"/>
      <c r="G1248" s="242"/>
      <c r="H1248" s="223"/>
      <c r="I1248" s="222"/>
      <c r="J1248" s="266"/>
      <c r="K1248" s="288"/>
      <c r="L1248" s="289"/>
      <c r="M1248" s="289"/>
      <c r="N1248" s="289"/>
    </row>
    <row r="1249" spans="1:14" s="290" customFormat="1" ht="15" customHeight="1" hidden="1">
      <c r="A1249" s="228"/>
      <c r="B1249" s="229" t="s">
        <v>1150</v>
      </c>
      <c r="C1249" s="219"/>
      <c r="D1249" s="220"/>
      <c r="E1249" s="242"/>
      <c r="F1249" s="222"/>
      <c r="G1249" s="242"/>
      <c r="H1249" s="223"/>
      <c r="I1249" s="222"/>
      <c r="J1249" s="266"/>
      <c r="K1249" s="288"/>
      <c r="L1249" s="289"/>
      <c r="M1249" s="289"/>
      <c r="N1249" s="289"/>
    </row>
    <row r="1250" spans="1:14" s="343" customFormat="1" ht="35.25" customHeight="1" hidden="1">
      <c r="A1250" s="255" t="s">
        <v>1299</v>
      </c>
      <c r="B1250" s="230" t="s">
        <v>1300</v>
      </c>
      <c r="C1250" s="219" t="s">
        <v>1157</v>
      </c>
      <c r="D1250" s="220"/>
      <c r="E1250" s="242"/>
      <c r="F1250" s="222">
        <f>D1250*E1250</f>
        <v>0</v>
      </c>
      <c r="G1250" s="242"/>
      <c r="H1250" s="223">
        <v>676.17</v>
      </c>
      <c r="I1250" s="222">
        <f>G1250*H1250</f>
        <v>0</v>
      </c>
      <c r="J1250" s="225"/>
      <c r="K1250" s="226"/>
      <c r="L1250" s="342"/>
      <c r="M1250" s="342"/>
      <c r="N1250" s="342"/>
    </row>
    <row r="1251" spans="1:14" s="290" customFormat="1" ht="30" customHeight="1" hidden="1">
      <c r="A1251" s="228"/>
      <c r="B1251" s="229" t="s">
        <v>1301</v>
      </c>
      <c r="C1251" s="219"/>
      <c r="D1251" s="220"/>
      <c r="E1251" s="242"/>
      <c r="F1251" s="222"/>
      <c r="G1251" s="242"/>
      <c r="H1251" s="223"/>
      <c r="I1251" s="222"/>
      <c r="J1251" s="266"/>
      <c r="K1251" s="288"/>
      <c r="L1251" s="289"/>
      <c r="M1251" s="289"/>
      <c r="N1251" s="289"/>
    </row>
    <row r="1252" spans="1:14" s="290" customFormat="1" ht="15" customHeight="1" hidden="1">
      <c r="A1252" s="228"/>
      <c r="B1252" s="229" t="s">
        <v>1302</v>
      </c>
      <c r="C1252" s="219"/>
      <c r="D1252" s="220"/>
      <c r="E1252" s="242"/>
      <c r="F1252" s="222"/>
      <c r="G1252" s="242"/>
      <c r="H1252" s="223"/>
      <c r="I1252" s="222"/>
      <c r="J1252" s="266"/>
      <c r="K1252" s="288"/>
      <c r="L1252" s="289"/>
      <c r="M1252" s="289"/>
      <c r="N1252" s="289"/>
    </row>
    <row r="1253" spans="1:14" s="290" customFormat="1" ht="30" customHeight="1" hidden="1">
      <c r="A1253" s="228"/>
      <c r="B1253" s="229" t="s">
        <v>1303</v>
      </c>
      <c r="C1253" s="219"/>
      <c r="D1253" s="220"/>
      <c r="E1253" s="242"/>
      <c r="F1253" s="222"/>
      <c r="G1253" s="242"/>
      <c r="H1253" s="223"/>
      <c r="I1253" s="222"/>
      <c r="J1253" s="266"/>
      <c r="K1253" s="288"/>
      <c r="L1253" s="289"/>
      <c r="M1253" s="289"/>
      <c r="N1253" s="289"/>
    </row>
    <row r="1254" spans="1:14" s="290" customFormat="1" ht="30" customHeight="1" hidden="1">
      <c r="A1254" s="228"/>
      <c r="B1254" s="229" t="s">
        <v>1304</v>
      </c>
      <c r="C1254" s="219"/>
      <c r="D1254" s="220"/>
      <c r="E1254" s="242"/>
      <c r="F1254" s="222"/>
      <c r="G1254" s="242"/>
      <c r="H1254" s="223"/>
      <c r="I1254" s="222"/>
      <c r="J1254" s="266"/>
      <c r="K1254" s="288"/>
      <c r="L1254" s="289"/>
      <c r="M1254" s="289"/>
      <c r="N1254" s="289"/>
    </row>
    <row r="1255" spans="1:14" s="290" customFormat="1" ht="15" customHeight="1" hidden="1">
      <c r="A1255" s="228"/>
      <c r="B1255" s="229" t="s">
        <v>1305</v>
      </c>
      <c r="C1255" s="219"/>
      <c r="D1255" s="220"/>
      <c r="E1255" s="242"/>
      <c r="F1255" s="222"/>
      <c r="G1255" s="242"/>
      <c r="H1255" s="223"/>
      <c r="I1255" s="222"/>
      <c r="J1255" s="266"/>
      <c r="K1255" s="288"/>
      <c r="L1255" s="289"/>
      <c r="M1255" s="289"/>
      <c r="N1255" s="289"/>
    </row>
    <row r="1256" spans="1:14" s="290" customFormat="1" ht="15" customHeight="1" hidden="1">
      <c r="A1256" s="228"/>
      <c r="B1256" s="229" t="s">
        <v>1153</v>
      </c>
      <c r="C1256" s="219"/>
      <c r="D1256" s="220"/>
      <c r="E1256" s="242"/>
      <c r="F1256" s="222"/>
      <c r="G1256" s="242"/>
      <c r="H1256" s="223"/>
      <c r="I1256" s="222"/>
      <c r="J1256" s="266"/>
      <c r="K1256" s="288"/>
      <c r="L1256" s="289"/>
      <c r="M1256" s="289"/>
      <c r="N1256" s="289"/>
    </row>
    <row r="1257" spans="1:14" s="290" customFormat="1" ht="15" customHeight="1" hidden="1">
      <c r="A1257" s="228"/>
      <c r="B1257" s="229" t="s">
        <v>1117</v>
      </c>
      <c r="C1257" s="219"/>
      <c r="D1257" s="220"/>
      <c r="E1257" s="242"/>
      <c r="F1257" s="222"/>
      <c r="G1257" s="242"/>
      <c r="H1257" s="223"/>
      <c r="I1257" s="222"/>
      <c r="J1257" s="266"/>
      <c r="K1257" s="288"/>
      <c r="L1257" s="289"/>
      <c r="M1257" s="289"/>
      <c r="N1257" s="289"/>
    </row>
    <row r="1258" spans="1:14" s="290" customFormat="1" ht="15" customHeight="1" hidden="1">
      <c r="A1258" s="228"/>
      <c r="B1258" s="229" t="s">
        <v>1150</v>
      </c>
      <c r="C1258" s="219"/>
      <c r="D1258" s="220"/>
      <c r="E1258" s="242"/>
      <c r="F1258" s="222"/>
      <c r="G1258" s="242"/>
      <c r="H1258" s="223"/>
      <c r="I1258" s="222"/>
      <c r="J1258" s="266"/>
      <c r="K1258" s="288"/>
      <c r="L1258" s="289"/>
      <c r="M1258" s="289"/>
      <c r="N1258" s="289"/>
    </row>
    <row r="1259" spans="1:14" s="209" customFormat="1" ht="45" customHeight="1" hidden="1">
      <c r="A1259" s="228" t="s">
        <v>1306</v>
      </c>
      <c r="B1259" s="230" t="s">
        <v>1307</v>
      </c>
      <c r="C1259" s="219" t="s">
        <v>1157</v>
      </c>
      <c r="D1259" s="220"/>
      <c r="E1259" s="242"/>
      <c r="F1259" s="222">
        <f>D1259*E1259</f>
        <v>0</v>
      </c>
      <c r="G1259" s="242"/>
      <c r="H1259" s="223">
        <v>755.82</v>
      </c>
      <c r="I1259" s="222">
        <f>G1259*H1259</f>
        <v>0</v>
      </c>
      <c r="J1259" s="225"/>
      <c r="K1259" s="226"/>
      <c r="L1259" s="188"/>
      <c r="M1259" s="188"/>
      <c r="N1259" s="188"/>
    </row>
    <row r="1260" spans="1:14" s="290" customFormat="1" ht="30" customHeight="1" hidden="1">
      <c r="A1260" s="228"/>
      <c r="B1260" s="229" t="s">
        <v>1308</v>
      </c>
      <c r="C1260" s="219"/>
      <c r="D1260" s="220"/>
      <c r="E1260" s="242"/>
      <c r="F1260" s="222"/>
      <c r="G1260" s="242"/>
      <c r="H1260" s="223"/>
      <c r="I1260" s="222"/>
      <c r="J1260" s="266"/>
      <c r="K1260" s="288"/>
      <c r="L1260" s="289"/>
      <c r="M1260" s="289"/>
      <c r="N1260" s="289"/>
    </row>
    <row r="1261" spans="1:14" s="290" customFormat="1" ht="30" customHeight="1" hidden="1">
      <c r="A1261" s="228"/>
      <c r="B1261" s="229" t="s">
        <v>1309</v>
      </c>
      <c r="C1261" s="219"/>
      <c r="D1261" s="220"/>
      <c r="E1261" s="242"/>
      <c r="F1261" s="222"/>
      <c r="G1261" s="242"/>
      <c r="H1261" s="223"/>
      <c r="I1261" s="222"/>
      <c r="J1261" s="266"/>
      <c r="K1261" s="288"/>
      <c r="L1261" s="289"/>
      <c r="M1261" s="289"/>
      <c r="N1261" s="289"/>
    </row>
    <row r="1262" spans="1:14" s="290" customFormat="1" ht="15" customHeight="1" hidden="1">
      <c r="A1262" s="228"/>
      <c r="B1262" s="229" t="s">
        <v>1310</v>
      </c>
      <c r="C1262" s="219"/>
      <c r="D1262" s="220"/>
      <c r="E1262" s="242"/>
      <c r="F1262" s="222"/>
      <c r="G1262" s="242"/>
      <c r="H1262" s="223"/>
      <c r="I1262" s="222"/>
      <c r="J1262" s="266"/>
      <c r="K1262" s="288"/>
      <c r="L1262" s="289"/>
      <c r="M1262" s="289"/>
      <c r="N1262" s="289"/>
    </row>
    <row r="1263" spans="1:14" s="290" customFormat="1" ht="30" customHeight="1" hidden="1">
      <c r="A1263" s="228"/>
      <c r="B1263" s="229" t="s">
        <v>1311</v>
      </c>
      <c r="C1263" s="219"/>
      <c r="D1263" s="220"/>
      <c r="E1263" s="242"/>
      <c r="F1263" s="222"/>
      <c r="G1263" s="242"/>
      <c r="H1263" s="223"/>
      <c r="I1263" s="222"/>
      <c r="J1263" s="266"/>
      <c r="K1263" s="288"/>
      <c r="L1263" s="289"/>
      <c r="M1263" s="289"/>
      <c r="N1263" s="289"/>
    </row>
    <row r="1264" spans="1:14" s="290" customFormat="1" ht="30" customHeight="1" hidden="1">
      <c r="A1264" s="228"/>
      <c r="B1264" s="229" t="s">
        <v>1375</v>
      </c>
      <c r="C1264" s="219"/>
      <c r="D1264" s="220"/>
      <c r="E1264" s="242"/>
      <c r="F1264" s="222"/>
      <c r="G1264" s="242"/>
      <c r="H1264" s="223"/>
      <c r="I1264" s="222"/>
      <c r="J1264" s="266"/>
      <c r="K1264" s="288"/>
      <c r="L1264" s="289"/>
      <c r="M1264" s="289"/>
      <c r="N1264" s="289"/>
    </row>
    <row r="1265" spans="1:14" s="290" customFormat="1" ht="15" customHeight="1" hidden="1">
      <c r="A1265" s="228"/>
      <c r="B1265" s="229" t="s">
        <v>1378</v>
      </c>
      <c r="C1265" s="219"/>
      <c r="D1265" s="220"/>
      <c r="E1265" s="242"/>
      <c r="F1265" s="222"/>
      <c r="G1265" s="242"/>
      <c r="H1265" s="223"/>
      <c r="I1265" s="222"/>
      <c r="J1265" s="266"/>
      <c r="K1265" s="288"/>
      <c r="L1265" s="289"/>
      <c r="M1265" s="289"/>
      <c r="N1265" s="289"/>
    </row>
    <row r="1266" spans="1:14" s="290" customFormat="1" ht="15" customHeight="1" hidden="1">
      <c r="A1266" s="228"/>
      <c r="B1266" s="229" t="s">
        <v>1153</v>
      </c>
      <c r="C1266" s="219"/>
      <c r="D1266" s="220"/>
      <c r="E1266" s="242"/>
      <c r="F1266" s="222"/>
      <c r="G1266" s="242"/>
      <c r="H1266" s="223"/>
      <c r="I1266" s="222"/>
      <c r="J1266" s="266"/>
      <c r="K1266" s="288"/>
      <c r="L1266" s="289"/>
      <c r="M1266" s="289"/>
      <c r="N1266" s="289"/>
    </row>
    <row r="1267" spans="1:14" s="290" customFormat="1" ht="15" customHeight="1" hidden="1">
      <c r="A1267" s="228"/>
      <c r="B1267" s="229" t="s">
        <v>1117</v>
      </c>
      <c r="C1267" s="219"/>
      <c r="D1267" s="220"/>
      <c r="E1267" s="242"/>
      <c r="F1267" s="222"/>
      <c r="G1267" s="242"/>
      <c r="H1267" s="223"/>
      <c r="I1267" s="222"/>
      <c r="J1267" s="266"/>
      <c r="K1267" s="288"/>
      <c r="L1267" s="289"/>
      <c r="M1267" s="289"/>
      <c r="N1267" s="289"/>
    </row>
    <row r="1268" spans="1:14" s="290" customFormat="1" ht="15" customHeight="1" hidden="1">
      <c r="A1268" s="228"/>
      <c r="B1268" s="229" t="s">
        <v>1150</v>
      </c>
      <c r="C1268" s="219"/>
      <c r="D1268" s="220"/>
      <c r="E1268" s="242"/>
      <c r="F1268" s="222"/>
      <c r="G1268" s="242"/>
      <c r="H1268" s="223"/>
      <c r="I1268" s="222"/>
      <c r="J1268" s="266"/>
      <c r="K1268" s="288"/>
      <c r="L1268" s="289"/>
      <c r="M1268" s="289"/>
      <c r="N1268" s="289"/>
    </row>
    <row r="1269" spans="1:14" s="290" customFormat="1" ht="15" customHeight="1" hidden="1">
      <c r="A1269" s="228" t="s">
        <v>1312</v>
      </c>
      <c r="B1269" s="302" t="s">
        <v>1842</v>
      </c>
      <c r="C1269" s="219"/>
      <c r="D1269" s="220"/>
      <c r="E1269" s="242"/>
      <c r="F1269" s="222"/>
      <c r="G1269" s="242"/>
      <c r="H1269" s="223"/>
      <c r="I1269" s="222"/>
      <c r="J1269" s="266"/>
      <c r="K1269" s="288"/>
      <c r="L1269" s="289"/>
      <c r="M1269" s="289"/>
      <c r="N1269" s="289"/>
    </row>
    <row r="1270" spans="1:14" s="290" customFormat="1" ht="15" customHeight="1" hidden="1">
      <c r="A1270" s="228" t="s">
        <v>1313</v>
      </c>
      <c r="B1270" s="230" t="s">
        <v>310</v>
      </c>
      <c r="C1270" s="219" t="s">
        <v>1157</v>
      </c>
      <c r="D1270" s="220"/>
      <c r="E1270" s="242"/>
      <c r="F1270" s="222"/>
      <c r="G1270" s="242"/>
      <c r="H1270" s="223">
        <v>71.66</v>
      </c>
      <c r="I1270" s="222">
        <f>G1270*H1270</f>
        <v>0</v>
      </c>
      <c r="J1270" s="266"/>
      <c r="K1270" s="288"/>
      <c r="L1270" s="289"/>
      <c r="M1270" s="289"/>
      <c r="N1270" s="289"/>
    </row>
    <row r="1271" spans="1:14" s="290" customFormat="1" ht="15" customHeight="1" hidden="1">
      <c r="A1271" s="228" t="s">
        <v>311</v>
      </c>
      <c r="B1271" s="230" t="s">
        <v>312</v>
      </c>
      <c r="C1271" s="219" t="s">
        <v>1157</v>
      </c>
      <c r="D1271" s="220"/>
      <c r="E1271" s="242"/>
      <c r="F1271" s="222"/>
      <c r="G1271" s="242"/>
      <c r="H1271" s="223">
        <v>153.05</v>
      </c>
      <c r="I1271" s="222">
        <f>G1271*H1271</f>
        <v>0</v>
      </c>
      <c r="J1271" s="266"/>
      <c r="K1271" s="288"/>
      <c r="L1271" s="289"/>
      <c r="M1271" s="289"/>
      <c r="N1271" s="289"/>
    </row>
    <row r="1272" spans="1:14" s="290" customFormat="1" ht="15" customHeight="1" hidden="1">
      <c r="A1272" s="228" t="s">
        <v>313</v>
      </c>
      <c r="B1272" s="302" t="s">
        <v>314</v>
      </c>
      <c r="C1272" s="219"/>
      <c r="D1272" s="220"/>
      <c r="E1272" s="242"/>
      <c r="F1272" s="222"/>
      <c r="G1272" s="242"/>
      <c r="H1272" s="223"/>
      <c r="I1272" s="222"/>
      <c r="J1272" s="266"/>
      <c r="K1272" s="288"/>
      <c r="L1272" s="289"/>
      <c r="M1272" s="289"/>
      <c r="N1272" s="289"/>
    </row>
    <row r="1273" spans="1:14" s="290" customFormat="1" ht="30" customHeight="1" hidden="1">
      <c r="A1273" s="228" t="s">
        <v>315</v>
      </c>
      <c r="B1273" s="230" t="s">
        <v>316</v>
      </c>
      <c r="C1273" s="219" t="s">
        <v>1076</v>
      </c>
      <c r="D1273" s="220"/>
      <c r="E1273" s="242"/>
      <c r="F1273" s="222"/>
      <c r="G1273" s="242"/>
      <c r="H1273" s="223">
        <v>12.11</v>
      </c>
      <c r="I1273" s="222">
        <f>G1273*H1273</f>
        <v>0</v>
      </c>
      <c r="J1273" s="266"/>
      <c r="K1273" s="288"/>
      <c r="L1273" s="289"/>
      <c r="M1273" s="289"/>
      <c r="N1273" s="289"/>
    </row>
    <row r="1274" spans="1:14" s="290" customFormat="1" ht="15" customHeight="1">
      <c r="A1274" s="228" t="s">
        <v>1525</v>
      </c>
      <c r="B1274" s="302" t="s">
        <v>1369</v>
      </c>
      <c r="C1274" s="219"/>
      <c r="D1274" s="220"/>
      <c r="E1274" s="242"/>
      <c r="F1274" s="222"/>
      <c r="G1274" s="242"/>
      <c r="H1274" s="223"/>
      <c r="I1274" s="222"/>
      <c r="J1274" s="266"/>
      <c r="K1274" s="288"/>
      <c r="L1274" s="289"/>
      <c r="M1274" s="289"/>
      <c r="N1274" s="289"/>
    </row>
    <row r="1275" spans="1:14" s="290" customFormat="1" ht="30" customHeight="1" hidden="1">
      <c r="A1275" s="228" t="s">
        <v>317</v>
      </c>
      <c r="B1275" s="230" t="s">
        <v>318</v>
      </c>
      <c r="C1275" s="219" t="s">
        <v>1157</v>
      </c>
      <c r="D1275" s="220"/>
      <c r="E1275" s="242"/>
      <c r="F1275" s="222">
        <f>D1275*E1275</f>
        <v>0</v>
      </c>
      <c r="G1275" s="242"/>
      <c r="H1275" s="223">
        <v>433.42</v>
      </c>
      <c r="I1275" s="222">
        <f>G1275*H1275</f>
        <v>0</v>
      </c>
      <c r="J1275" s="266"/>
      <c r="K1275" s="288"/>
      <c r="L1275" s="289"/>
      <c r="M1275" s="289"/>
      <c r="N1275" s="289"/>
    </row>
    <row r="1276" spans="1:14" s="290" customFormat="1" ht="30" customHeight="1" hidden="1">
      <c r="A1276" s="228"/>
      <c r="B1276" s="229" t="s">
        <v>319</v>
      </c>
      <c r="C1276" s="219"/>
      <c r="D1276" s="220"/>
      <c r="E1276" s="242"/>
      <c r="F1276" s="222"/>
      <c r="G1276" s="242"/>
      <c r="H1276" s="223"/>
      <c r="I1276" s="222"/>
      <c r="J1276" s="266"/>
      <c r="K1276" s="288"/>
      <c r="L1276" s="289"/>
      <c r="M1276" s="289"/>
      <c r="N1276" s="289"/>
    </row>
    <row r="1277" spans="1:14" s="290" customFormat="1" ht="30" customHeight="1" hidden="1">
      <c r="A1277" s="228"/>
      <c r="B1277" s="229" t="s">
        <v>1372</v>
      </c>
      <c r="C1277" s="219"/>
      <c r="D1277" s="220"/>
      <c r="E1277" s="242"/>
      <c r="F1277" s="222"/>
      <c r="G1277" s="242"/>
      <c r="H1277" s="223"/>
      <c r="I1277" s="222"/>
      <c r="J1277" s="266"/>
      <c r="K1277" s="288"/>
      <c r="L1277" s="289"/>
      <c r="M1277" s="289"/>
      <c r="N1277" s="289"/>
    </row>
    <row r="1278" spans="1:14" s="290" customFormat="1" ht="45" customHeight="1" hidden="1">
      <c r="A1278" s="228"/>
      <c r="B1278" s="229" t="s">
        <v>1383</v>
      </c>
      <c r="C1278" s="219"/>
      <c r="D1278" s="220"/>
      <c r="E1278" s="242"/>
      <c r="F1278" s="222"/>
      <c r="G1278" s="242"/>
      <c r="H1278" s="223"/>
      <c r="I1278" s="222"/>
      <c r="J1278" s="266"/>
      <c r="K1278" s="288"/>
      <c r="L1278" s="289"/>
      <c r="M1278" s="289"/>
      <c r="N1278" s="289"/>
    </row>
    <row r="1279" spans="1:14" s="290" customFormat="1" ht="15" customHeight="1" hidden="1">
      <c r="A1279" s="228"/>
      <c r="B1279" s="229" t="s">
        <v>1374</v>
      </c>
      <c r="C1279" s="219"/>
      <c r="D1279" s="220"/>
      <c r="E1279" s="242"/>
      <c r="F1279" s="222"/>
      <c r="G1279" s="242"/>
      <c r="H1279" s="223"/>
      <c r="I1279" s="222"/>
      <c r="J1279" s="266"/>
      <c r="K1279" s="288"/>
      <c r="L1279" s="289"/>
      <c r="M1279" s="289"/>
      <c r="N1279" s="289"/>
    </row>
    <row r="1280" spans="1:14" s="290" customFormat="1" ht="30" customHeight="1" hidden="1">
      <c r="A1280" s="228"/>
      <c r="B1280" s="229" t="s">
        <v>1375</v>
      </c>
      <c r="C1280" s="219"/>
      <c r="D1280" s="220"/>
      <c r="E1280" s="242"/>
      <c r="F1280" s="222"/>
      <c r="G1280" s="242"/>
      <c r="H1280" s="223"/>
      <c r="I1280" s="222"/>
      <c r="J1280" s="266"/>
      <c r="K1280" s="288"/>
      <c r="L1280" s="289"/>
      <c r="M1280" s="289"/>
      <c r="N1280" s="289"/>
    </row>
    <row r="1281" spans="1:14" s="290" customFormat="1" ht="30" customHeight="1" hidden="1">
      <c r="A1281" s="228"/>
      <c r="B1281" s="229" t="s">
        <v>320</v>
      </c>
      <c r="C1281" s="219"/>
      <c r="D1281" s="220"/>
      <c r="E1281" s="242"/>
      <c r="F1281" s="222"/>
      <c r="G1281" s="242"/>
      <c r="H1281" s="223"/>
      <c r="I1281" s="222"/>
      <c r="J1281" s="266"/>
      <c r="K1281" s="288"/>
      <c r="L1281" s="289"/>
      <c r="M1281" s="289"/>
      <c r="N1281" s="289"/>
    </row>
    <row r="1282" spans="1:14" s="290" customFormat="1" ht="30" customHeight="1" hidden="1">
      <c r="A1282" s="228"/>
      <c r="B1282" s="229" t="s">
        <v>1377</v>
      </c>
      <c r="C1282" s="219"/>
      <c r="D1282" s="220"/>
      <c r="E1282" s="242"/>
      <c r="F1282" s="222"/>
      <c r="G1282" s="242"/>
      <c r="H1282" s="223"/>
      <c r="I1282" s="222"/>
      <c r="J1282" s="266"/>
      <c r="K1282" s="288"/>
      <c r="L1282" s="289"/>
      <c r="M1282" s="289"/>
      <c r="N1282" s="289"/>
    </row>
    <row r="1283" spans="1:14" s="290" customFormat="1" ht="15" customHeight="1" hidden="1">
      <c r="A1283" s="228"/>
      <c r="B1283" s="229" t="s">
        <v>1294</v>
      </c>
      <c r="C1283" s="219"/>
      <c r="D1283" s="220"/>
      <c r="E1283" s="242"/>
      <c r="F1283" s="222"/>
      <c r="G1283" s="242"/>
      <c r="H1283" s="223"/>
      <c r="I1283" s="222"/>
      <c r="J1283" s="266"/>
      <c r="K1283" s="288"/>
      <c r="L1283" s="289"/>
      <c r="M1283" s="289"/>
      <c r="N1283" s="289"/>
    </row>
    <row r="1284" spans="1:14" s="290" customFormat="1" ht="15" customHeight="1" hidden="1">
      <c r="A1284" s="228"/>
      <c r="B1284" s="229" t="s">
        <v>1153</v>
      </c>
      <c r="C1284" s="219"/>
      <c r="D1284" s="220"/>
      <c r="E1284" s="242"/>
      <c r="F1284" s="222"/>
      <c r="G1284" s="242"/>
      <c r="H1284" s="223"/>
      <c r="I1284" s="222"/>
      <c r="J1284" s="266"/>
      <c r="K1284" s="288"/>
      <c r="L1284" s="289"/>
      <c r="M1284" s="289"/>
      <c r="N1284" s="289"/>
    </row>
    <row r="1285" spans="1:14" s="290" customFormat="1" ht="15" customHeight="1" hidden="1">
      <c r="A1285" s="228"/>
      <c r="B1285" s="229" t="s">
        <v>1117</v>
      </c>
      <c r="C1285" s="219"/>
      <c r="D1285" s="220"/>
      <c r="E1285" s="242"/>
      <c r="F1285" s="222"/>
      <c r="G1285" s="242"/>
      <c r="H1285" s="223"/>
      <c r="I1285" s="222"/>
      <c r="J1285" s="266"/>
      <c r="K1285" s="288"/>
      <c r="L1285" s="289"/>
      <c r="M1285" s="289"/>
      <c r="N1285" s="289"/>
    </row>
    <row r="1286" spans="1:14" s="290" customFormat="1" ht="15" customHeight="1" hidden="1">
      <c r="A1286" s="228"/>
      <c r="B1286" s="229" t="s">
        <v>1379</v>
      </c>
      <c r="C1286" s="219"/>
      <c r="D1286" s="220"/>
      <c r="E1286" s="242"/>
      <c r="F1286" s="222"/>
      <c r="G1286" s="242"/>
      <c r="H1286" s="223"/>
      <c r="I1286" s="222"/>
      <c r="J1286" s="266"/>
      <c r="K1286" s="288"/>
      <c r="L1286" s="289"/>
      <c r="M1286" s="289"/>
      <c r="N1286" s="289"/>
    </row>
    <row r="1287" spans="1:14" s="290" customFormat="1" ht="30" customHeight="1">
      <c r="A1287" s="228" t="s">
        <v>1526</v>
      </c>
      <c r="B1287" s="230" t="s">
        <v>1370</v>
      </c>
      <c r="C1287" s="219" t="s">
        <v>1157</v>
      </c>
      <c r="D1287" s="220">
        <v>4</v>
      </c>
      <c r="E1287" s="242">
        <f>H1287*bdi</f>
        <v>463.47299999999996</v>
      </c>
      <c r="F1287" s="222">
        <f>D1287*E1287</f>
        <v>1853.8919999999998</v>
      </c>
      <c r="G1287" s="242">
        <v>4</v>
      </c>
      <c r="H1287" s="223">
        <v>403.02</v>
      </c>
      <c r="I1287" s="222">
        <f>G1287*H1287</f>
        <v>1612.08</v>
      </c>
      <c r="J1287" s="266"/>
      <c r="K1287" s="288"/>
      <c r="L1287" s="289"/>
      <c r="M1287" s="289"/>
      <c r="N1287" s="289"/>
    </row>
    <row r="1288" spans="1:14" s="290" customFormat="1" ht="30" customHeight="1">
      <c r="A1288" s="228"/>
      <c r="B1288" s="229" t="s">
        <v>1371</v>
      </c>
      <c r="C1288" s="219"/>
      <c r="D1288" s="220"/>
      <c r="E1288" s="242"/>
      <c r="F1288" s="222"/>
      <c r="G1288" s="242"/>
      <c r="H1288" s="223"/>
      <c r="I1288" s="222"/>
      <c r="J1288" s="266"/>
      <c r="K1288" s="288"/>
      <c r="L1288" s="289"/>
      <c r="M1288" s="289"/>
      <c r="N1288" s="289"/>
    </row>
    <row r="1289" spans="1:14" s="290" customFormat="1" ht="30" customHeight="1">
      <c r="A1289" s="228"/>
      <c r="B1289" s="229" t="s">
        <v>1372</v>
      </c>
      <c r="C1289" s="219"/>
      <c r="D1289" s="220"/>
      <c r="E1289" s="242"/>
      <c r="F1289" s="222"/>
      <c r="G1289" s="242"/>
      <c r="H1289" s="223"/>
      <c r="I1289" s="222"/>
      <c r="J1289" s="266"/>
      <c r="K1289" s="288"/>
      <c r="L1289" s="289"/>
      <c r="M1289" s="289"/>
      <c r="N1289" s="289"/>
    </row>
    <row r="1290" spans="1:14" s="290" customFormat="1" ht="45" customHeight="1">
      <c r="A1290" s="228"/>
      <c r="B1290" s="229" t="s">
        <v>1373</v>
      </c>
      <c r="C1290" s="219"/>
      <c r="D1290" s="220"/>
      <c r="E1290" s="242"/>
      <c r="F1290" s="222"/>
      <c r="G1290" s="242"/>
      <c r="H1290" s="223"/>
      <c r="I1290" s="222"/>
      <c r="J1290" s="266"/>
      <c r="K1290" s="288"/>
      <c r="L1290" s="289"/>
      <c r="M1290" s="289"/>
      <c r="N1290" s="289"/>
    </row>
    <row r="1291" spans="1:14" s="290" customFormat="1" ht="15" customHeight="1">
      <c r="A1291" s="228"/>
      <c r="B1291" s="229" t="s">
        <v>1374</v>
      </c>
      <c r="C1291" s="219"/>
      <c r="D1291" s="220"/>
      <c r="E1291" s="242"/>
      <c r="F1291" s="222"/>
      <c r="G1291" s="242"/>
      <c r="H1291" s="223"/>
      <c r="I1291" s="222"/>
      <c r="J1291" s="266"/>
      <c r="K1291" s="288"/>
      <c r="L1291" s="289"/>
      <c r="M1291" s="289"/>
      <c r="N1291" s="289"/>
    </row>
    <row r="1292" spans="1:14" s="290" customFormat="1" ht="30" customHeight="1">
      <c r="A1292" s="228"/>
      <c r="B1292" s="229" t="s">
        <v>1375</v>
      </c>
      <c r="C1292" s="219"/>
      <c r="D1292" s="220"/>
      <c r="E1292" s="242"/>
      <c r="F1292" s="222"/>
      <c r="G1292" s="242"/>
      <c r="H1292" s="223"/>
      <c r="I1292" s="222"/>
      <c r="J1292" s="266"/>
      <c r="K1292" s="288"/>
      <c r="L1292" s="289"/>
      <c r="M1292" s="289"/>
      <c r="N1292" s="289"/>
    </row>
    <row r="1293" spans="1:14" s="290" customFormat="1" ht="30" customHeight="1">
      <c r="A1293" s="228"/>
      <c r="B1293" s="229" t="s">
        <v>1376</v>
      </c>
      <c r="C1293" s="219"/>
      <c r="D1293" s="220"/>
      <c r="E1293" s="242"/>
      <c r="F1293" s="222"/>
      <c r="G1293" s="242"/>
      <c r="H1293" s="223"/>
      <c r="I1293" s="222"/>
      <c r="J1293" s="266"/>
      <c r="K1293" s="288"/>
      <c r="L1293" s="289"/>
      <c r="M1293" s="289"/>
      <c r="N1293" s="289"/>
    </row>
    <row r="1294" spans="1:14" s="290" customFormat="1" ht="30" customHeight="1">
      <c r="A1294" s="228"/>
      <c r="B1294" s="229" t="s">
        <v>1377</v>
      </c>
      <c r="C1294" s="219"/>
      <c r="D1294" s="220"/>
      <c r="E1294" s="242"/>
      <c r="F1294" s="222"/>
      <c r="G1294" s="242"/>
      <c r="H1294" s="223"/>
      <c r="I1294" s="222"/>
      <c r="J1294" s="266"/>
      <c r="K1294" s="288"/>
      <c r="L1294" s="289"/>
      <c r="M1294" s="289"/>
      <c r="N1294" s="289"/>
    </row>
    <row r="1295" spans="1:14" s="290" customFormat="1" ht="15" customHeight="1">
      <c r="A1295" s="228"/>
      <c r="B1295" s="229" t="s">
        <v>1378</v>
      </c>
      <c r="C1295" s="219"/>
      <c r="D1295" s="220"/>
      <c r="E1295" s="242"/>
      <c r="F1295" s="222"/>
      <c r="G1295" s="242"/>
      <c r="H1295" s="223"/>
      <c r="I1295" s="222"/>
      <c r="J1295" s="266"/>
      <c r="K1295" s="288"/>
      <c r="L1295" s="289"/>
      <c r="M1295" s="289"/>
      <c r="N1295" s="289"/>
    </row>
    <row r="1296" spans="1:14" s="290" customFormat="1" ht="15" customHeight="1">
      <c r="A1296" s="228"/>
      <c r="B1296" s="229" t="s">
        <v>1153</v>
      </c>
      <c r="C1296" s="219"/>
      <c r="D1296" s="220"/>
      <c r="E1296" s="242"/>
      <c r="F1296" s="222"/>
      <c r="G1296" s="242"/>
      <c r="H1296" s="223"/>
      <c r="I1296" s="222"/>
      <c r="J1296" s="266"/>
      <c r="K1296" s="288"/>
      <c r="L1296" s="289"/>
      <c r="M1296" s="289"/>
      <c r="N1296" s="289"/>
    </row>
    <row r="1297" spans="1:14" s="290" customFormat="1" ht="15" customHeight="1">
      <c r="A1297" s="228"/>
      <c r="B1297" s="229" t="s">
        <v>1117</v>
      </c>
      <c r="C1297" s="219"/>
      <c r="D1297" s="220"/>
      <c r="E1297" s="242"/>
      <c r="F1297" s="222"/>
      <c r="G1297" s="242"/>
      <c r="H1297" s="223"/>
      <c r="I1297" s="222"/>
      <c r="J1297" s="266"/>
      <c r="K1297" s="288"/>
      <c r="L1297" s="289"/>
      <c r="M1297" s="289"/>
      <c r="N1297" s="289"/>
    </row>
    <row r="1298" spans="1:14" s="290" customFormat="1" ht="15" customHeight="1">
      <c r="A1298" s="228"/>
      <c r="B1298" s="229" t="s">
        <v>1379</v>
      </c>
      <c r="C1298" s="219"/>
      <c r="D1298" s="220"/>
      <c r="E1298" s="242"/>
      <c r="F1298" s="222"/>
      <c r="G1298" s="242"/>
      <c r="H1298" s="223"/>
      <c r="I1298" s="222"/>
      <c r="J1298" s="266"/>
      <c r="K1298" s="288"/>
      <c r="L1298" s="289"/>
      <c r="M1298" s="289"/>
      <c r="N1298" s="289"/>
    </row>
    <row r="1299" spans="1:14" s="290" customFormat="1" ht="30" customHeight="1" hidden="1">
      <c r="A1299" s="228" t="s">
        <v>321</v>
      </c>
      <c r="B1299" s="230" t="s">
        <v>322</v>
      </c>
      <c r="C1299" s="219" t="s">
        <v>1157</v>
      </c>
      <c r="D1299" s="220"/>
      <c r="E1299" s="242"/>
      <c r="F1299" s="222">
        <f>D1299*E1299</f>
        <v>0</v>
      </c>
      <c r="G1299" s="242"/>
      <c r="H1299" s="223">
        <v>396.76</v>
      </c>
      <c r="I1299" s="222">
        <f>G1299*H1299</f>
        <v>0</v>
      </c>
      <c r="J1299" s="225"/>
      <c r="K1299" s="288"/>
      <c r="L1299" s="289"/>
      <c r="M1299" s="289"/>
      <c r="N1299" s="289"/>
    </row>
    <row r="1300" spans="1:14" s="290" customFormat="1" ht="30" customHeight="1" hidden="1">
      <c r="A1300" s="228"/>
      <c r="B1300" s="229" t="s">
        <v>323</v>
      </c>
      <c r="C1300" s="219"/>
      <c r="D1300" s="220"/>
      <c r="E1300" s="242"/>
      <c r="F1300" s="222"/>
      <c r="G1300" s="242"/>
      <c r="H1300" s="223"/>
      <c r="I1300" s="222"/>
      <c r="J1300" s="266"/>
      <c r="K1300" s="288"/>
      <c r="L1300" s="289"/>
      <c r="M1300" s="289"/>
      <c r="N1300" s="289"/>
    </row>
    <row r="1301" spans="1:14" s="290" customFormat="1" ht="30" customHeight="1" hidden="1">
      <c r="A1301" s="228"/>
      <c r="B1301" s="229" t="s">
        <v>1372</v>
      </c>
      <c r="C1301" s="219"/>
      <c r="D1301" s="220"/>
      <c r="E1301" s="242"/>
      <c r="F1301" s="222"/>
      <c r="G1301" s="242"/>
      <c r="H1301" s="223"/>
      <c r="I1301" s="222"/>
      <c r="J1301" s="266"/>
      <c r="K1301" s="288"/>
      <c r="L1301" s="289"/>
      <c r="M1301" s="289"/>
      <c r="N1301" s="289"/>
    </row>
    <row r="1302" spans="1:14" s="290" customFormat="1" ht="30" customHeight="1" hidden="1">
      <c r="A1302" s="228"/>
      <c r="B1302" s="229" t="s">
        <v>1383</v>
      </c>
      <c r="C1302" s="219"/>
      <c r="D1302" s="220"/>
      <c r="E1302" s="242"/>
      <c r="F1302" s="222"/>
      <c r="G1302" s="242"/>
      <c r="H1302" s="223"/>
      <c r="I1302" s="222"/>
      <c r="J1302" s="266"/>
      <c r="K1302" s="288"/>
      <c r="L1302" s="289"/>
      <c r="M1302" s="289"/>
      <c r="N1302" s="289"/>
    </row>
    <row r="1303" spans="1:14" s="290" customFormat="1" ht="15" customHeight="1" hidden="1">
      <c r="A1303" s="228"/>
      <c r="B1303" s="229" t="s">
        <v>1374</v>
      </c>
      <c r="C1303" s="219"/>
      <c r="D1303" s="220"/>
      <c r="E1303" s="242"/>
      <c r="F1303" s="222"/>
      <c r="G1303" s="242"/>
      <c r="H1303" s="223"/>
      <c r="I1303" s="222"/>
      <c r="J1303" s="266"/>
      <c r="K1303" s="288"/>
      <c r="L1303" s="289"/>
      <c r="M1303" s="289"/>
      <c r="N1303" s="289"/>
    </row>
    <row r="1304" spans="1:14" s="290" customFormat="1" ht="30" customHeight="1" hidden="1">
      <c r="A1304" s="228"/>
      <c r="B1304" s="229" t="s">
        <v>1375</v>
      </c>
      <c r="C1304" s="219"/>
      <c r="D1304" s="220"/>
      <c r="E1304" s="242"/>
      <c r="F1304" s="222"/>
      <c r="G1304" s="242"/>
      <c r="H1304" s="223"/>
      <c r="I1304" s="222"/>
      <c r="J1304" s="266"/>
      <c r="K1304" s="288"/>
      <c r="L1304" s="289"/>
      <c r="M1304" s="289"/>
      <c r="N1304" s="289"/>
    </row>
    <row r="1305" spans="1:14" s="290" customFormat="1" ht="30" customHeight="1" hidden="1">
      <c r="A1305" s="228"/>
      <c r="B1305" s="229" t="s">
        <v>1290</v>
      </c>
      <c r="C1305" s="219"/>
      <c r="D1305" s="220"/>
      <c r="E1305" s="242"/>
      <c r="F1305" s="222"/>
      <c r="G1305" s="242"/>
      <c r="H1305" s="223"/>
      <c r="I1305" s="222"/>
      <c r="J1305" s="266"/>
      <c r="K1305" s="288"/>
      <c r="L1305" s="289"/>
      <c r="M1305" s="289"/>
      <c r="N1305" s="289"/>
    </row>
    <row r="1306" spans="1:14" s="290" customFormat="1" ht="30" customHeight="1" hidden="1">
      <c r="A1306" s="228"/>
      <c r="B1306" s="229" t="s">
        <v>1377</v>
      </c>
      <c r="C1306" s="219"/>
      <c r="D1306" s="220"/>
      <c r="E1306" s="242"/>
      <c r="F1306" s="222"/>
      <c r="G1306" s="242"/>
      <c r="H1306" s="223"/>
      <c r="I1306" s="222"/>
      <c r="J1306" s="266"/>
      <c r="K1306" s="288"/>
      <c r="L1306" s="289"/>
      <c r="M1306" s="289"/>
      <c r="N1306" s="289"/>
    </row>
    <row r="1307" spans="1:14" s="290" customFormat="1" ht="15" customHeight="1" hidden="1">
      <c r="A1307" s="228"/>
      <c r="B1307" s="229" t="s">
        <v>1291</v>
      </c>
      <c r="C1307" s="219"/>
      <c r="D1307" s="220"/>
      <c r="E1307" s="242"/>
      <c r="F1307" s="222"/>
      <c r="G1307" s="242"/>
      <c r="H1307" s="223"/>
      <c r="I1307" s="222"/>
      <c r="J1307" s="266"/>
      <c r="K1307" s="288"/>
      <c r="L1307" s="289"/>
      <c r="M1307" s="289"/>
      <c r="N1307" s="289"/>
    </row>
    <row r="1308" spans="1:14" s="290" customFormat="1" ht="15" customHeight="1" hidden="1">
      <c r="A1308" s="228"/>
      <c r="B1308" s="229" t="s">
        <v>1153</v>
      </c>
      <c r="C1308" s="219"/>
      <c r="D1308" s="220"/>
      <c r="E1308" s="242"/>
      <c r="F1308" s="222"/>
      <c r="G1308" s="242"/>
      <c r="H1308" s="223"/>
      <c r="I1308" s="222"/>
      <c r="J1308" s="266"/>
      <c r="K1308" s="288"/>
      <c r="L1308" s="289"/>
      <c r="M1308" s="289"/>
      <c r="N1308" s="289"/>
    </row>
    <row r="1309" spans="1:14" s="290" customFormat="1" ht="15" customHeight="1" hidden="1">
      <c r="A1309" s="228"/>
      <c r="B1309" s="229" t="s">
        <v>1117</v>
      </c>
      <c r="C1309" s="219"/>
      <c r="D1309" s="220"/>
      <c r="E1309" s="242"/>
      <c r="F1309" s="222"/>
      <c r="G1309" s="242"/>
      <c r="H1309" s="223"/>
      <c r="I1309" s="222"/>
      <c r="J1309" s="266"/>
      <c r="K1309" s="288"/>
      <c r="L1309" s="289"/>
      <c r="M1309" s="289"/>
      <c r="N1309" s="289"/>
    </row>
    <row r="1310" spans="1:14" s="290" customFormat="1" ht="15" customHeight="1" hidden="1">
      <c r="A1310" s="228"/>
      <c r="B1310" s="229" t="s">
        <v>1379</v>
      </c>
      <c r="C1310" s="219"/>
      <c r="D1310" s="220"/>
      <c r="E1310" s="242"/>
      <c r="F1310" s="222"/>
      <c r="G1310" s="242"/>
      <c r="H1310" s="223"/>
      <c r="I1310" s="222"/>
      <c r="J1310" s="266"/>
      <c r="K1310" s="288"/>
      <c r="L1310" s="289"/>
      <c r="M1310" s="289"/>
      <c r="N1310" s="289"/>
    </row>
    <row r="1311" spans="1:14" s="290" customFormat="1" ht="30" customHeight="1">
      <c r="A1311" s="228" t="s">
        <v>324</v>
      </c>
      <c r="B1311" s="230" t="s">
        <v>1380</v>
      </c>
      <c r="C1311" s="219" t="s">
        <v>1157</v>
      </c>
      <c r="D1311" s="220">
        <v>2</v>
      </c>
      <c r="E1311" s="242">
        <f>H1311*bdi</f>
        <v>449.63849999999996</v>
      </c>
      <c r="F1311" s="222">
        <f>D1311*E1311</f>
        <v>899.2769999999999</v>
      </c>
      <c r="G1311" s="242"/>
      <c r="H1311" s="223">
        <v>390.99</v>
      </c>
      <c r="I1311" s="222">
        <f>G1311*H1311</f>
        <v>0</v>
      </c>
      <c r="J1311" s="266"/>
      <c r="K1311" s="288"/>
      <c r="L1311" s="289"/>
      <c r="M1311" s="289"/>
      <c r="N1311" s="289"/>
    </row>
    <row r="1312" spans="1:14" s="290" customFormat="1" ht="30" customHeight="1">
      <c r="A1312" s="228"/>
      <c r="B1312" s="229" t="s">
        <v>1381</v>
      </c>
      <c r="C1312" s="219"/>
      <c r="D1312" s="220"/>
      <c r="E1312" s="242"/>
      <c r="F1312" s="222"/>
      <c r="G1312" s="242"/>
      <c r="H1312" s="223"/>
      <c r="I1312" s="222"/>
      <c r="J1312" s="266"/>
      <c r="K1312" s="288"/>
      <c r="L1312" s="289"/>
      <c r="M1312" s="289"/>
      <c r="N1312" s="289"/>
    </row>
    <row r="1313" spans="1:14" s="290" customFormat="1" ht="30" customHeight="1">
      <c r="A1313" s="228"/>
      <c r="B1313" s="229" t="s">
        <v>1382</v>
      </c>
      <c r="C1313" s="219"/>
      <c r="D1313" s="220"/>
      <c r="E1313" s="242"/>
      <c r="F1313" s="222"/>
      <c r="G1313" s="242"/>
      <c r="H1313" s="223"/>
      <c r="I1313" s="222"/>
      <c r="J1313" s="266"/>
      <c r="K1313" s="288"/>
      <c r="L1313" s="289"/>
      <c r="M1313" s="289"/>
      <c r="N1313" s="289"/>
    </row>
    <row r="1314" spans="1:14" s="290" customFormat="1" ht="45" customHeight="1">
      <c r="A1314" s="228"/>
      <c r="B1314" s="229" t="s">
        <v>1383</v>
      </c>
      <c r="C1314" s="219"/>
      <c r="D1314" s="220"/>
      <c r="E1314" s="242"/>
      <c r="F1314" s="222"/>
      <c r="G1314" s="242" t="s">
        <v>1384</v>
      </c>
      <c r="H1314" s="223"/>
      <c r="I1314" s="222"/>
      <c r="J1314" s="266"/>
      <c r="K1314" s="288"/>
      <c r="L1314" s="289"/>
      <c r="M1314" s="289"/>
      <c r="N1314" s="289"/>
    </row>
    <row r="1315" spans="1:14" s="290" customFormat="1" ht="15" customHeight="1">
      <c r="A1315" s="228"/>
      <c r="B1315" s="229" t="s">
        <v>1374</v>
      </c>
      <c r="C1315" s="219"/>
      <c r="D1315" s="220"/>
      <c r="E1315" s="242"/>
      <c r="F1315" s="222"/>
      <c r="G1315" s="242"/>
      <c r="H1315" s="223"/>
      <c r="I1315" s="222"/>
      <c r="J1315" s="266"/>
      <c r="K1315" s="288"/>
      <c r="L1315" s="289"/>
      <c r="M1315" s="289"/>
      <c r="N1315" s="289"/>
    </row>
    <row r="1316" spans="1:14" s="290" customFormat="1" ht="30" customHeight="1">
      <c r="A1316" s="228"/>
      <c r="B1316" s="229" t="s">
        <v>1375</v>
      </c>
      <c r="C1316" s="219"/>
      <c r="D1316" s="220"/>
      <c r="E1316" s="242"/>
      <c r="F1316" s="222"/>
      <c r="G1316" s="242"/>
      <c r="H1316" s="223"/>
      <c r="I1316" s="222"/>
      <c r="J1316" s="266"/>
      <c r="K1316" s="288"/>
      <c r="L1316" s="289"/>
      <c r="M1316" s="289"/>
      <c r="N1316" s="289"/>
    </row>
    <row r="1317" spans="1:14" s="290" customFormat="1" ht="30" customHeight="1">
      <c r="A1317" s="228"/>
      <c r="B1317" s="229" t="s">
        <v>1385</v>
      </c>
      <c r="C1317" s="219"/>
      <c r="D1317" s="220"/>
      <c r="E1317" s="242"/>
      <c r="F1317" s="222"/>
      <c r="G1317" s="242"/>
      <c r="H1317" s="223"/>
      <c r="I1317" s="222"/>
      <c r="J1317" s="266"/>
      <c r="K1317" s="288"/>
      <c r="L1317" s="289"/>
      <c r="M1317" s="289"/>
      <c r="N1317" s="289"/>
    </row>
    <row r="1318" spans="1:14" s="290" customFormat="1" ht="30" customHeight="1">
      <c r="A1318" s="228"/>
      <c r="B1318" s="229" t="s">
        <v>1377</v>
      </c>
      <c r="C1318" s="219"/>
      <c r="D1318" s="220"/>
      <c r="E1318" s="242"/>
      <c r="F1318" s="222"/>
      <c r="G1318" s="242"/>
      <c r="H1318" s="223"/>
      <c r="I1318" s="222"/>
      <c r="J1318" s="266"/>
      <c r="K1318" s="288"/>
      <c r="L1318" s="289"/>
      <c r="M1318" s="289"/>
      <c r="N1318" s="289"/>
    </row>
    <row r="1319" spans="1:14" s="290" customFormat="1" ht="15" customHeight="1">
      <c r="A1319" s="228"/>
      <c r="B1319" s="229" t="s">
        <v>1378</v>
      </c>
      <c r="C1319" s="219"/>
      <c r="D1319" s="220"/>
      <c r="E1319" s="242"/>
      <c r="F1319" s="222"/>
      <c r="G1319" s="242"/>
      <c r="H1319" s="223"/>
      <c r="I1319" s="222"/>
      <c r="J1319" s="266"/>
      <c r="K1319" s="288"/>
      <c r="L1319" s="289"/>
      <c r="M1319" s="289"/>
      <c r="N1319" s="289"/>
    </row>
    <row r="1320" spans="1:14" s="290" customFormat="1" ht="15" customHeight="1">
      <c r="A1320" s="228"/>
      <c r="B1320" s="229" t="s">
        <v>1153</v>
      </c>
      <c r="C1320" s="219"/>
      <c r="D1320" s="220"/>
      <c r="E1320" s="242"/>
      <c r="F1320" s="222"/>
      <c r="G1320" s="242"/>
      <c r="H1320" s="223"/>
      <c r="I1320" s="222"/>
      <c r="J1320" s="266"/>
      <c r="K1320" s="288"/>
      <c r="L1320" s="289"/>
      <c r="M1320" s="289"/>
      <c r="N1320" s="289"/>
    </row>
    <row r="1321" spans="1:14" s="290" customFormat="1" ht="15" customHeight="1">
      <c r="A1321" s="228"/>
      <c r="B1321" s="229" t="s">
        <v>1117</v>
      </c>
      <c r="C1321" s="219"/>
      <c r="D1321" s="220"/>
      <c r="E1321" s="242"/>
      <c r="F1321" s="222"/>
      <c r="G1321" s="242"/>
      <c r="H1321" s="223"/>
      <c r="I1321" s="222"/>
      <c r="J1321" s="266"/>
      <c r="K1321" s="288"/>
      <c r="L1321" s="289"/>
      <c r="M1321" s="289"/>
      <c r="N1321" s="289"/>
    </row>
    <row r="1322" spans="1:14" s="290" customFormat="1" ht="15" customHeight="1">
      <c r="A1322" s="228"/>
      <c r="B1322" s="229" t="s">
        <v>1379</v>
      </c>
      <c r="C1322" s="219"/>
      <c r="D1322" s="220"/>
      <c r="E1322" s="242"/>
      <c r="F1322" s="222"/>
      <c r="G1322" s="242"/>
      <c r="H1322" s="223"/>
      <c r="I1322" s="222"/>
      <c r="J1322" s="266"/>
      <c r="K1322" s="288"/>
      <c r="L1322" s="289"/>
      <c r="M1322" s="289"/>
      <c r="N1322" s="289"/>
    </row>
    <row r="1323" spans="1:14" s="290" customFormat="1" ht="30" customHeight="1" hidden="1">
      <c r="A1323" s="228" t="s">
        <v>325</v>
      </c>
      <c r="B1323" s="230" t="s">
        <v>326</v>
      </c>
      <c r="C1323" s="219" t="s">
        <v>1157</v>
      </c>
      <c r="D1323" s="220"/>
      <c r="E1323" s="242"/>
      <c r="F1323" s="222">
        <f>D1323*E1323</f>
        <v>0</v>
      </c>
      <c r="G1323" s="242"/>
      <c r="H1323" s="223">
        <v>313.68</v>
      </c>
      <c r="I1323" s="222">
        <f>G1323*H1323</f>
        <v>0</v>
      </c>
      <c r="J1323" s="266"/>
      <c r="K1323" s="288"/>
      <c r="L1323" s="289"/>
      <c r="M1323" s="289"/>
      <c r="N1323" s="289"/>
    </row>
    <row r="1324" spans="1:14" s="290" customFormat="1" ht="15" customHeight="1" hidden="1">
      <c r="A1324" s="228"/>
      <c r="B1324" s="229" t="s">
        <v>327</v>
      </c>
      <c r="C1324" s="219"/>
      <c r="D1324" s="220"/>
      <c r="E1324" s="242"/>
      <c r="F1324" s="222"/>
      <c r="G1324" s="242"/>
      <c r="H1324" s="223"/>
      <c r="I1324" s="222"/>
      <c r="J1324" s="266"/>
      <c r="K1324" s="288"/>
      <c r="L1324" s="289"/>
      <c r="M1324" s="289"/>
      <c r="N1324" s="289"/>
    </row>
    <row r="1325" spans="1:14" s="290" customFormat="1" ht="15" customHeight="1" hidden="1">
      <c r="A1325" s="228"/>
      <c r="B1325" s="229" t="s">
        <v>328</v>
      </c>
      <c r="C1325" s="219"/>
      <c r="D1325" s="220"/>
      <c r="E1325" s="242"/>
      <c r="F1325" s="222"/>
      <c r="G1325" s="242"/>
      <c r="H1325" s="223"/>
      <c r="I1325" s="222"/>
      <c r="J1325" s="266"/>
      <c r="K1325" s="288"/>
      <c r="L1325" s="289"/>
      <c r="M1325" s="289"/>
      <c r="N1325" s="289"/>
    </row>
    <row r="1326" spans="1:14" s="290" customFormat="1" ht="30" customHeight="1" hidden="1">
      <c r="A1326" s="228"/>
      <c r="B1326" s="229" t="s">
        <v>329</v>
      </c>
      <c r="C1326" s="219"/>
      <c r="D1326" s="220"/>
      <c r="E1326" s="242"/>
      <c r="F1326" s="222"/>
      <c r="G1326" s="242"/>
      <c r="H1326" s="223"/>
      <c r="I1326" s="222"/>
      <c r="J1326" s="266"/>
      <c r="K1326" s="288"/>
      <c r="L1326" s="289"/>
      <c r="M1326" s="289"/>
      <c r="N1326" s="289"/>
    </row>
    <row r="1327" spans="1:14" s="209" customFormat="1" ht="95.25" customHeight="1" hidden="1">
      <c r="A1327" s="228" t="s">
        <v>330</v>
      </c>
      <c r="B1327" s="230" t="s">
        <v>331</v>
      </c>
      <c r="C1327" s="219" t="s">
        <v>1157</v>
      </c>
      <c r="D1327" s="220"/>
      <c r="E1327" s="242"/>
      <c r="F1327" s="222">
        <f>D1327*E1327</f>
        <v>0</v>
      </c>
      <c r="G1327" s="242"/>
      <c r="H1327" s="223">
        <v>585</v>
      </c>
      <c r="I1327" s="222">
        <f>G1327*H1327</f>
        <v>0</v>
      </c>
      <c r="J1327" s="225"/>
      <c r="K1327" s="226"/>
      <c r="L1327" s="188"/>
      <c r="M1327" s="188"/>
      <c r="N1327" s="188"/>
    </row>
    <row r="1328" spans="1:14" s="209" customFormat="1" ht="56.25" hidden="1">
      <c r="A1328" s="228"/>
      <c r="B1328" s="344" t="s">
        <v>332</v>
      </c>
      <c r="C1328" s="219"/>
      <c r="D1328" s="220"/>
      <c r="E1328" s="242"/>
      <c r="F1328" s="222"/>
      <c r="G1328" s="242"/>
      <c r="H1328" s="223"/>
      <c r="I1328" s="222"/>
      <c r="J1328" s="225"/>
      <c r="K1328" s="226"/>
      <c r="L1328" s="188"/>
      <c r="M1328" s="188"/>
      <c r="N1328" s="188"/>
    </row>
    <row r="1329" spans="1:14" s="290" customFormat="1" ht="18" customHeight="1">
      <c r="A1329" s="285"/>
      <c r="B1329" s="345"/>
      <c r="C1329" s="723" t="s">
        <v>1077</v>
      </c>
      <c r="D1329" s="724"/>
      <c r="E1329" s="724"/>
      <c r="F1329" s="234">
        <f>SUM(F1210:F1327)</f>
        <v>2753.169</v>
      </c>
      <c r="G1329" s="237"/>
      <c r="H1329" s="336"/>
      <c r="I1329" s="399">
        <f>SUM(I1210:I1327)</f>
        <v>3895.37</v>
      </c>
      <c r="J1329" s="297"/>
      <c r="K1329" s="288"/>
      <c r="L1329" s="341"/>
      <c r="M1329" s="289"/>
      <c r="N1329" s="298"/>
    </row>
    <row r="1330" spans="1:14" s="290" customFormat="1" ht="18" customHeight="1">
      <c r="A1330" s="299" t="s">
        <v>1527</v>
      </c>
      <c r="B1330" s="204" t="s">
        <v>1022</v>
      </c>
      <c r="C1330" s="287"/>
      <c r="D1330" s="238"/>
      <c r="E1330" s="346"/>
      <c r="F1330" s="222"/>
      <c r="G1330" s="346"/>
      <c r="H1330" s="215"/>
      <c r="I1330" s="272"/>
      <c r="J1330" s="297"/>
      <c r="K1330" s="288"/>
      <c r="L1330" s="289"/>
      <c r="M1330" s="289"/>
      <c r="N1330" s="289"/>
    </row>
    <row r="1331" spans="1:14" s="290" customFormat="1" ht="15" customHeight="1">
      <c r="A1331" s="217" t="s">
        <v>1528</v>
      </c>
      <c r="B1331" s="292" t="s">
        <v>1386</v>
      </c>
      <c r="C1331" s="219"/>
      <c r="D1331" s="220"/>
      <c r="E1331" s="347"/>
      <c r="F1331" s="222"/>
      <c r="G1331" s="347"/>
      <c r="H1331" s="274"/>
      <c r="I1331" s="272"/>
      <c r="J1331" s="297"/>
      <c r="K1331" s="288"/>
      <c r="L1331" s="289"/>
      <c r="M1331" s="289"/>
      <c r="N1331" s="289"/>
    </row>
    <row r="1332" spans="1:14" s="290" customFormat="1" ht="16.5" customHeight="1" hidden="1">
      <c r="A1332" s="228" t="s">
        <v>333</v>
      </c>
      <c r="B1332" s="230" t="s">
        <v>334</v>
      </c>
      <c r="C1332" s="244" t="s">
        <v>1467</v>
      </c>
      <c r="D1332" s="220"/>
      <c r="E1332" s="347"/>
      <c r="F1332" s="222">
        <f>D1332*E1332</f>
        <v>0</v>
      </c>
      <c r="G1332" s="347"/>
      <c r="H1332" s="274">
        <v>247.34</v>
      </c>
      <c r="I1332" s="272">
        <f>G1332*H1332</f>
        <v>0</v>
      </c>
      <c r="J1332" s="297"/>
      <c r="K1332" s="288"/>
      <c r="L1332" s="289"/>
      <c r="M1332" s="289"/>
      <c r="N1332" s="289"/>
    </row>
    <row r="1333" spans="1:14" s="290" customFormat="1" ht="30" customHeight="1" hidden="1">
      <c r="A1333" s="228"/>
      <c r="B1333" s="229" t="s">
        <v>335</v>
      </c>
      <c r="C1333" s="244"/>
      <c r="D1333" s="220"/>
      <c r="E1333" s="347"/>
      <c r="F1333" s="222"/>
      <c r="G1333" s="347"/>
      <c r="H1333" s="274"/>
      <c r="I1333" s="272"/>
      <c r="J1333" s="297"/>
      <c r="K1333" s="288"/>
      <c r="L1333" s="289"/>
      <c r="M1333" s="289"/>
      <c r="N1333" s="289"/>
    </row>
    <row r="1334" spans="1:14" s="290" customFormat="1" ht="15" customHeight="1" hidden="1">
      <c r="A1334" s="228"/>
      <c r="B1334" s="229" t="s">
        <v>1153</v>
      </c>
      <c r="C1334" s="244"/>
      <c r="D1334" s="220"/>
      <c r="E1334" s="347"/>
      <c r="F1334" s="222"/>
      <c r="G1334" s="347"/>
      <c r="H1334" s="274"/>
      <c r="I1334" s="272"/>
      <c r="J1334" s="297"/>
      <c r="K1334" s="288"/>
      <c r="L1334" s="289"/>
      <c r="M1334" s="289"/>
      <c r="N1334" s="289"/>
    </row>
    <row r="1335" spans="1:14" s="290" customFormat="1" ht="15" customHeight="1" hidden="1">
      <c r="A1335" s="228"/>
      <c r="B1335" s="229" t="s">
        <v>1150</v>
      </c>
      <c r="C1335" s="244"/>
      <c r="D1335" s="220"/>
      <c r="E1335" s="347"/>
      <c r="F1335" s="222"/>
      <c r="G1335" s="347"/>
      <c r="H1335" s="274"/>
      <c r="I1335" s="272"/>
      <c r="J1335" s="297"/>
      <c r="K1335" s="288"/>
      <c r="L1335" s="289"/>
      <c r="M1335" s="289"/>
      <c r="N1335" s="289"/>
    </row>
    <row r="1336" spans="1:14" s="209" customFormat="1" ht="16.5" customHeight="1">
      <c r="A1336" s="228" t="s">
        <v>1529</v>
      </c>
      <c r="B1336" s="230" t="s">
        <v>1387</v>
      </c>
      <c r="C1336" s="244" t="s">
        <v>1467</v>
      </c>
      <c r="D1336" s="220" t="e">
        <f>#REF!*3.4*1.6</f>
        <v>#REF!</v>
      </c>
      <c r="E1336" s="242">
        <f>H1336*bdi</f>
        <v>386.101</v>
      </c>
      <c r="F1336" s="222" t="e">
        <f>D1336*E1336</f>
        <v>#REF!</v>
      </c>
      <c r="G1336" s="347">
        <v>106.56</v>
      </c>
      <c r="H1336" s="274">
        <v>335.74</v>
      </c>
      <c r="I1336" s="272">
        <f>G1336*H1336</f>
        <v>35776.4544</v>
      </c>
      <c r="J1336" s="216"/>
      <c r="K1336" s="226"/>
      <c r="L1336" s="188"/>
      <c r="M1336" s="188"/>
      <c r="N1336" s="188"/>
    </row>
    <row r="1337" spans="1:14" s="290" customFormat="1" ht="15" customHeight="1">
      <c r="A1337" s="228"/>
      <c r="B1337" s="229" t="s">
        <v>1388</v>
      </c>
      <c r="C1337" s="244"/>
      <c r="D1337" s="220"/>
      <c r="E1337" s="347"/>
      <c r="F1337" s="222"/>
      <c r="G1337" s="347"/>
      <c r="H1337" s="274"/>
      <c r="I1337" s="272"/>
      <c r="J1337" s="297"/>
      <c r="K1337" s="288"/>
      <c r="L1337" s="289"/>
      <c r="M1337" s="289"/>
      <c r="N1337" s="289"/>
    </row>
    <row r="1338" spans="1:14" s="290" customFormat="1" ht="15" customHeight="1">
      <c r="A1338" s="228"/>
      <c r="B1338" s="229" t="s">
        <v>1153</v>
      </c>
      <c r="C1338" s="244"/>
      <c r="D1338" s="220"/>
      <c r="E1338" s="347"/>
      <c r="F1338" s="222"/>
      <c r="G1338" s="347"/>
      <c r="H1338" s="274"/>
      <c r="I1338" s="272"/>
      <c r="J1338" s="297"/>
      <c r="K1338" s="288"/>
      <c r="L1338" s="289"/>
      <c r="M1338" s="289"/>
      <c r="N1338" s="289"/>
    </row>
    <row r="1339" spans="1:14" s="290" customFormat="1" ht="15" customHeight="1">
      <c r="A1339" s="228"/>
      <c r="B1339" s="229" t="s">
        <v>1150</v>
      </c>
      <c r="C1339" s="244"/>
      <c r="D1339" s="220"/>
      <c r="E1339" s="347"/>
      <c r="F1339" s="222"/>
      <c r="G1339" s="347"/>
      <c r="H1339" s="274"/>
      <c r="I1339" s="272"/>
      <c r="J1339" s="297"/>
      <c r="K1339" s="288"/>
      <c r="L1339" s="289"/>
      <c r="M1339" s="289"/>
      <c r="N1339" s="289"/>
    </row>
    <row r="1340" spans="1:14" s="290" customFormat="1" ht="16.5" customHeight="1">
      <c r="A1340" s="228" t="s">
        <v>1530</v>
      </c>
      <c r="B1340" s="230" t="s">
        <v>1389</v>
      </c>
      <c r="C1340" s="244" t="s">
        <v>1467</v>
      </c>
      <c r="D1340" s="220" t="e">
        <f>#REF!+#REF!*(3.4*0.4)</f>
        <v>#REF!</v>
      </c>
      <c r="E1340" s="242">
        <f>H1340*bdi</f>
        <v>333.4655</v>
      </c>
      <c r="F1340" s="222" t="e">
        <f>D1340*E1340</f>
        <v>#REF!</v>
      </c>
      <c r="G1340" s="347">
        <v>6.8</v>
      </c>
      <c r="H1340" s="274">
        <v>289.97</v>
      </c>
      <c r="I1340" s="272">
        <f>G1340*H1340</f>
        <v>1971.796</v>
      </c>
      <c r="J1340" s="297"/>
      <c r="K1340" s="288"/>
      <c r="L1340" s="289"/>
      <c r="M1340" s="289"/>
      <c r="N1340" s="289"/>
    </row>
    <row r="1341" spans="1:14" s="290" customFormat="1" ht="15" customHeight="1">
      <c r="A1341" s="228"/>
      <c r="B1341" s="229" t="s">
        <v>1390</v>
      </c>
      <c r="C1341" s="244"/>
      <c r="D1341" s="220"/>
      <c r="E1341" s="347"/>
      <c r="F1341" s="222"/>
      <c r="G1341" s="347"/>
      <c r="H1341" s="274"/>
      <c r="I1341" s="272"/>
      <c r="J1341" s="297"/>
      <c r="K1341" s="288"/>
      <c r="L1341" s="289"/>
      <c r="M1341" s="289"/>
      <c r="N1341" s="289"/>
    </row>
    <row r="1342" spans="1:14" s="290" customFormat="1" ht="15" customHeight="1">
      <c r="A1342" s="228"/>
      <c r="B1342" s="229" t="s">
        <v>1153</v>
      </c>
      <c r="C1342" s="244"/>
      <c r="D1342" s="220"/>
      <c r="E1342" s="347"/>
      <c r="F1342" s="222"/>
      <c r="G1342" s="347"/>
      <c r="H1342" s="274"/>
      <c r="I1342" s="272"/>
      <c r="J1342" s="297"/>
      <c r="K1342" s="288"/>
      <c r="L1342" s="289"/>
      <c r="M1342" s="289"/>
      <c r="N1342" s="289"/>
    </row>
    <row r="1343" spans="1:14" s="290" customFormat="1" ht="15" customHeight="1">
      <c r="A1343" s="228"/>
      <c r="B1343" s="229" t="s">
        <v>1150</v>
      </c>
      <c r="C1343" s="244"/>
      <c r="D1343" s="220"/>
      <c r="E1343" s="347"/>
      <c r="F1343" s="222"/>
      <c r="G1343" s="347"/>
      <c r="H1343" s="274"/>
      <c r="I1343" s="272"/>
      <c r="J1343" s="297"/>
      <c r="K1343" s="288"/>
      <c r="L1343" s="289"/>
      <c r="M1343" s="289"/>
      <c r="N1343" s="289"/>
    </row>
    <row r="1344" spans="1:14" s="290" customFormat="1" ht="15" customHeight="1">
      <c r="A1344" s="228" t="s">
        <v>1531</v>
      </c>
      <c r="B1344" s="302" t="s">
        <v>1391</v>
      </c>
      <c r="C1344" s="244"/>
      <c r="D1344" s="220"/>
      <c r="E1344" s="347"/>
      <c r="F1344" s="222"/>
      <c r="G1344" s="347"/>
      <c r="H1344" s="274"/>
      <c r="I1344" s="272"/>
      <c r="J1344" s="297"/>
      <c r="K1344" s="288"/>
      <c r="L1344" s="289"/>
      <c r="M1344" s="289"/>
      <c r="N1344" s="289"/>
    </row>
    <row r="1345" spans="1:14" s="290" customFormat="1" ht="16.5" customHeight="1">
      <c r="A1345" s="228" t="s">
        <v>1532</v>
      </c>
      <c r="B1345" s="230" t="s">
        <v>1392</v>
      </c>
      <c r="C1345" s="244" t="s">
        <v>1467</v>
      </c>
      <c r="D1345" s="220" t="e">
        <f>D1336</f>
        <v>#REF!</v>
      </c>
      <c r="E1345" s="242">
        <f>(H1345)/3*bdi</f>
        <v>81.00216666666667</v>
      </c>
      <c r="F1345" s="222" t="e">
        <f>D1345*E1345</f>
        <v>#REF!</v>
      </c>
      <c r="G1345" s="347">
        <v>32.64</v>
      </c>
      <c r="H1345" s="274">
        <v>211.31</v>
      </c>
      <c r="I1345" s="272">
        <f>G1345*H1345</f>
        <v>6897.1584</v>
      </c>
      <c r="J1345" s="297"/>
      <c r="K1345" s="288"/>
      <c r="L1345" s="289"/>
      <c r="M1345" s="289"/>
      <c r="N1345" s="289"/>
    </row>
    <row r="1346" spans="1:14" s="290" customFormat="1" ht="45" customHeight="1">
      <c r="A1346" s="228"/>
      <c r="B1346" s="229" t="s">
        <v>1393</v>
      </c>
      <c r="C1346" s="219"/>
      <c r="D1346" s="220"/>
      <c r="E1346" s="347"/>
      <c r="F1346" s="222"/>
      <c r="G1346" s="347"/>
      <c r="H1346" s="274"/>
      <c r="I1346" s="272"/>
      <c r="J1346" s="297"/>
      <c r="K1346" s="288"/>
      <c r="L1346" s="289"/>
      <c r="M1346" s="289"/>
      <c r="N1346" s="289"/>
    </row>
    <row r="1347" spans="1:14" s="290" customFormat="1" ht="15" customHeight="1">
      <c r="A1347" s="228"/>
      <c r="B1347" s="229" t="s">
        <v>1153</v>
      </c>
      <c r="C1347" s="219"/>
      <c r="D1347" s="220"/>
      <c r="E1347" s="347"/>
      <c r="F1347" s="222"/>
      <c r="G1347" s="347"/>
      <c r="H1347" s="274"/>
      <c r="I1347" s="272"/>
      <c r="J1347" s="297"/>
      <c r="K1347" s="288"/>
      <c r="L1347" s="289"/>
      <c r="M1347" s="289"/>
      <c r="N1347" s="289"/>
    </row>
    <row r="1348" spans="1:14" s="290" customFormat="1" ht="15" customHeight="1">
      <c r="A1348" s="228"/>
      <c r="B1348" s="229" t="s">
        <v>1150</v>
      </c>
      <c r="C1348" s="219"/>
      <c r="D1348" s="220"/>
      <c r="E1348" s="347"/>
      <c r="F1348" s="222"/>
      <c r="G1348" s="347"/>
      <c r="H1348" s="274"/>
      <c r="I1348" s="272"/>
      <c r="J1348" s="297"/>
      <c r="K1348" s="288"/>
      <c r="L1348" s="289"/>
      <c r="M1348" s="289"/>
      <c r="N1348" s="289"/>
    </row>
    <row r="1349" spans="1:14" s="290" customFormat="1" ht="15" customHeight="1" hidden="1">
      <c r="A1349" s="228" t="s">
        <v>336</v>
      </c>
      <c r="B1349" s="302" t="s">
        <v>337</v>
      </c>
      <c r="C1349" s="219"/>
      <c r="D1349" s="220"/>
      <c r="E1349" s="347"/>
      <c r="F1349" s="222"/>
      <c r="G1349" s="347"/>
      <c r="H1349" s="274"/>
      <c r="I1349" s="272"/>
      <c r="J1349" s="297"/>
      <c r="K1349" s="288"/>
      <c r="L1349" s="289"/>
      <c r="M1349" s="289"/>
      <c r="N1349" s="289"/>
    </row>
    <row r="1350" spans="1:14" s="209" customFormat="1" ht="15" customHeight="1" hidden="1">
      <c r="A1350" s="228" t="s">
        <v>338</v>
      </c>
      <c r="B1350" s="230" t="s">
        <v>339</v>
      </c>
      <c r="C1350" s="219" t="s">
        <v>1157</v>
      </c>
      <c r="D1350" s="220"/>
      <c r="E1350" s="242"/>
      <c r="F1350" s="222"/>
      <c r="G1350" s="347"/>
      <c r="H1350" s="274">
        <v>105</v>
      </c>
      <c r="I1350" s="272">
        <f>G1350*H1350</f>
        <v>0</v>
      </c>
      <c r="J1350" s="216"/>
      <c r="K1350" s="226"/>
      <c r="L1350" s="188"/>
      <c r="M1350" s="188"/>
      <c r="N1350" s="188"/>
    </row>
    <row r="1351" spans="1:14" s="290" customFormat="1" ht="15" customHeight="1" hidden="1">
      <c r="A1351" s="228" t="s">
        <v>340</v>
      </c>
      <c r="B1351" s="302" t="s">
        <v>341</v>
      </c>
      <c r="C1351" s="219"/>
      <c r="D1351" s="220"/>
      <c r="E1351" s="347"/>
      <c r="F1351" s="222"/>
      <c r="G1351" s="347"/>
      <c r="H1351" s="274"/>
      <c r="I1351" s="272"/>
      <c r="J1351" s="297"/>
      <c r="K1351" s="288"/>
      <c r="L1351" s="289"/>
      <c r="M1351" s="289"/>
      <c r="N1351" s="289"/>
    </row>
    <row r="1352" spans="1:14" s="290" customFormat="1" ht="15" customHeight="1" hidden="1">
      <c r="A1352" s="228" t="s">
        <v>342</v>
      </c>
      <c r="B1352" s="230" t="s">
        <v>343</v>
      </c>
      <c r="C1352" s="219" t="s">
        <v>1157</v>
      </c>
      <c r="D1352" s="220"/>
      <c r="E1352" s="242"/>
      <c r="F1352" s="222"/>
      <c r="G1352" s="347"/>
      <c r="H1352" s="274">
        <v>120.14</v>
      </c>
      <c r="I1352" s="272">
        <f>G1352*H1352</f>
        <v>0</v>
      </c>
      <c r="J1352" s="297"/>
      <c r="K1352" s="288"/>
      <c r="L1352" s="289"/>
      <c r="M1352" s="289"/>
      <c r="N1352" s="289"/>
    </row>
    <row r="1353" spans="1:14" s="290" customFormat="1" ht="15" customHeight="1" hidden="1">
      <c r="A1353" s="228" t="s">
        <v>344</v>
      </c>
      <c r="B1353" s="230" t="s">
        <v>345</v>
      </c>
      <c r="C1353" s="219" t="s">
        <v>1157</v>
      </c>
      <c r="D1353" s="220"/>
      <c r="E1353" s="242"/>
      <c r="F1353" s="222"/>
      <c r="G1353" s="347"/>
      <c r="H1353" s="274">
        <v>104.89</v>
      </c>
      <c r="I1353" s="272">
        <f>G1353*H1353</f>
        <v>0</v>
      </c>
      <c r="J1353" s="297"/>
      <c r="K1353" s="288"/>
      <c r="L1353" s="289"/>
      <c r="M1353" s="289"/>
      <c r="N1353" s="289"/>
    </row>
    <row r="1354" spans="1:14" s="290" customFormat="1" ht="15" customHeight="1" hidden="1">
      <c r="A1354" s="228" t="s">
        <v>346</v>
      </c>
      <c r="B1354" s="302" t="s">
        <v>1352</v>
      </c>
      <c r="C1354" s="219"/>
      <c r="D1354" s="220"/>
      <c r="E1354" s="347"/>
      <c r="F1354" s="222"/>
      <c r="G1354" s="347"/>
      <c r="H1354" s="274"/>
      <c r="I1354" s="272"/>
      <c r="J1354" s="297"/>
      <c r="K1354" s="288"/>
      <c r="L1354" s="289"/>
      <c r="M1354" s="289"/>
      <c r="N1354" s="289"/>
    </row>
    <row r="1355" spans="1:14" s="290" customFormat="1" ht="16.5" customHeight="1" hidden="1">
      <c r="A1355" s="228" t="s">
        <v>347</v>
      </c>
      <c r="B1355" s="230" t="s">
        <v>348</v>
      </c>
      <c r="C1355" s="244" t="s">
        <v>1467</v>
      </c>
      <c r="D1355" s="220"/>
      <c r="E1355" s="242"/>
      <c r="F1355" s="222"/>
      <c r="G1355" s="347"/>
      <c r="H1355" s="274">
        <v>39.8</v>
      </c>
      <c r="I1355" s="272">
        <f>G1355*H1355</f>
        <v>0</v>
      </c>
      <c r="J1355" s="297"/>
      <c r="K1355" s="288"/>
      <c r="L1355" s="289"/>
      <c r="M1355" s="289"/>
      <c r="N1355" s="289"/>
    </row>
    <row r="1356" spans="1:14" s="290" customFormat="1" ht="45" customHeight="1" hidden="1">
      <c r="A1356" s="228"/>
      <c r="B1356" s="229" t="s">
        <v>349</v>
      </c>
      <c r="C1356" s="219"/>
      <c r="D1356" s="220"/>
      <c r="E1356" s="347"/>
      <c r="F1356" s="222"/>
      <c r="G1356" s="347"/>
      <c r="H1356" s="274"/>
      <c r="I1356" s="272"/>
      <c r="J1356" s="297"/>
      <c r="K1356" s="288"/>
      <c r="L1356" s="289"/>
      <c r="M1356" s="289"/>
      <c r="N1356" s="289"/>
    </row>
    <row r="1357" spans="1:14" s="290" customFormat="1" ht="15" customHeight="1" hidden="1">
      <c r="A1357" s="228"/>
      <c r="B1357" s="229" t="s">
        <v>1153</v>
      </c>
      <c r="C1357" s="219"/>
      <c r="D1357" s="220"/>
      <c r="E1357" s="347"/>
      <c r="F1357" s="222"/>
      <c r="G1357" s="347"/>
      <c r="H1357" s="274"/>
      <c r="I1357" s="272"/>
      <c r="J1357" s="297"/>
      <c r="K1357" s="288"/>
      <c r="L1357" s="289"/>
      <c r="M1357" s="289"/>
      <c r="N1357" s="289"/>
    </row>
    <row r="1358" spans="1:14" s="290" customFormat="1" ht="15" customHeight="1" hidden="1">
      <c r="A1358" s="228"/>
      <c r="B1358" s="229" t="s">
        <v>1150</v>
      </c>
      <c r="C1358" s="219"/>
      <c r="D1358" s="220"/>
      <c r="E1358" s="347"/>
      <c r="F1358" s="222"/>
      <c r="G1358" s="347"/>
      <c r="H1358" s="274"/>
      <c r="I1358" s="272"/>
      <c r="J1358" s="297"/>
      <c r="K1358" s="288"/>
      <c r="L1358" s="289"/>
      <c r="M1358" s="289"/>
      <c r="N1358" s="289"/>
    </row>
    <row r="1359" spans="1:14" s="296" customFormat="1" ht="15" customHeight="1" hidden="1">
      <c r="A1359" s="228" t="s">
        <v>350</v>
      </c>
      <c r="B1359" s="230" t="s">
        <v>351</v>
      </c>
      <c r="C1359" s="219" t="s">
        <v>1157</v>
      </c>
      <c r="D1359" s="220"/>
      <c r="E1359" s="242"/>
      <c r="F1359" s="222">
        <f>D1359*E1359</f>
        <v>0</v>
      </c>
      <c r="G1359" s="242"/>
      <c r="H1359" s="223">
        <v>26.08</v>
      </c>
      <c r="I1359" s="222">
        <f>G1359*H1359</f>
        <v>0</v>
      </c>
      <c r="J1359" s="266"/>
      <c r="K1359" s="294"/>
      <c r="L1359" s="295"/>
      <c r="M1359" s="295"/>
      <c r="N1359" s="295"/>
    </row>
    <row r="1360" spans="1:14" s="290" customFormat="1" ht="30" customHeight="1" hidden="1">
      <c r="A1360" s="228" t="s">
        <v>352</v>
      </c>
      <c r="B1360" s="230" t="s">
        <v>353</v>
      </c>
      <c r="C1360" s="219" t="s">
        <v>1467</v>
      </c>
      <c r="D1360" s="220"/>
      <c r="E1360" s="347"/>
      <c r="F1360" s="222">
        <f>D1360*E1360</f>
        <v>0</v>
      </c>
      <c r="G1360" s="347"/>
      <c r="H1360" s="274">
        <v>234.02</v>
      </c>
      <c r="I1360" s="272">
        <f>G1360*H1360</f>
        <v>0</v>
      </c>
      <c r="J1360" s="297"/>
      <c r="K1360" s="288"/>
      <c r="L1360" s="289"/>
      <c r="M1360" s="289"/>
      <c r="N1360" s="289"/>
    </row>
    <row r="1361" spans="1:14" s="290" customFormat="1" ht="15" customHeight="1" hidden="1">
      <c r="A1361" s="228" t="s">
        <v>354</v>
      </c>
      <c r="B1361" s="230" t="s">
        <v>355</v>
      </c>
      <c r="C1361" s="219" t="s">
        <v>1076</v>
      </c>
      <c r="D1361" s="220"/>
      <c r="E1361" s="347"/>
      <c r="F1361" s="222">
        <f>D1361*E1361</f>
        <v>0</v>
      </c>
      <c r="G1361" s="347"/>
      <c r="H1361" s="274">
        <v>47.02</v>
      </c>
      <c r="I1361" s="272">
        <f>G1361*H1361</f>
        <v>0</v>
      </c>
      <c r="J1361" s="297"/>
      <c r="K1361" s="288"/>
      <c r="L1361" s="289"/>
      <c r="M1361" s="289"/>
      <c r="N1361" s="289"/>
    </row>
    <row r="1362" spans="1:14" s="290" customFormat="1" ht="31.5" hidden="1">
      <c r="A1362" s="228" t="s">
        <v>356</v>
      </c>
      <c r="B1362" s="230" t="s">
        <v>357</v>
      </c>
      <c r="C1362" s="219" t="s">
        <v>1076</v>
      </c>
      <c r="D1362" s="256"/>
      <c r="E1362" s="347"/>
      <c r="F1362" s="222">
        <f>D1362*E1362</f>
        <v>0</v>
      </c>
      <c r="G1362" s="347"/>
      <c r="H1362" s="274">
        <v>78.3</v>
      </c>
      <c r="I1362" s="272">
        <f>G1362*H1362</f>
        <v>0</v>
      </c>
      <c r="J1362" s="297"/>
      <c r="K1362" s="288"/>
      <c r="L1362" s="289"/>
      <c r="M1362" s="289"/>
      <c r="N1362" s="289"/>
    </row>
    <row r="1363" spans="1:14" s="290" customFormat="1" ht="63" hidden="1">
      <c r="A1363" s="228"/>
      <c r="B1363" s="348" t="s">
        <v>358</v>
      </c>
      <c r="C1363" s="219"/>
      <c r="D1363" s="256"/>
      <c r="E1363" s="347"/>
      <c r="F1363" s="222"/>
      <c r="G1363" s="347"/>
      <c r="H1363" s="274"/>
      <c r="I1363" s="272"/>
      <c r="J1363" s="297"/>
      <c r="K1363" s="288"/>
      <c r="L1363" s="289"/>
      <c r="M1363" s="289"/>
      <c r="N1363" s="289"/>
    </row>
    <row r="1364" spans="1:14" s="290" customFormat="1" ht="78.75" hidden="1">
      <c r="A1364" s="228"/>
      <c r="B1364" s="348" t="s">
        <v>359</v>
      </c>
      <c r="C1364" s="333"/>
      <c r="D1364" s="283"/>
      <c r="E1364" s="349"/>
      <c r="F1364" s="334"/>
      <c r="G1364" s="349"/>
      <c r="H1364" s="350"/>
      <c r="I1364" s="684"/>
      <c r="J1364" s="297"/>
      <c r="K1364" s="288"/>
      <c r="L1364" s="289"/>
      <c r="M1364" s="289"/>
      <c r="N1364" s="289"/>
    </row>
    <row r="1365" spans="1:14" s="290" customFormat="1" ht="18" customHeight="1">
      <c r="A1365" s="285"/>
      <c r="B1365" s="338"/>
      <c r="C1365" s="723" t="s">
        <v>1077</v>
      </c>
      <c r="D1365" s="724"/>
      <c r="E1365" s="724"/>
      <c r="F1365" s="234" t="e">
        <f>SUM(F1332:F1362)</f>
        <v>#REF!</v>
      </c>
      <c r="G1365" s="237"/>
      <c r="H1365" s="336"/>
      <c r="I1365" s="399">
        <f>SUM(I1332:I1362)</f>
        <v>44645.408800000005</v>
      </c>
      <c r="J1365" s="297"/>
      <c r="K1365" s="288"/>
      <c r="L1365" s="341"/>
      <c r="M1365" s="289"/>
      <c r="N1365" s="289"/>
    </row>
    <row r="1366" spans="1:14" s="209" customFormat="1" ht="18" customHeight="1" hidden="1">
      <c r="A1366" s="299">
        <v>130000</v>
      </c>
      <c r="B1366" s="204" t="s">
        <v>1023</v>
      </c>
      <c r="C1366" s="211"/>
      <c r="D1366" s="238"/>
      <c r="E1366" s="239"/>
      <c r="F1366" s="222"/>
      <c r="G1366" s="239"/>
      <c r="H1366" s="240"/>
      <c r="I1366" s="222"/>
      <c r="J1366" s="225"/>
      <c r="K1366" s="226"/>
      <c r="L1366" s="188"/>
      <c r="M1366" s="188"/>
      <c r="N1366" s="188"/>
    </row>
    <row r="1367" spans="1:14" s="209" customFormat="1" ht="15" customHeight="1" hidden="1">
      <c r="A1367" s="217">
        <v>130100</v>
      </c>
      <c r="B1367" s="292" t="s">
        <v>360</v>
      </c>
      <c r="C1367" s="282"/>
      <c r="D1367" s="220"/>
      <c r="E1367" s="242"/>
      <c r="F1367" s="222"/>
      <c r="G1367" s="242"/>
      <c r="H1367" s="223"/>
      <c r="I1367" s="222"/>
      <c r="J1367" s="225"/>
      <c r="K1367" s="226"/>
      <c r="L1367" s="188"/>
      <c r="M1367" s="188"/>
      <c r="N1367" s="188"/>
    </row>
    <row r="1368" spans="1:14" s="209" customFormat="1" ht="15" customHeight="1" hidden="1">
      <c r="A1368" s="228">
        <v>130101</v>
      </c>
      <c r="B1368" s="230" t="s">
        <v>361</v>
      </c>
      <c r="C1368" s="219" t="s">
        <v>1157</v>
      </c>
      <c r="D1368" s="220"/>
      <c r="E1368" s="242"/>
      <c r="F1368" s="222"/>
      <c r="G1368" s="242"/>
      <c r="H1368" s="223">
        <v>169.68</v>
      </c>
      <c r="I1368" s="222">
        <f>G1368*H1368</f>
        <v>0</v>
      </c>
      <c r="J1368" s="225"/>
      <c r="K1368" s="226"/>
      <c r="L1368" s="188"/>
      <c r="M1368" s="188"/>
      <c r="N1368" s="188"/>
    </row>
    <row r="1369" spans="1:14" s="209" customFormat="1" ht="45" customHeight="1" hidden="1">
      <c r="A1369" s="228"/>
      <c r="B1369" s="229" t="s">
        <v>362</v>
      </c>
      <c r="C1369" s="219"/>
      <c r="D1369" s="220"/>
      <c r="E1369" s="242"/>
      <c r="F1369" s="222"/>
      <c r="G1369" s="242"/>
      <c r="H1369" s="223"/>
      <c r="I1369" s="222"/>
      <c r="J1369" s="225"/>
      <c r="K1369" s="226"/>
      <c r="L1369" s="188"/>
      <c r="M1369" s="188"/>
      <c r="N1369" s="188"/>
    </row>
    <row r="1370" spans="1:14" s="209" customFormat="1" ht="15" customHeight="1" hidden="1">
      <c r="A1370" s="228" t="s">
        <v>363</v>
      </c>
      <c r="B1370" s="230" t="s">
        <v>364</v>
      </c>
      <c r="C1370" s="219" t="s">
        <v>1157</v>
      </c>
      <c r="D1370" s="220"/>
      <c r="E1370" s="242"/>
      <c r="F1370" s="222"/>
      <c r="G1370" s="242"/>
      <c r="H1370" s="223">
        <v>137.38</v>
      </c>
      <c r="I1370" s="222">
        <f>G1370*H1370</f>
        <v>0</v>
      </c>
      <c r="J1370" s="225"/>
      <c r="K1370" s="226"/>
      <c r="L1370" s="188"/>
      <c r="M1370" s="188"/>
      <c r="N1370" s="188"/>
    </row>
    <row r="1371" spans="1:14" s="209" customFormat="1" ht="45" customHeight="1" hidden="1">
      <c r="A1371" s="228"/>
      <c r="B1371" s="229" t="s">
        <v>365</v>
      </c>
      <c r="C1371" s="219"/>
      <c r="D1371" s="220"/>
      <c r="E1371" s="242"/>
      <c r="F1371" s="222"/>
      <c r="G1371" s="242"/>
      <c r="H1371" s="223"/>
      <c r="I1371" s="222"/>
      <c r="J1371" s="225"/>
      <c r="K1371" s="226"/>
      <c r="L1371" s="188"/>
      <c r="M1371" s="188"/>
      <c r="N1371" s="188"/>
    </row>
    <row r="1372" spans="1:14" s="209" customFormat="1" ht="15" customHeight="1" hidden="1">
      <c r="A1372" s="228" t="s">
        <v>366</v>
      </c>
      <c r="B1372" s="230" t="s">
        <v>367</v>
      </c>
      <c r="C1372" s="219" t="s">
        <v>1157</v>
      </c>
      <c r="D1372" s="220"/>
      <c r="E1372" s="242"/>
      <c r="F1372" s="222"/>
      <c r="G1372" s="221"/>
      <c r="H1372" s="223">
        <v>7.27</v>
      </c>
      <c r="I1372" s="222">
        <f>G1372*H1372</f>
        <v>0</v>
      </c>
      <c r="J1372" s="225"/>
      <c r="K1372" s="226"/>
      <c r="L1372" s="188"/>
      <c r="M1372" s="188"/>
      <c r="N1372" s="188"/>
    </row>
    <row r="1373" spans="1:14" s="209" customFormat="1" ht="30" customHeight="1" hidden="1">
      <c r="A1373" s="228"/>
      <c r="B1373" s="229" t="s">
        <v>368</v>
      </c>
      <c r="C1373" s="219"/>
      <c r="D1373" s="220"/>
      <c r="E1373" s="221"/>
      <c r="F1373" s="222"/>
      <c r="G1373" s="221"/>
      <c r="H1373" s="223"/>
      <c r="I1373" s="222"/>
      <c r="J1373" s="225"/>
      <c r="K1373" s="226"/>
      <c r="L1373" s="188"/>
      <c r="M1373" s="188"/>
      <c r="N1373" s="188"/>
    </row>
    <row r="1374" spans="1:14" s="209" customFormat="1" ht="15" customHeight="1" hidden="1">
      <c r="A1374" s="228"/>
      <c r="B1374" s="229" t="s">
        <v>1275</v>
      </c>
      <c r="C1374" s="219"/>
      <c r="D1374" s="220"/>
      <c r="E1374" s="221"/>
      <c r="F1374" s="222"/>
      <c r="G1374" s="221"/>
      <c r="H1374" s="223"/>
      <c r="I1374" s="222"/>
      <c r="J1374" s="225"/>
      <c r="K1374" s="226"/>
      <c r="L1374" s="188"/>
      <c r="M1374" s="188"/>
      <c r="N1374" s="188"/>
    </row>
    <row r="1375" spans="1:14" s="209" customFormat="1" ht="15" customHeight="1" hidden="1">
      <c r="A1375" s="228" t="s">
        <v>369</v>
      </c>
      <c r="B1375" s="230" t="s">
        <v>370</v>
      </c>
      <c r="C1375" s="219" t="s">
        <v>1157</v>
      </c>
      <c r="D1375" s="220"/>
      <c r="E1375" s="221"/>
      <c r="F1375" s="222"/>
      <c r="G1375" s="221"/>
      <c r="H1375" s="223">
        <v>67.1</v>
      </c>
      <c r="I1375" s="222">
        <f>G1375*H1375</f>
        <v>0</v>
      </c>
      <c r="J1375" s="225"/>
      <c r="K1375" s="226"/>
      <c r="L1375" s="188"/>
      <c r="M1375" s="188"/>
      <c r="N1375" s="188"/>
    </row>
    <row r="1376" spans="1:14" s="209" customFormat="1" ht="30" customHeight="1" hidden="1">
      <c r="A1376" s="228"/>
      <c r="B1376" s="229" t="s">
        <v>371</v>
      </c>
      <c r="C1376" s="219"/>
      <c r="D1376" s="220"/>
      <c r="E1376" s="221"/>
      <c r="F1376" s="222"/>
      <c r="G1376" s="221"/>
      <c r="H1376" s="223"/>
      <c r="I1376" s="222"/>
      <c r="J1376" s="225"/>
      <c r="K1376" s="226"/>
      <c r="L1376" s="188"/>
      <c r="M1376" s="188"/>
      <c r="N1376" s="188"/>
    </row>
    <row r="1377" spans="1:14" s="290" customFormat="1" ht="15" customHeight="1" hidden="1">
      <c r="A1377" s="228" t="s">
        <v>372</v>
      </c>
      <c r="B1377" s="230" t="s">
        <v>373</v>
      </c>
      <c r="C1377" s="219" t="s">
        <v>1157</v>
      </c>
      <c r="D1377" s="220"/>
      <c r="E1377" s="221"/>
      <c r="F1377" s="222"/>
      <c r="G1377" s="221"/>
      <c r="H1377" s="223">
        <v>26.01</v>
      </c>
      <c r="I1377" s="222">
        <f>G1377*H1377</f>
        <v>0</v>
      </c>
      <c r="J1377" s="266"/>
      <c r="K1377" s="288"/>
      <c r="L1377" s="289"/>
      <c r="M1377" s="289"/>
      <c r="N1377" s="289"/>
    </row>
    <row r="1378" spans="1:14" s="209" customFormat="1" ht="30" customHeight="1" hidden="1">
      <c r="A1378" s="228"/>
      <c r="B1378" s="229" t="s">
        <v>368</v>
      </c>
      <c r="C1378" s="219"/>
      <c r="D1378" s="220"/>
      <c r="E1378" s="221"/>
      <c r="F1378" s="222"/>
      <c r="G1378" s="221"/>
      <c r="H1378" s="223"/>
      <c r="I1378" s="222"/>
      <c r="J1378" s="225"/>
      <c r="K1378" s="226"/>
      <c r="L1378" s="188"/>
      <c r="M1378" s="188"/>
      <c r="N1378" s="188"/>
    </row>
    <row r="1379" spans="1:14" s="209" customFormat="1" ht="15" customHeight="1" hidden="1">
      <c r="A1379" s="228"/>
      <c r="B1379" s="229" t="s">
        <v>374</v>
      </c>
      <c r="C1379" s="219"/>
      <c r="D1379" s="220"/>
      <c r="E1379" s="221"/>
      <c r="F1379" s="222"/>
      <c r="G1379" s="221"/>
      <c r="H1379" s="223"/>
      <c r="I1379" s="222"/>
      <c r="J1379" s="225"/>
      <c r="K1379" s="226"/>
      <c r="L1379" s="188"/>
      <c r="M1379" s="188"/>
      <c r="N1379" s="188"/>
    </row>
    <row r="1380" spans="1:14" s="209" customFormat="1" ht="15" customHeight="1" hidden="1">
      <c r="A1380" s="228" t="s">
        <v>375</v>
      </c>
      <c r="B1380" s="230" t="s">
        <v>376</v>
      </c>
      <c r="C1380" s="219" t="s">
        <v>1157</v>
      </c>
      <c r="D1380" s="220"/>
      <c r="E1380" s="242"/>
      <c r="F1380" s="222"/>
      <c r="G1380" s="242"/>
      <c r="H1380" s="223">
        <v>46.71</v>
      </c>
      <c r="I1380" s="222">
        <f>G1380*H1380</f>
        <v>0</v>
      </c>
      <c r="J1380" s="225"/>
      <c r="K1380" s="226"/>
      <c r="L1380" s="188"/>
      <c r="M1380" s="188"/>
      <c r="N1380" s="188"/>
    </row>
    <row r="1381" spans="1:14" s="209" customFormat="1" ht="30" customHeight="1" hidden="1">
      <c r="A1381" s="228"/>
      <c r="B1381" s="229" t="s">
        <v>368</v>
      </c>
      <c r="C1381" s="219"/>
      <c r="D1381" s="220"/>
      <c r="E1381" s="242"/>
      <c r="F1381" s="222"/>
      <c r="G1381" s="242"/>
      <c r="H1381" s="223"/>
      <c r="I1381" s="222"/>
      <c r="J1381" s="225"/>
      <c r="K1381" s="226"/>
      <c r="L1381" s="188"/>
      <c r="M1381" s="188"/>
      <c r="N1381" s="188"/>
    </row>
    <row r="1382" spans="1:14" s="209" customFormat="1" ht="15" customHeight="1" hidden="1">
      <c r="A1382" s="228"/>
      <c r="B1382" s="229" t="s">
        <v>377</v>
      </c>
      <c r="C1382" s="219"/>
      <c r="D1382" s="220"/>
      <c r="E1382" s="242"/>
      <c r="F1382" s="222"/>
      <c r="G1382" s="242"/>
      <c r="H1382" s="223"/>
      <c r="I1382" s="222"/>
      <c r="J1382" s="225"/>
      <c r="K1382" s="226"/>
      <c r="L1382" s="188"/>
      <c r="M1382" s="188"/>
      <c r="N1382" s="188"/>
    </row>
    <row r="1383" spans="1:14" s="209" customFormat="1" ht="15" customHeight="1" hidden="1">
      <c r="A1383" s="228" t="s">
        <v>378</v>
      </c>
      <c r="B1383" s="230" t="s">
        <v>379</v>
      </c>
      <c r="C1383" s="219" t="s">
        <v>1157</v>
      </c>
      <c r="D1383" s="220"/>
      <c r="E1383" s="242"/>
      <c r="F1383" s="222"/>
      <c r="G1383" s="242"/>
      <c r="H1383" s="223">
        <v>19.18</v>
      </c>
      <c r="I1383" s="222">
        <f>G1383*H1383</f>
        <v>0</v>
      </c>
      <c r="J1383" s="225"/>
      <c r="K1383" s="226"/>
      <c r="L1383" s="188"/>
      <c r="M1383" s="188"/>
      <c r="N1383" s="188"/>
    </row>
    <row r="1384" spans="1:14" s="209" customFormat="1" ht="15" customHeight="1" hidden="1">
      <c r="A1384" s="228"/>
      <c r="B1384" s="229" t="s">
        <v>380</v>
      </c>
      <c r="C1384" s="219"/>
      <c r="D1384" s="220"/>
      <c r="E1384" s="242"/>
      <c r="F1384" s="222"/>
      <c r="G1384" s="242"/>
      <c r="H1384" s="223"/>
      <c r="I1384" s="222"/>
      <c r="J1384" s="225"/>
      <c r="K1384" s="226"/>
      <c r="L1384" s="188"/>
      <c r="M1384" s="188"/>
      <c r="N1384" s="188"/>
    </row>
    <row r="1385" spans="1:14" s="209" customFormat="1" ht="15" customHeight="1" hidden="1">
      <c r="A1385" s="228">
        <v>130200</v>
      </c>
      <c r="B1385" s="302" t="s">
        <v>360</v>
      </c>
      <c r="C1385" s="219"/>
      <c r="D1385" s="220"/>
      <c r="E1385" s="242"/>
      <c r="F1385" s="222"/>
      <c r="G1385" s="242"/>
      <c r="H1385" s="223"/>
      <c r="I1385" s="222"/>
      <c r="J1385" s="225"/>
      <c r="K1385" s="226"/>
      <c r="L1385" s="188"/>
      <c r="M1385" s="188"/>
      <c r="N1385" s="188"/>
    </row>
    <row r="1386" spans="1:14" s="209" customFormat="1" ht="15" customHeight="1" hidden="1">
      <c r="A1386" s="228">
        <v>130201</v>
      </c>
      <c r="B1386" s="351" t="s">
        <v>381</v>
      </c>
      <c r="C1386" s="219" t="s">
        <v>1157</v>
      </c>
      <c r="D1386" s="220"/>
      <c r="E1386" s="242"/>
      <c r="F1386" s="222"/>
      <c r="G1386" s="242"/>
      <c r="H1386" s="223">
        <v>32.25</v>
      </c>
      <c r="I1386" s="222">
        <f>G1386*H1386</f>
        <v>0</v>
      </c>
      <c r="J1386" s="225"/>
      <c r="K1386" s="226"/>
      <c r="L1386" s="188"/>
      <c r="M1386" s="188"/>
      <c r="N1386" s="188"/>
    </row>
    <row r="1387" spans="1:14" s="209" customFormat="1" ht="15" customHeight="1" hidden="1">
      <c r="A1387" s="228">
        <v>130202</v>
      </c>
      <c r="B1387" s="351" t="s">
        <v>382</v>
      </c>
      <c r="C1387" s="219" t="s">
        <v>1157</v>
      </c>
      <c r="D1387" s="220"/>
      <c r="E1387" s="242"/>
      <c r="F1387" s="222"/>
      <c r="G1387" s="242"/>
      <c r="H1387" s="223">
        <v>19.9</v>
      </c>
      <c r="I1387" s="222">
        <f>G1387*H1387</f>
        <v>0</v>
      </c>
      <c r="J1387" s="225"/>
      <c r="K1387" s="226"/>
      <c r="L1387" s="188"/>
      <c r="M1387" s="188"/>
      <c r="N1387" s="188"/>
    </row>
    <row r="1388" spans="1:14" s="209" customFormat="1" ht="15" customHeight="1" hidden="1">
      <c r="A1388" s="228">
        <v>130300</v>
      </c>
      <c r="B1388" s="302" t="s">
        <v>383</v>
      </c>
      <c r="C1388" s="219"/>
      <c r="D1388" s="220"/>
      <c r="E1388" s="242"/>
      <c r="F1388" s="222"/>
      <c r="G1388" s="242"/>
      <c r="H1388" s="223"/>
      <c r="I1388" s="222"/>
      <c r="J1388" s="225"/>
      <c r="K1388" s="226"/>
      <c r="L1388" s="188"/>
      <c r="M1388" s="188"/>
      <c r="N1388" s="188"/>
    </row>
    <row r="1389" spans="1:14" s="209" customFormat="1" ht="15" customHeight="1" hidden="1">
      <c r="A1389" s="228">
        <v>130301</v>
      </c>
      <c r="B1389" s="352" t="s">
        <v>384</v>
      </c>
      <c r="C1389" s="219" t="s">
        <v>1157</v>
      </c>
      <c r="D1389" s="220"/>
      <c r="E1389" s="242"/>
      <c r="F1389" s="222">
        <f>D1389*E1389</f>
        <v>0</v>
      </c>
      <c r="G1389" s="242"/>
      <c r="H1389" s="223">
        <v>204.22</v>
      </c>
      <c r="I1389" s="222">
        <f>G1389*H1389</f>
        <v>0</v>
      </c>
      <c r="J1389" s="225"/>
      <c r="K1389" s="226"/>
      <c r="L1389" s="188"/>
      <c r="M1389" s="188"/>
      <c r="N1389" s="188"/>
    </row>
    <row r="1390" spans="1:14" s="209" customFormat="1" ht="30" customHeight="1" hidden="1">
      <c r="A1390" s="228"/>
      <c r="B1390" s="229" t="s">
        <v>385</v>
      </c>
      <c r="C1390" s="219"/>
      <c r="D1390" s="220"/>
      <c r="E1390" s="242"/>
      <c r="F1390" s="222"/>
      <c r="G1390" s="242"/>
      <c r="H1390" s="223"/>
      <c r="I1390" s="222"/>
      <c r="J1390" s="225"/>
      <c r="K1390" s="226"/>
      <c r="L1390" s="188"/>
      <c r="M1390" s="188"/>
      <c r="N1390" s="188"/>
    </row>
    <row r="1391" spans="1:14" s="209" customFormat="1" ht="45" customHeight="1" hidden="1">
      <c r="A1391" s="228"/>
      <c r="B1391" s="229" t="s">
        <v>386</v>
      </c>
      <c r="C1391" s="219"/>
      <c r="D1391" s="220"/>
      <c r="E1391" s="242"/>
      <c r="F1391" s="222"/>
      <c r="G1391" s="242"/>
      <c r="H1391" s="223"/>
      <c r="I1391" s="222"/>
      <c r="J1391" s="225"/>
      <c r="K1391" s="226"/>
      <c r="L1391" s="188"/>
      <c r="M1391" s="188"/>
      <c r="N1391" s="188"/>
    </row>
    <row r="1392" spans="1:14" s="209" customFormat="1" ht="30" customHeight="1" hidden="1">
      <c r="A1392" s="228" t="s">
        <v>387</v>
      </c>
      <c r="B1392" s="230" t="s">
        <v>388</v>
      </c>
      <c r="C1392" s="219" t="s">
        <v>1076</v>
      </c>
      <c r="D1392" s="220"/>
      <c r="E1392" s="242"/>
      <c r="F1392" s="222">
        <f>D1392*E1392</f>
        <v>0</v>
      </c>
      <c r="G1392" s="242"/>
      <c r="H1392" s="223">
        <v>54.62</v>
      </c>
      <c r="I1392" s="222">
        <f>G1392*H1392</f>
        <v>0</v>
      </c>
      <c r="J1392" s="225"/>
      <c r="K1392" s="226"/>
      <c r="L1392" s="188"/>
      <c r="M1392" s="188"/>
      <c r="N1392" s="188"/>
    </row>
    <row r="1393" spans="1:14" s="209" customFormat="1" ht="15" customHeight="1" hidden="1">
      <c r="A1393" s="228"/>
      <c r="B1393" s="229" t="s">
        <v>389</v>
      </c>
      <c r="C1393" s="219"/>
      <c r="D1393" s="220"/>
      <c r="E1393" s="242"/>
      <c r="F1393" s="222"/>
      <c r="G1393" s="242"/>
      <c r="H1393" s="223"/>
      <c r="I1393" s="222"/>
      <c r="J1393" s="225"/>
      <c r="K1393" s="226"/>
      <c r="L1393" s="188"/>
      <c r="M1393" s="188"/>
      <c r="N1393" s="188"/>
    </row>
    <row r="1394" spans="1:14" s="209" customFormat="1" ht="30" customHeight="1" hidden="1">
      <c r="A1394" s="228" t="s">
        <v>390</v>
      </c>
      <c r="B1394" s="230" t="s">
        <v>391</v>
      </c>
      <c r="C1394" s="219" t="s">
        <v>1076</v>
      </c>
      <c r="D1394" s="220"/>
      <c r="E1394" s="242"/>
      <c r="F1394" s="222">
        <f>D1394*E1394</f>
        <v>0</v>
      </c>
      <c r="G1394" s="242"/>
      <c r="H1394" s="223">
        <v>50.27</v>
      </c>
      <c r="I1394" s="222">
        <f>G1394*H1394</f>
        <v>0</v>
      </c>
      <c r="J1394" s="225"/>
      <c r="K1394" s="226"/>
      <c r="L1394" s="188"/>
      <c r="M1394" s="188"/>
      <c r="N1394" s="188"/>
    </row>
    <row r="1395" spans="1:14" s="209" customFormat="1" ht="15" customHeight="1" hidden="1">
      <c r="A1395" s="228"/>
      <c r="B1395" s="229" t="s">
        <v>392</v>
      </c>
      <c r="C1395" s="219"/>
      <c r="D1395" s="220"/>
      <c r="E1395" s="242"/>
      <c r="F1395" s="222"/>
      <c r="G1395" s="242"/>
      <c r="H1395" s="223"/>
      <c r="I1395" s="222"/>
      <c r="J1395" s="225"/>
      <c r="K1395" s="226"/>
      <c r="L1395" s="188"/>
      <c r="M1395" s="188"/>
      <c r="N1395" s="188"/>
    </row>
    <row r="1396" spans="1:14" s="209" customFormat="1" ht="30" customHeight="1" hidden="1">
      <c r="A1396" s="228" t="s">
        <v>393</v>
      </c>
      <c r="B1396" s="230" t="s">
        <v>394</v>
      </c>
      <c r="C1396" s="219" t="s">
        <v>1076</v>
      </c>
      <c r="D1396" s="220"/>
      <c r="E1396" s="242"/>
      <c r="F1396" s="222">
        <f>D1396*E1396</f>
        <v>0</v>
      </c>
      <c r="G1396" s="242"/>
      <c r="H1396" s="223">
        <v>100.8</v>
      </c>
      <c r="I1396" s="222">
        <f>G1396*H1396</f>
        <v>0</v>
      </c>
      <c r="J1396" s="225"/>
      <c r="K1396" s="226"/>
      <c r="L1396" s="188"/>
      <c r="M1396" s="188"/>
      <c r="N1396" s="188"/>
    </row>
    <row r="1397" spans="1:14" s="209" customFormat="1" ht="15" customHeight="1" hidden="1">
      <c r="A1397" s="228"/>
      <c r="B1397" s="229" t="s">
        <v>389</v>
      </c>
      <c r="C1397" s="219"/>
      <c r="D1397" s="220"/>
      <c r="E1397" s="242"/>
      <c r="F1397" s="222"/>
      <c r="G1397" s="242"/>
      <c r="H1397" s="223"/>
      <c r="I1397" s="222"/>
      <c r="J1397" s="225"/>
      <c r="K1397" s="226"/>
      <c r="L1397" s="188"/>
      <c r="M1397" s="188"/>
      <c r="N1397" s="188"/>
    </row>
    <row r="1398" spans="1:14" s="209" customFormat="1" ht="61.5" customHeight="1" hidden="1">
      <c r="A1398" s="228" t="s">
        <v>395</v>
      </c>
      <c r="B1398" s="230" t="s">
        <v>396</v>
      </c>
      <c r="C1398" s="219" t="s">
        <v>1076</v>
      </c>
      <c r="D1398" s="220"/>
      <c r="E1398" s="242"/>
      <c r="F1398" s="222"/>
      <c r="G1398" s="242"/>
      <c r="H1398" s="223">
        <v>293.51</v>
      </c>
      <c r="I1398" s="222">
        <f>G1398*H1398</f>
        <v>0</v>
      </c>
      <c r="J1398" s="225"/>
      <c r="K1398" s="226"/>
      <c r="L1398" s="188"/>
      <c r="M1398" s="188"/>
      <c r="N1398" s="188"/>
    </row>
    <row r="1399" spans="1:14" s="209" customFormat="1" ht="15" customHeight="1" hidden="1">
      <c r="A1399" s="228"/>
      <c r="B1399" s="229" t="s">
        <v>392</v>
      </c>
      <c r="C1399" s="219"/>
      <c r="D1399" s="220"/>
      <c r="E1399" s="242"/>
      <c r="F1399" s="222"/>
      <c r="G1399" s="242"/>
      <c r="H1399" s="223"/>
      <c r="I1399" s="222"/>
      <c r="J1399" s="225"/>
      <c r="K1399" s="226"/>
      <c r="L1399" s="188"/>
      <c r="M1399" s="188"/>
      <c r="N1399" s="188"/>
    </row>
    <row r="1400" spans="1:14" s="209" customFormat="1" ht="45" customHeight="1" hidden="1">
      <c r="A1400" s="228" t="s">
        <v>397</v>
      </c>
      <c r="B1400" s="230" t="s">
        <v>398</v>
      </c>
      <c r="C1400" s="219" t="s">
        <v>1076</v>
      </c>
      <c r="D1400" s="220"/>
      <c r="E1400" s="242"/>
      <c r="F1400" s="222">
        <f>D1400*E1400</f>
        <v>0</v>
      </c>
      <c r="G1400" s="242"/>
      <c r="H1400" s="223">
        <v>333.51</v>
      </c>
      <c r="I1400" s="222">
        <f>G1400*H1400</f>
        <v>0</v>
      </c>
      <c r="J1400" s="225"/>
      <c r="K1400" s="226"/>
      <c r="L1400" s="188"/>
      <c r="M1400" s="188"/>
      <c r="N1400" s="188"/>
    </row>
    <row r="1401" spans="1:14" s="209" customFormat="1" ht="15" customHeight="1" hidden="1">
      <c r="A1401" s="228"/>
      <c r="B1401" s="229" t="s">
        <v>392</v>
      </c>
      <c r="C1401" s="219"/>
      <c r="D1401" s="220"/>
      <c r="E1401" s="242"/>
      <c r="F1401" s="222"/>
      <c r="G1401" s="242"/>
      <c r="H1401" s="223"/>
      <c r="I1401" s="222"/>
      <c r="J1401" s="225"/>
      <c r="K1401" s="226"/>
      <c r="L1401" s="188"/>
      <c r="M1401" s="188"/>
      <c r="N1401" s="188"/>
    </row>
    <row r="1402" spans="1:14" s="209" customFormat="1" ht="45" customHeight="1" hidden="1">
      <c r="A1402" s="228" t="s">
        <v>399</v>
      </c>
      <c r="B1402" s="230" t="s">
        <v>400</v>
      </c>
      <c r="C1402" s="219" t="s">
        <v>1076</v>
      </c>
      <c r="D1402" s="220"/>
      <c r="E1402" s="242"/>
      <c r="F1402" s="222">
        <f>D1402*E1402</f>
        <v>0</v>
      </c>
      <c r="G1402" s="242"/>
      <c r="H1402" s="223">
        <v>583.51</v>
      </c>
      <c r="I1402" s="222">
        <f>G1402*H1402</f>
        <v>0</v>
      </c>
      <c r="J1402" s="225"/>
      <c r="K1402" s="226"/>
      <c r="L1402" s="188"/>
      <c r="M1402" s="188"/>
      <c r="N1402" s="188"/>
    </row>
    <row r="1403" spans="1:14" s="209" customFormat="1" ht="15" customHeight="1" hidden="1">
      <c r="A1403" s="228"/>
      <c r="B1403" s="229" t="s">
        <v>392</v>
      </c>
      <c r="C1403" s="219"/>
      <c r="D1403" s="249"/>
      <c r="E1403" s="250"/>
      <c r="F1403" s="222"/>
      <c r="G1403" s="250"/>
      <c r="H1403" s="281"/>
      <c r="I1403" s="222"/>
      <c r="J1403" s="225"/>
      <c r="K1403" s="226"/>
      <c r="L1403" s="188"/>
      <c r="M1403" s="188"/>
      <c r="N1403" s="188"/>
    </row>
    <row r="1404" spans="1:14" s="209" customFormat="1" ht="17.25" customHeight="1" hidden="1">
      <c r="A1404" s="285"/>
      <c r="B1404" s="233"/>
      <c r="C1404" s="723" t="s">
        <v>1077</v>
      </c>
      <c r="D1404" s="724"/>
      <c r="E1404" s="724"/>
      <c r="F1404" s="234">
        <f>SUM(F1368:F1403)</f>
        <v>0</v>
      </c>
      <c r="G1404" s="237"/>
      <c r="H1404" s="336"/>
      <c r="I1404" s="399">
        <f>SUM(I1368:I1403)</f>
        <v>0</v>
      </c>
      <c r="J1404" s="216"/>
      <c r="K1404" s="226"/>
      <c r="L1404" s="188"/>
      <c r="M1404" s="188"/>
      <c r="N1404" s="188"/>
    </row>
    <row r="1405" spans="1:14" s="209" customFormat="1" ht="18" customHeight="1">
      <c r="A1405" s="299">
        <v>140000</v>
      </c>
      <c r="B1405" s="204" t="s">
        <v>1024</v>
      </c>
      <c r="C1405" s="211"/>
      <c r="D1405" s="238"/>
      <c r="E1405" s="239"/>
      <c r="F1405" s="222"/>
      <c r="G1405" s="239"/>
      <c r="H1405" s="240"/>
      <c r="I1405" s="222"/>
      <c r="J1405" s="225"/>
      <c r="K1405" s="226"/>
      <c r="L1405" s="188"/>
      <c r="M1405" s="188"/>
      <c r="N1405" s="188"/>
    </row>
    <row r="1406" spans="1:14" s="209" customFormat="1" ht="15" customHeight="1">
      <c r="A1406" s="217">
        <v>140100</v>
      </c>
      <c r="B1406" s="292" t="s">
        <v>1146</v>
      </c>
      <c r="C1406" s="282"/>
      <c r="D1406" s="220"/>
      <c r="E1406" s="242"/>
      <c r="F1406" s="222"/>
      <c r="G1406" s="242"/>
      <c r="H1406" s="223"/>
      <c r="I1406" s="222"/>
      <c r="J1406" s="225"/>
      <c r="K1406" s="226"/>
      <c r="L1406" s="188"/>
      <c r="M1406" s="188"/>
      <c r="N1406" s="188"/>
    </row>
    <row r="1407" spans="1:14" s="354" customFormat="1" ht="45" customHeight="1" hidden="1">
      <c r="A1407" s="228">
        <v>140101</v>
      </c>
      <c r="B1407" s="230" t="s">
        <v>401</v>
      </c>
      <c r="C1407" s="219" t="s">
        <v>1055</v>
      </c>
      <c r="D1407" s="220"/>
      <c r="E1407" s="242"/>
      <c r="F1407" s="222">
        <f>D1407*E1407</f>
        <v>0</v>
      </c>
      <c r="G1407" s="242"/>
      <c r="H1407" s="223">
        <v>17.59</v>
      </c>
      <c r="I1407" s="222">
        <f>G1407*H1407</f>
        <v>0</v>
      </c>
      <c r="J1407" s="225"/>
      <c r="K1407" s="226"/>
      <c r="L1407" s="353"/>
      <c r="M1407" s="353"/>
      <c r="N1407" s="353"/>
    </row>
    <row r="1408" spans="1:14" s="247" customFormat="1" ht="15" customHeight="1" hidden="1">
      <c r="A1408" s="228"/>
      <c r="B1408" s="229" t="s">
        <v>1395</v>
      </c>
      <c r="C1408" s="219"/>
      <c r="D1408" s="220"/>
      <c r="E1408" s="242"/>
      <c r="F1408" s="222"/>
      <c r="G1408" s="242"/>
      <c r="H1408" s="223"/>
      <c r="I1408" s="222"/>
      <c r="J1408" s="225"/>
      <c r="K1408" s="226"/>
      <c r="L1408" s="246"/>
      <c r="M1408" s="246"/>
      <c r="N1408" s="246"/>
    </row>
    <row r="1409" spans="1:14" s="247" customFormat="1" ht="15" customHeight="1" hidden="1">
      <c r="A1409" s="228"/>
      <c r="B1409" s="229" t="s">
        <v>1406</v>
      </c>
      <c r="C1409" s="219"/>
      <c r="D1409" s="220"/>
      <c r="E1409" s="242"/>
      <c r="F1409" s="222"/>
      <c r="G1409" s="242"/>
      <c r="H1409" s="223"/>
      <c r="I1409" s="222"/>
      <c r="J1409" s="225"/>
      <c r="K1409" s="226"/>
      <c r="L1409" s="246"/>
      <c r="M1409" s="246"/>
      <c r="N1409" s="246"/>
    </row>
    <row r="1410" spans="1:14" s="247" customFormat="1" ht="15" customHeight="1" hidden="1">
      <c r="A1410" s="228"/>
      <c r="B1410" s="229" t="s">
        <v>1396</v>
      </c>
      <c r="C1410" s="219"/>
      <c r="D1410" s="220"/>
      <c r="E1410" s="242"/>
      <c r="F1410" s="222"/>
      <c r="G1410" s="242"/>
      <c r="H1410" s="223"/>
      <c r="I1410" s="222"/>
      <c r="J1410" s="225"/>
      <c r="K1410" s="226"/>
      <c r="L1410" s="246"/>
      <c r="M1410" s="246"/>
      <c r="N1410" s="246"/>
    </row>
    <row r="1411" spans="1:14" s="247" customFormat="1" ht="15" customHeight="1" hidden="1">
      <c r="A1411" s="228"/>
      <c r="B1411" s="229" t="s">
        <v>1397</v>
      </c>
      <c r="C1411" s="219"/>
      <c r="D1411" s="220"/>
      <c r="E1411" s="242"/>
      <c r="F1411" s="222"/>
      <c r="G1411" s="242"/>
      <c r="H1411" s="223"/>
      <c r="I1411" s="222"/>
      <c r="J1411" s="225"/>
      <c r="K1411" s="226"/>
      <c r="L1411" s="246"/>
      <c r="M1411" s="246"/>
      <c r="N1411" s="246"/>
    </row>
    <row r="1412" spans="1:14" s="247" customFormat="1" ht="15" customHeight="1">
      <c r="A1412" s="228" t="s">
        <v>1533</v>
      </c>
      <c r="B1412" s="230" t="s">
        <v>1394</v>
      </c>
      <c r="C1412" s="219" t="s">
        <v>1055</v>
      </c>
      <c r="D1412" s="220"/>
      <c r="E1412" s="242"/>
      <c r="F1412" s="222"/>
      <c r="G1412" s="242">
        <v>899.78</v>
      </c>
      <c r="H1412" s="223">
        <v>13.62</v>
      </c>
      <c r="I1412" s="222">
        <f>G1412*H1412</f>
        <v>12255.003599999998</v>
      </c>
      <c r="J1412" s="225"/>
      <c r="K1412" s="226"/>
      <c r="L1412" s="246"/>
      <c r="M1412" s="246"/>
      <c r="N1412" s="246"/>
    </row>
    <row r="1413" spans="1:14" s="247" customFormat="1" ht="15" customHeight="1">
      <c r="A1413" s="228"/>
      <c r="B1413" s="229" t="s">
        <v>1395</v>
      </c>
      <c r="C1413" s="219"/>
      <c r="D1413" s="220"/>
      <c r="E1413" s="242"/>
      <c r="F1413" s="222"/>
      <c r="G1413" s="242"/>
      <c r="H1413" s="223"/>
      <c r="I1413" s="222"/>
      <c r="J1413" s="225"/>
      <c r="K1413" s="226"/>
      <c r="L1413" s="246"/>
      <c r="M1413" s="246"/>
      <c r="N1413" s="246"/>
    </row>
    <row r="1414" spans="1:14" s="247" customFormat="1" ht="15" customHeight="1">
      <c r="A1414" s="228"/>
      <c r="B1414" s="229" t="s">
        <v>1396</v>
      </c>
      <c r="C1414" s="219"/>
      <c r="D1414" s="220"/>
      <c r="E1414" s="242"/>
      <c r="F1414" s="222"/>
      <c r="G1414" s="242"/>
      <c r="H1414" s="223"/>
      <c r="I1414" s="222"/>
      <c r="J1414" s="225"/>
      <c r="K1414" s="226"/>
      <c r="L1414" s="246"/>
      <c r="M1414" s="246"/>
      <c r="N1414" s="246"/>
    </row>
    <row r="1415" spans="1:14" s="247" customFormat="1" ht="15" customHeight="1">
      <c r="A1415" s="228"/>
      <c r="B1415" s="229" t="s">
        <v>1397</v>
      </c>
      <c r="C1415" s="219"/>
      <c r="D1415" s="220"/>
      <c r="E1415" s="242"/>
      <c r="F1415" s="222"/>
      <c r="G1415" s="242"/>
      <c r="H1415" s="223"/>
      <c r="I1415" s="222"/>
      <c r="J1415" s="225"/>
      <c r="K1415" s="226"/>
      <c r="L1415" s="246"/>
      <c r="M1415" s="246"/>
      <c r="N1415" s="246"/>
    </row>
    <row r="1416" spans="1:14" s="247" customFormat="1" ht="15" customHeight="1" hidden="1">
      <c r="A1416" s="228" t="s">
        <v>402</v>
      </c>
      <c r="B1416" s="230" t="s">
        <v>403</v>
      </c>
      <c r="C1416" s="219" t="s">
        <v>1055</v>
      </c>
      <c r="D1416" s="220"/>
      <c r="E1416" s="242"/>
      <c r="F1416" s="222"/>
      <c r="G1416" s="242"/>
      <c r="H1416" s="223">
        <v>13.61</v>
      </c>
      <c r="I1416" s="222">
        <f>G1416*H1416</f>
        <v>0</v>
      </c>
      <c r="J1416" s="225"/>
      <c r="K1416" s="226"/>
      <c r="L1416" s="246"/>
      <c r="M1416" s="246"/>
      <c r="N1416" s="246"/>
    </row>
    <row r="1417" spans="1:14" s="247" customFormat="1" ht="15" customHeight="1" hidden="1">
      <c r="A1417" s="228"/>
      <c r="B1417" s="229" t="s">
        <v>1395</v>
      </c>
      <c r="C1417" s="219"/>
      <c r="D1417" s="220"/>
      <c r="E1417" s="242"/>
      <c r="F1417" s="222"/>
      <c r="G1417" s="242"/>
      <c r="H1417" s="223"/>
      <c r="I1417" s="222"/>
      <c r="J1417" s="225"/>
      <c r="K1417" s="226"/>
      <c r="L1417" s="246"/>
      <c r="M1417" s="246"/>
      <c r="N1417" s="246"/>
    </row>
    <row r="1418" spans="1:14" s="247" customFormat="1" ht="15" customHeight="1" hidden="1">
      <c r="A1418" s="228"/>
      <c r="B1418" s="229" t="s">
        <v>1396</v>
      </c>
      <c r="C1418" s="219"/>
      <c r="D1418" s="220"/>
      <c r="E1418" s="242"/>
      <c r="F1418" s="222"/>
      <c r="G1418" s="242"/>
      <c r="H1418" s="223"/>
      <c r="I1418" s="222"/>
      <c r="J1418" s="225"/>
      <c r="K1418" s="226"/>
      <c r="L1418" s="246"/>
      <c r="M1418" s="246"/>
      <c r="N1418" s="246"/>
    </row>
    <row r="1419" spans="1:14" s="354" customFormat="1" ht="30" customHeight="1" hidden="1">
      <c r="A1419" s="228" t="s">
        <v>404</v>
      </c>
      <c r="B1419" s="230" t="s">
        <v>405</v>
      </c>
      <c r="C1419" s="219" t="s">
        <v>1055</v>
      </c>
      <c r="D1419" s="220"/>
      <c r="E1419" s="242"/>
      <c r="F1419" s="222"/>
      <c r="G1419" s="242"/>
      <c r="H1419" s="223">
        <v>11.79</v>
      </c>
      <c r="I1419" s="222">
        <f>G1419*H1419</f>
        <v>0</v>
      </c>
      <c r="J1419" s="225"/>
      <c r="K1419" s="226"/>
      <c r="L1419" s="353"/>
      <c r="M1419" s="353"/>
      <c r="N1419" s="353"/>
    </row>
    <row r="1420" spans="1:14" s="247" customFormat="1" ht="15" customHeight="1" hidden="1">
      <c r="A1420" s="228"/>
      <c r="B1420" s="229" t="s">
        <v>1153</v>
      </c>
      <c r="C1420" s="219"/>
      <c r="D1420" s="220"/>
      <c r="E1420" s="242"/>
      <c r="F1420" s="222"/>
      <c r="G1420" s="242"/>
      <c r="H1420" s="223"/>
      <c r="I1420" s="222"/>
      <c r="J1420" s="225"/>
      <c r="K1420" s="226"/>
      <c r="L1420" s="246"/>
      <c r="M1420" s="246"/>
      <c r="N1420" s="246"/>
    </row>
    <row r="1421" spans="1:14" s="247" customFormat="1" ht="15" customHeight="1" hidden="1">
      <c r="A1421" s="228"/>
      <c r="B1421" s="229" t="s">
        <v>1150</v>
      </c>
      <c r="C1421" s="219"/>
      <c r="D1421" s="220"/>
      <c r="E1421" s="242"/>
      <c r="F1421" s="222"/>
      <c r="G1421" s="242"/>
      <c r="H1421" s="223"/>
      <c r="I1421" s="222"/>
      <c r="J1421" s="225"/>
      <c r="K1421" s="226"/>
      <c r="L1421" s="246"/>
      <c r="M1421" s="246"/>
      <c r="N1421" s="246"/>
    </row>
    <row r="1422" spans="1:14" s="247" customFormat="1" ht="15" customHeight="1" hidden="1">
      <c r="A1422" s="228" t="s">
        <v>406</v>
      </c>
      <c r="B1422" s="230" t="s">
        <v>407</v>
      </c>
      <c r="C1422" s="219" t="s">
        <v>1055</v>
      </c>
      <c r="D1422" s="220"/>
      <c r="E1422" s="242"/>
      <c r="F1422" s="222"/>
      <c r="G1422" s="242"/>
      <c r="H1422" s="223">
        <v>3</v>
      </c>
      <c r="I1422" s="222">
        <f>G1422*H1422</f>
        <v>0</v>
      </c>
      <c r="J1422" s="225"/>
      <c r="K1422" s="226"/>
      <c r="L1422" s="246"/>
      <c r="M1422" s="246"/>
      <c r="N1422" s="246"/>
    </row>
    <row r="1423" spans="1:14" s="247" customFormat="1" ht="15" customHeight="1">
      <c r="A1423" s="228" t="s">
        <v>1534</v>
      </c>
      <c r="B1423" s="230" t="s">
        <v>1398</v>
      </c>
      <c r="C1423" s="219" t="s">
        <v>1055</v>
      </c>
      <c r="D1423" s="220"/>
      <c r="E1423" s="242"/>
      <c r="F1423" s="222">
        <f>D1423*E1423</f>
        <v>0</v>
      </c>
      <c r="G1423" s="242">
        <v>899.78</v>
      </c>
      <c r="H1423" s="223">
        <v>4.07</v>
      </c>
      <c r="I1423" s="222">
        <f>G1423*H1423</f>
        <v>3662.1046</v>
      </c>
      <c r="J1423" s="225"/>
      <c r="K1423" s="226"/>
      <c r="L1423" s="246"/>
      <c r="M1423" s="246"/>
      <c r="N1423" s="246"/>
    </row>
    <row r="1424" spans="1:14" s="247" customFormat="1" ht="45" customHeight="1" hidden="1">
      <c r="A1424" s="228" t="s">
        <v>408</v>
      </c>
      <c r="B1424" s="230" t="s">
        <v>409</v>
      </c>
      <c r="C1424" s="219" t="s">
        <v>1055</v>
      </c>
      <c r="D1424" s="220"/>
      <c r="E1424" s="242"/>
      <c r="F1424" s="222">
        <f>D1424*E1424</f>
        <v>0</v>
      </c>
      <c r="G1424" s="242"/>
      <c r="H1424" s="223">
        <v>4.24</v>
      </c>
      <c r="I1424" s="222">
        <f>G1424*H1424</f>
        <v>0</v>
      </c>
      <c r="J1424" s="225"/>
      <c r="K1424" s="226"/>
      <c r="L1424" s="246"/>
      <c r="M1424" s="246"/>
      <c r="N1424" s="246"/>
    </row>
    <row r="1425" spans="1:14" s="247" customFormat="1" ht="30" customHeight="1" hidden="1">
      <c r="A1425" s="228" t="s">
        <v>410</v>
      </c>
      <c r="B1425" s="355" t="s">
        <v>411</v>
      </c>
      <c r="C1425" s="219" t="s">
        <v>1055</v>
      </c>
      <c r="D1425" s="220"/>
      <c r="E1425" s="242"/>
      <c r="F1425" s="222">
        <f>D1425*E1425</f>
        <v>0</v>
      </c>
      <c r="G1425" s="242"/>
      <c r="H1425" s="223">
        <v>38.53</v>
      </c>
      <c r="I1425" s="222">
        <f>G1425*H1425</f>
        <v>0</v>
      </c>
      <c r="J1425" s="225"/>
      <c r="K1425" s="226"/>
      <c r="L1425" s="246"/>
      <c r="M1425" s="246"/>
      <c r="N1425" s="246"/>
    </row>
    <row r="1426" spans="1:14" s="247" customFormat="1" ht="15" customHeight="1" hidden="1">
      <c r="A1426" s="228"/>
      <c r="B1426" s="318" t="s">
        <v>1150</v>
      </c>
      <c r="C1426" s="219"/>
      <c r="D1426" s="220"/>
      <c r="E1426" s="242"/>
      <c r="F1426" s="222"/>
      <c r="G1426" s="242"/>
      <c r="H1426" s="223"/>
      <c r="I1426" s="222"/>
      <c r="J1426" s="225"/>
      <c r="K1426" s="226"/>
      <c r="L1426" s="246"/>
      <c r="M1426" s="246"/>
      <c r="N1426" s="246"/>
    </row>
    <row r="1427" spans="1:14" s="247" customFormat="1" ht="15" customHeight="1" hidden="1">
      <c r="A1427" s="228"/>
      <c r="B1427" s="318" t="s">
        <v>412</v>
      </c>
      <c r="C1427" s="219"/>
      <c r="D1427" s="220"/>
      <c r="E1427" s="242"/>
      <c r="F1427" s="222"/>
      <c r="G1427" s="242"/>
      <c r="H1427" s="223"/>
      <c r="I1427" s="222"/>
      <c r="J1427" s="225"/>
      <c r="K1427" s="226"/>
      <c r="L1427" s="246"/>
      <c r="M1427" s="246"/>
      <c r="N1427" s="246"/>
    </row>
    <row r="1428" spans="1:14" s="247" customFormat="1" ht="15" customHeight="1" hidden="1">
      <c r="A1428" s="228"/>
      <c r="B1428" s="318" t="s">
        <v>1397</v>
      </c>
      <c r="C1428" s="219"/>
      <c r="D1428" s="220"/>
      <c r="E1428" s="242"/>
      <c r="F1428" s="222"/>
      <c r="G1428" s="242"/>
      <c r="H1428" s="223"/>
      <c r="I1428" s="222"/>
      <c r="J1428" s="225"/>
      <c r="K1428" s="226"/>
      <c r="L1428" s="246"/>
      <c r="M1428" s="246"/>
      <c r="N1428" s="246"/>
    </row>
    <row r="1429" spans="1:14" s="247" customFormat="1" ht="15" customHeight="1" hidden="1">
      <c r="A1429" s="228"/>
      <c r="B1429" s="318" t="s">
        <v>413</v>
      </c>
      <c r="C1429" s="219"/>
      <c r="D1429" s="220"/>
      <c r="E1429" s="242"/>
      <c r="F1429" s="222"/>
      <c r="G1429" s="242"/>
      <c r="H1429" s="223"/>
      <c r="I1429" s="222"/>
      <c r="J1429" s="225"/>
      <c r="K1429" s="226"/>
      <c r="L1429" s="246"/>
      <c r="M1429" s="246"/>
      <c r="N1429" s="246"/>
    </row>
    <row r="1430" spans="1:14" s="247" customFormat="1" ht="30" customHeight="1" hidden="1">
      <c r="A1430" s="228"/>
      <c r="B1430" s="318" t="s">
        <v>414</v>
      </c>
      <c r="C1430" s="219"/>
      <c r="D1430" s="220"/>
      <c r="E1430" s="242"/>
      <c r="F1430" s="222"/>
      <c r="G1430" s="242"/>
      <c r="H1430" s="223"/>
      <c r="I1430" s="222"/>
      <c r="J1430" s="225"/>
      <c r="K1430" s="226"/>
      <c r="L1430" s="246"/>
      <c r="M1430" s="246"/>
      <c r="N1430" s="246"/>
    </row>
    <row r="1431" spans="1:14" s="247" customFormat="1" ht="30" customHeight="1" hidden="1">
      <c r="A1431" s="228" t="s">
        <v>415</v>
      </c>
      <c r="B1431" s="355" t="s">
        <v>416</v>
      </c>
      <c r="C1431" s="219" t="s">
        <v>1055</v>
      </c>
      <c r="D1431" s="220"/>
      <c r="E1431" s="242"/>
      <c r="F1431" s="222">
        <f>D1431*E1431</f>
        <v>0</v>
      </c>
      <c r="G1431" s="242"/>
      <c r="H1431" s="223">
        <v>37.64</v>
      </c>
      <c r="I1431" s="222">
        <f>G1431*H1431</f>
        <v>0</v>
      </c>
      <c r="J1431" s="225"/>
      <c r="K1431" s="226"/>
      <c r="L1431" s="246"/>
      <c r="M1431" s="246"/>
      <c r="N1431" s="246"/>
    </row>
    <row r="1432" spans="1:14" s="247" customFormat="1" ht="15" customHeight="1" hidden="1">
      <c r="A1432" s="228"/>
      <c r="B1432" s="318" t="s">
        <v>1400</v>
      </c>
      <c r="C1432" s="219"/>
      <c r="D1432" s="220"/>
      <c r="E1432" s="242"/>
      <c r="F1432" s="222"/>
      <c r="G1432" s="242"/>
      <c r="H1432" s="223"/>
      <c r="I1432" s="222"/>
      <c r="J1432" s="225"/>
      <c r="K1432" s="226"/>
      <c r="L1432" s="246"/>
      <c r="M1432" s="246"/>
      <c r="N1432" s="246"/>
    </row>
    <row r="1433" spans="1:14" s="247" customFormat="1" ht="15" customHeight="1" hidden="1">
      <c r="A1433" s="228"/>
      <c r="B1433" s="318" t="s">
        <v>1401</v>
      </c>
      <c r="C1433" s="219"/>
      <c r="D1433" s="220"/>
      <c r="E1433" s="242"/>
      <c r="F1433" s="222"/>
      <c r="G1433" s="242"/>
      <c r="H1433" s="223"/>
      <c r="I1433" s="222"/>
      <c r="J1433" s="225"/>
      <c r="K1433" s="226"/>
      <c r="L1433" s="246"/>
      <c r="M1433" s="246"/>
      <c r="N1433" s="246"/>
    </row>
    <row r="1434" spans="1:14" s="247" customFormat="1" ht="30" customHeight="1" hidden="1">
      <c r="A1434" s="228"/>
      <c r="B1434" s="318" t="s">
        <v>414</v>
      </c>
      <c r="C1434" s="219"/>
      <c r="D1434" s="220"/>
      <c r="E1434" s="242"/>
      <c r="F1434" s="222"/>
      <c r="G1434" s="242"/>
      <c r="H1434" s="223"/>
      <c r="I1434" s="222"/>
      <c r="J1434" s="225"/>
      <c r="K1434" s="226"/>
      <c r="L1434" s="246"/>
      <c r="M1434" s="246"/>
      <c r="N1434" s="246"/>
    </row>
    <row r="1435" spans="1:14" s="247" customFormat="1" ht="30" customHeight="1">
      <c r="A1435" s="228" t="s">
        <v>417</v>
      </c>
      <c r="B1435" s="355" t="s">
        <v>1399</v>
      </c>
      <c r="C1435" s="219" t="s">
        <v>1055</v>
      </c>
      <c r="D1435" s="220" t="e">
        <f>#REF!</f>
        <v>#REF!</v>
      </c>
      <c r="E1435" s="242">
        <f>H1435*bdi</f>
        <v>46.494499999999995</v>
      </c>
      <c r="F1435" s="222" t="e">
        <f>D1435*E1435</f>
        <v>#REF!</v>
      </c>
      <c r="G1435" s="242"/>
      <c r="H1435" s="223">
        <v>40.43</v>
      </c>
      <c r="I1435" s="222">
        <f>G1435*H1435</f>
        <v>0</v>
      </c>
      <c r="J1435" s="225"/>
      <c r="K1435" s="226"/>
      <c r="L1435" s="246"/>
      <c r="M1435" s="246"/>
      <c r="N1435" s="246"/>
    </row>
    <row r="1436" spans="1:14" s="247" customFormat="1" ht="15" customHeight="1">
      <c r="A1436" s="228"/>
      <c r="B1436" s="318" t="s">
        <v>1400</v>
      </c>
      <c r="C1436" s="219"/>
      <c r="D1436" s="220"/>
      <c r="E1436" s="242"/>
      <c r="F1436" s="222"/>
      <c r="G1436" s="242"/>
      <c r="H1436" s="223"/>
      <c r="I1436" s="222"/>
      <c r="J1436" s="225"/>
      <c r="K1436" s="226"/>
      <c r="L1436" s="246"/>
      <c r="M1436" s="246"/>
      <c r="N1436" s="246"/>
    </row>
    <row r="1437" spans="1:14" s="247" customFormat="1" ht="15" customHeight="1">
      <c r="A1437" s="228"/>
      <c r="B1437" s="318" t="s">
        <v>1401</v>
      </c>
      <c r="C1437" s="219"/>
      <c r="D1437" s="220"/>
      <c r="E1437" s="242"/>
      <c r="F1437" s="222"/>
      <c r="G1437" s="242"/>
      <c r="H1437" s="223"/>
      <c r="I1437" s="222"/>
      <c r="J1437" s="225"/>
      <c r="K1437" s="226"/>
      <c r="L1437" s="246"/>
      <c r="M1437" s="246"/>
      <c r="N1437" s="246"/>
    </row>
    <row r="1438" spans="1:14" s="247" customFormat="1" ht="30" customHeight="1">
      <c r="A1438" s="228" t="s">
        <v>418</v>
      </c>
      <c r="B1438" s="355" t="s">
        <v>1402</v>
      </c>
      <c r="C1438" s="219" t="s">
        <v>1055</v>
      </c>
      <c r="D1438" s="220" t="e">
        <f>D1435</f>
        <v>#REF!</v>
      </c>
      <c r="E1438" s="242">
        <f>H1438*bdi</f>
        <v>5.635</v>
      </c>
      <c r="F1438" s="222" t="e">
        <f>D1438*E1438</f>
        <v>#REF!</v>
      </c>
      <c r="G1438" s="242"/>
      <c r="H1438" s="223">
        <v>4.9</v>
      </c>
      <c r="I1438" s="222">
        <f>G1438*H1438</f>
        <v>0</v>
      </c>
      <c r="J1438" s="225"/>
      <c r="K1438" s="226"/>
      <c r="L1438" s="246"/>
      <c r="M1438" s="246"/>
      <c r="N1438" s="246"/>
    </row>
    <row r="1439" spans="1:14" s="247" customFormat="1" ht="15" customHeight="1">
      <c r="A1439" s="228"/>
      <c r="B1439" s="318" t="s">
        <v>1403</v>
      </c>
      <c r="C1439" s="219"/>
      <c r="D1439" s="220"/>
      <c r="E1439" s="242"/>
      <c r="F1439" s="222"/>
      <c r="G1439" s="242"/>
      <c r="H1439" s="223"/>
      <c r="I1439" s="222"/>
      <c r="J1439" s="225"/>
      <c r="K1439" s="226"/>
      <c r="L1439" s="246"/>
      <c r="M1439" s="246"/>
      <c r="N1439" s="246"/>
    </row>
    <row r="1440" spans="1:14" s="209" customFormat="1" ht="15" customHeight="1" hidden="1">
      <c r="A1440" s="228" t="s">
        <v>419</v>
      </c>
      <c r="B1440" s="302" t="s">
        <v>1352</v>
      </c>
      <c r="C1440" s="219"/>
      <c r="D1440" s="220"/>
      <c r="E1440" s="242"/>
      <c r="F1440" s="222"/>
      <c r="G1440" s="242"/>
      <c r="H1440" s="223"/>
      <c r="I1440" s="224"/>
      <c r="J1440" s="225"/>
      <c r="K1440" s="226"/>
      <c r="L1440" s="188"/>
      <c r="M1440" s="188"/>
      <c r="N1440" s="188"/>
    </row>
    <row r="1441" spans="1:14" s="227" customFormat="1" ht="45" customHeight="1" hidden="1">
      <c r="A1441" s="228" t="s">
        <v>420</v>
      </c>
      <c r="B1441" s="230" t="s">
        <v>421</v>
      </c>
      <c r="C1441" s="219" t="s">
        <v>1076</v>
      </c>
      <c r="D1441" s="220"/>
      <c r="E1441" s="242"/>
      <c r="F1441" s="222">
        <f>D1441*E1441</f>
        <v>0</v>
      </c>
      <c r="G1441" s="242"/>
      <c r="H1441" s="223">
        <v>6.28</v>
      </c>
      <c r="I1441" s="224">
        <f>G1441*H1441</f>
        <v>0</v>
      </c>
      <c r="J1441" s="225"/>
      <c r="K1441" s="226"/>
      <c r="L1441" s="226"/>
      <c r="M1441" s="226"/>
      <c r="N1441" s="226"/>
    </row>
    <row r="1442" spans="1:14" s="227" customFormat="1" ht="15" customHeight="1" hidden="1">
      <c r="A1442" s="228" t="s">
        <v>422</v>
      </c>
      <c r="B1442" s="230" t="s">
        <v>423</v>
      </c>
      <c r="C1442" s="219" t="s">
        <v>1076</v>
      </c>
      <c r="D1442" s="220"/>
      <c r="E1442" s="242"/>
      <c r="F1442" s="222"/>
      <c r="G1442" s="242"/>
      <c r="H1442" s="223">
        <v>8.96</v>
      </c>
      <c r="I1442" s="224">
        <f>G1442*H1442</f>
        <v>0</v>
      </c>
      <c r="J1442" s="225"/>
      <c r="K1442" s="226"/>
      <c r="L1442" s="226"/>
      <c r="M1442" s="226"/>
      <c r="N1442" s="226"/>
    </row>
    <row r="1443" spans="1:14" s="227" customFormat="1" ht="30" customHeight="1" hidden="1">
      <c r="A1443" s="228" t="s">
        <v>424</v>
      </c>
      <c r="B1443" s="230" t="s">
        <v>425</v>
      </c>
      <c r="C1443" s="219" t="s">
        <v>1076</v>
      </c>
      <c r="D1443" s="249"/>
      <c r="E1443" s="250"/>
      <c r="F1443" s="222">
        <f>D1443*E1443</f>
        <v>0</v>
      </c>
      <c r="G1443" s="250"/>
      <c r="H1443" s="223">
        <v>4.03</v>
      </c>
      <c r="I1443" s="224">
        <f>G1443*H1443</f>
        <v>0</v>
      </c>
      <c r="J1443" s="225"/>
      <c r="K1443" s="226"/>
      <c r="L1443" s="226"/>
      <c r="M1443" s="226"/>
      <c r="N1443" s="226"/>
    </row>
    <row r="1444" spans="1:14" s="209" customFormat="1" ht="18" customHeight="1">
      <c r="A1444" s="252"/>
      <c r="B1444" s="253"/>
      <c r="C1444" s="723" t="s">
        <v>1077</v>
      </c>
      <c r="D1444" s="724"/>
      <c r="E1444" s="724"/>
      <c r="F1444" s="234" t="e">
        <f>SUM(F1407:F1443)</f>
        <v>#REF!</v>
      </c>
      <c r="G1444" s="237"/>
      <c r="H1444" s="336"/>
      <c r="I1444" s="399">
        <f>SUM(I1407:I1443)</f>
        <v>15917.108199999999</v>
      </c>
      <c r="J1444" s="216"/>
      <c r="K1444" s="226"/>
      <c r="L1444" s="188"/>
      <c r="M1444" s="188"/>
      <c r="N1444" s="188"/>
    </row>
    <row r="1445" spans="1:14" s="209" customFormat="1" ht="18" customHeight="1">
      <c r="A1445" s="299">
        <v>150000</v>
      </c>
      <c r="B1445" s="204" t="s">
        <v>1025</v>
      </c>
      <c r="C1445" s="211"/>
      <c r="D1445" s="238"/>
      <c r="E1445" s="346"/>
      <c r="F1445" s="222"/>
      <c r="G1445" s="346"/>
      <c r="H1445" s="274"/>
      <c r="I1445" s="272"/>
      <c r="J1445" s="216"/>
      <c r="K1445" s="226"/>
      <c r="L1445" s="188"/>
      <c r="M1445" s="188"/>
      <c r="N1445" s="188"/>
    </row>
    <row r="1446" spans="1:14" s="209" customFormat="1" ht="15" customHeight="1">
      <c r="A1446" s="217">
        <v>150100</v>
      </c>
      <c r="B1446" s="292" t="s">
        <v>1404</v>
      </c>
      <c r="C1446" s="282"/>
      <c r="D1446" s="220"/>
      <c r="E1446" s="347"/>
      <c r="F1446" s="222"/>
      <c r="G1446" s="347"/>
      <c r="H1446" s="274"/>
      <c r="I1446" s="272"/>
      <c r="J1446" s="216"/>
      <c r="K1446" s="226"/>
      <c r="L1446" s="188"/>
      <c r="M1446" s="188"/>
      <c r="N1446" s="188"/>
    </row>
    <row r="1447" spans="1:14" s="209" customFormat="1" ht="30" customHeight="1" hidden="1">
      <c r="A1447" s="228">
        <v>150101</v>
      </c>
      <c r="B1447" s="230" t="s">
        <v>426</v>
      </c>
      <c r="C1447" s="219" t="s">
        <v>1467</v>
      </c>
      <c r="D1447" s="220"/>
      <c r="E1447" s="347"/>
      <c r="F1447" s="222">
        <f>D1447*E1447</f>
        <v>0</v>
      </c>
      <c r="G1447" s="347"/>
      <c r="H1447" s="274">
        <v>67.45</v>
      </c>
      <c r="I1447" s="272">
        <f>G1447*H1447</f>
        <v>0</v>
      </c>
      <c r="J1447" s="216"/>
      <c r="K1447" s="226"/>
      <c r="L1447" s="188"/>
      <c r="M1447" s="188"/>
      <c r="N1447" s="188"/>
    </row>
    <row r="1448" spans="1:14" s="209" customFormat="1" ht="15" customHeight="1" hidden="1">
      <c r="A1448" s="228"/>
      <c r="B1448" s="229" t="s">
        <v>1150</v>
      </c>
      <c r="C1448" s="219"/>
      <c r="D1448" s="220"/>
      <c r="E1448" s="347"/>
      <c r="F1448" s="222"/>
      <c r="G1448" s="347"/>
      <c r="H1448" s="274"/>
      <c r="I1448" s="272"/>
      <c r="J1448" s="216"/>
      <c r="K1448" s="226"/>
      <c r="L1448" s="188"/>
      <c r="M1448" s="188"/>
      <c r="N1448" s="188"/>
    </row>
    <row r="1449" spans="1:14" s="209" customFormat="1" ht="15" customHeight="1" hidden="1">
      <c r="A1449" s="228"/>
      <c r="B1449" s="229" t="s">
        <v>1153</v>
      </c>
      <c r="C1449" s="219"/>
      <c r="D1449" s="220"/>
      <c r="E1449" s="347"/>
      <c r="F1449" s="222"/>
      <c r="G1449" s="347"/>
      <c r="H1449" s="274"/>
      <c r="I1449" s="272"/>
      <c r="J1449" s="216"/>
      <c r="K1449" s="226"/>
      <c r="L1449" s="188"/>
      <c r="M1449" s="188"/>
      <c r="N1449" s="188"/>
    </row>
    <row r="1450" spans="1:14" s="209" customFormat="1" ht="30" customHeight="1" hidden="1">
      <c r="A1450" s="228"/>
      <c r="B1450" s="229" t="s">
        <v>427</v>
      </c>
      <c r="C1450" s="219"/>
      <c r="D1450" s="220"/>
      <c r="E1450" s="347"/>
      <c r="F1450" s="222"/>
      <c r="G1450" s="347"/>
      <c r="H1450" s="274"/>
      <c r="I1450" s="272"/>
      <c r="J1450" s="216"/>
      <c r="K1450" s="226"/>
      <c r="L1450" s="188"/>
      <c r="M1450" s="188"/>
      <c r="N1450" s="188"/>
    </row>
    <row r="1451" spans="1:14" s="209" customFormat="1" ht="45" customHeight="1" hidden="1">
      <c r="A1451" s="228" t="s">
        <v>428</v>
      </c>
      <c r="B1451" s="230" t="s">
        <v>429</v>
      </c>
      <c r="C1451" s="219" t="s">
        <v>1467</v>
      </c>
      <c r="D1451" s="220"/>
      <c r="E1451" s="347"/>
      <c r="F1451" s="222">
        <f>D1451*E1451</f>
        <v>0</v>
      </c>
      <c r="G1451" s="347"/>
      <c r="H1451" s="274">
        <v>143.74</v>
      </c>
      <c r="I1451" s="272">
        <f>G1451*H1451</f>
        <v>0</v>
      </c>
      <c r="J1451" s="216"/>
      <c r="K1451" s="226"/>
      <c r="L1451" s="188"/>
      <c r="M1451" s="188"/>
      <c r="N1451" s="188"/>
    </row>
    <row r="1452" spans="1:14" s="209" customFormat="1" ht="15" customHeight="1" hidden="1">
      <c r="A1452" s="228"/>
      <c r="B1452" s="229" t="s">
        <v>1153</v>
      </c>
      <c r="C1452" s="219"/>
      <c r="D1452" s="220"/>
      <c r="E1452" s="347"/>
      <c r="F1452" s="222"/>
      <c r="G1452" s="347"/>
      <c r="H1452" s="274"/>
      <c r="I1452" s="272"/>
      <c r="J1452" s="216"/>
      <c r="K1452" s="226"/>
      <c r="L1452" s="188"/>
      <c r="M1452" s="188"/>
      <c r="N1452" s="188"/>
    </row>
    <row r="1453" spans="1:14" s="209" customFormat="1" ht="15" customHeight="1" hidden="1">
      <c r="A1453" s="228"/>
      <c r="B1453" s="229" t="s">
        <v>1150</v>
      </c>
      <c r="C1453" s="219"/>
      <c r="D1453" s="220"/>
      <c r="E1453" s="347"/>
      <c r="F1453" s="222"/>
      <c r="G1453" s="347"/>
      <c r="H1453" s="274"/>
      <c r="I1453" s="272"/>
      <c r="J1453" s="216"/>
      <c r="K1453" s="226"/>
      <c r="L1453" s="188"/>
      <c r="M1453" s="188"/>
      <c r="N1453" s="188"/>
    </row>
    <row r="1454" spans="1:14" s="209" customFormat="1" ht="30" customHeight="1" hidden="1">
      <c r="A1454" s="228"/>
      <c r="B1454" s="229" t="s">
        <v>430</v>
      </c>
      <c r="C1454" s="219"/>
      <c r="D1454" s="220"/>
      <c r="E1454" s="347"/>
      <c r="F1454" s="222"/>
      <c r="G1454" s="347"/>
      <c r="H1454" s="274"/>
      <c r="I1454" s="272"/>
      <c r="J1454" s="216"/>
      <c r="K1454" s="226"/>
      <c r="L1454" s="188"/>
      <c r="M1454" s="188"/>
      <c r="N1454" s="188"/>
    </row>
    <row r="1455" spans="1:14" s="209" customFormat="1" ht="15" customHeight="1" hidden="1">
      <c r="A1455" s="228"/>
      <c r="B1455" s="229" t="s">
        <v>431</v>
      </c>
      <c r="C1455" s="219"/>
      <c r="D1455" s="220"/>
      <c r="E1455" s="347"/>
      <c r="F1455" s="222"/>
      <c r="G1455" s="347"/>
      <c r="H1455" s="274"/>
      <c r="I1455" s="272"/>
      <c r="J1455" s="216"/>
      <c r="K1455" s="226"/>
      <c r="L1455" s="188"/>
      <c r="M1455" s="188"/>
      <c r="N1455" s="188"/>
    </row>
    <row r="1456" spans="1:14" s="209" customFormat="1" ht="15" customHeight="1" hidden="1">
      <c r="A1456" s="228"/>
      <c r="B1456" s="229" t="s">
        <v>432</v>
      </c>
      <c r="C1456" s="219"/>
      <c r="D1456" s="220"/>
      <c r="E1456" s="347"/>
      <c r="F1456" s="222"/>
      <c r="G1456" s="347"/>
      <c r="H1456" s="274"/>
      <c r="I1456" s="272"/>
      <c r="J1456" s="216"/>
      <c r="K1456" s="226"/>
      <c r="L1456" s="188"/>
      <c r="M1456" s="188"/>
      <c r="N1456" s="188"/>
    </row>
    <row r="1457" spans="1:14" s="209" customFormat="1" ht="30" customHeight="1" hidden="1">
      <c r="A1457" s="228" t="s">
        <v>433</v>
      </c>
      <c r="B1457" s="230" t="s">
        <v>434</v>
      </c>
      <c r="C1457" s="219" t="s">
        <v>1467</v>
      </c>
      <c r="D1457" s="220"/>
      <c r="E1457" s="347"/>
      <c r="F1457" s="222">
        <f>D1457*E1457</f>
        <v>0</v>
      </c>
      <c r="G1457" s="347"/>
      <c r="H1457" s="274">
        <v>32.99</v>
      </c>
      <c r="I1457" s="272">
        <f>G1457*H1457</f>
        <v>0</v>
      </c>
      <c r="J1457" s="216"/>
      <c r="K1457" s="226"/>
      <c r="L1457" s="188"/>
      <c r="M1457" s="188"/>
      <c r="N1457" s="188"/>
    </row>
    <row r="1458" spans="1:14" s="209" customFormat="1" ht="15" customHeight="1" hidden="1">
      <c r="A1458" s="228"/>
      <c r="B1458" s="229" t="s">
        <v>435</v>
      </c>
      <c r="C1458" s="219"/>
      <c r="D1458" s="220"/>
      <c r="E1458" s="347"/>
      <c r="F1458" s="222"/>
      <c r="G1458" s="347"/>
      <c r="H1458" s="274"/>
      <c r="I1458" s="272"/>
      <c r="J1458" s="216"/>
      <c r="K1458" s="226"/>
      <c r="L1458" s="188"/>
      <c r="M1458" s="188"/>
      <c r="N1458" s="188"/>
    </row>
    <row r="1459" spans="1:14" s="209" customFormat="1" ht="30" customHeight="1" hidden="1">
      <c r="A1459" s="228"/>
      <c r="B1459" s="229" t="s">
        <v>436</v>
      </c>
      <c r="C1459" s="219"/>
      <c r="D1459" s="220"/>
      <c r="E1459" s="347"/>
      <c r="F1459" s="222"/>
      <c r="G1459" s="347"/>
      <c r="H1459" s="274"/>
      <c r="I1459" s="272"/>
      <c r="J1459" s="216"/>
      <c r="K1459" s="226"/>
      <c r="L1459" s="188"/>
      <c r="M1459" s="188"/>
      <c r="N1459" s="188"/>
    </row>
    <row r="1460" spans="1:14" s="209" customFormat="1" ht="15" customHeight="1" hidden="1">
      <c r="A1460" s="228"/>
      <c r="B1460" s="229" t="s">
        <v>437</v>
      </c>
      <c r="C1460" s="219"/>
      <c r="D1460" s="220"/>
      <c r="E1460" s="347"/>
      <c r="F1460" s="222"/>
      <c r="G1460" s="347"/>
      <c r="H1460" s="274"/>
      <c r="I1460" s="272"/>
      <c r="J1460" s="216"/>
      <c r="K1460" s="226"/>
      <c r="L1460" s="188"/>
      <c r="M1460" s="188"/>
      <c r="N1460" s="188"/>
    </row>
    <row r="1461" spans="1:14" s="209" customFormat="1" ht="45" customHeight="1" hidden="1">
      <c r="A1461" s="228" t="s">
        <v>438</v>
      </c>
      <c r="B1461" s="230" t="s">
        <v>439</v>
      </c>
      <c r="C1461" s="219" t="s">
        <v>1467</v>
      </c>
      <c r="D1461" s="220"/>
      <c r="E1461" s="347"/>
      <c r="F1461" s="222">
        <f>D1461*E1461</f>
        <v>0</v>
      </c>
      <c r="G1461" s="347"/>
      <c r="H1461" s="274">
        <v>40.45</v>
      </c>
      <c r="I1461" s="272">
        <f>G1461*H1461</f>
        <v>0</v>
      </c>
      <c r="J1461" s="216"/>
      <c r="K1461" s="226"/>
      <c r="L1461" s="188"/>
      <c r="M1461" s="188"/>
      <c r="N1461" s="188"/>
    </row>
    <row r="1462" spans="1:14" s="209" customFormat="1" ht="30" customHeight="1" hidden="1">
      <c r="A1462" s="228"/>
      <c r="B1462" s="229" t="s">
        <v>440</v>
      </c>
      <c r="C1462" s="219"/>
      <c r="D1462" s="220"/>
      <c r="E1462" s="347"/>
      <c r="F1462" s="222"/>
      <c r="G1462" s="347"/>
      <c r="H1462" s="274"/>
      <c r="I1462" s="272"/>
      <c r="J1462" s="216"/>
      <c r="K1462" s="226"/>
      <c r="L1462" s="188"/>
      <c r="M1462" s="188"/>
      <c r="N1462" s="188"/>
    </row>
    <row r="1463" spans="1:14" s="209" customFormat="1" ht="15" customHeight="1" hidden="1">
      <c r="A1463" s="228"/>
      <c r="B1463" s="229" t="s">
        <v>441</v>
      </c>
      <c r="C1463" s="219"/>
      <c r="D1463" s="220"/>
      <c r="E1463" s="347"/>
      <c r="F1463" s="222"/>
      <c r="G1463" s="347"/>
      <c r="H1463" s="274"/>
      <c r="I1463" s="272"/>
      <c r="J1463" s="216"/>
      <c r="K1463" s="226"/>
      <c r="L1463" s="188"/>
      <c r="M1463" s="188"/>
      <c r="N1463" s="188"/>
    </row>
    <row r="1464" spans="1:14" s="209" customFormat="1" ht="15" customHeight="1" hidden="1">
      <c r="A1464" s="228"/>
      <c r="B1464" s="229" t="s">
        <v>442</v>
      </c>
      <c r="C1464" s="219"/>
      <c r="D1464" s="220"/>
      <c r="E1464" s="347"/>
      <c r="F1464" s="222"/>
      <c r="G1464" s="347"/>
      <c r="H1464" s="274"/>
      <c r="I1464" s="272"/>
      <c r="J1464" s="216"/>
      <c r="K1464" s="226"/>
      <c r="L1464" s="188"/>
      <c r="M1464" s="188"/>
      <c r="N1464" s="188"/>
    </row>
    <row r="1465" spans="1:14" s="209" customFormat="1" ht="30" customHeight="1" hidden="1">
      <c r="A1465" s="228" t="s">
        <v>443</v>
      </c>
      <c r="B1465" s="230" t="s">
        <v>444</v>
      </c>
      <c r="C1465" s="219" t="s">
        <v>1467</v>
      </c>
      <c r="D1465" s="220"/>
      <c r="E1465" s="347"/>
      <c r="F1465" s="222">
        <f>D1465*E1465</f>
        <v>0</v>
      </c>
      <c r="G1465" s="347"/>
      <c r="H1465" s="274">
        <v>39.7</v>
      </c>
      <c r="I1465" s="272">
        <f>G1465*H1465</f>
        <v>0</v>
      </c>
      <c r="J1465" s="216"/>
      <c r="K1465" s="226"/>
      <c r="L1465" s="188"/>
      <c r="M1465" s="188"/>
      <c r="N1465" s="188"/>
    </row>
    <row r="1466" spans="1:14" s="209" customFormat="1" ht="30" customHeight="1" hidden="1">
      <c r="A1466" s="228"/>
      <c r="B1466" s="229" t="s">
        <v>445</v>
      </c>
      <c r="C1466" s="219"/>
      <c r="D1466" s="220"/>
      <c r="E1466" s="347"/>
      <c r="F1466" s="222"/>
      <c r="G1466" s="347"/>
      <c r="H1466" s="274"/>
      <c r="I1466" s="272"/>
      <c r="J1466" s="216"/>
      <c r="K1466" s="226"/>
      <c r="L1466" s="188"/>
      <c r="M1466" s="188"/>
      <c r="N1466" s="188"/>
    </row>
    <row r="1467" spans="1:14" s="209" customFormat="1" ht="30" customHeight="1" hidden="1">
      <c r="A1467" s="228"/>
      <c r="B1467" s="229" t="s">
        <v>446</v>
      </c>
      <c r="C1467" s="219"/>
      <c r="D1467" s="220"/>
      <c r="E1467" s="347"/>
      <c r="F1467" s="222"/>
      <c r="G1467" s="347"/>
      <c r="H1467" s="274"/>
      <c r="I1467" s="272"/>
      <c r="J1467" s="216"/>
      <c r="K1467" s="226"/>
      <c r="L1467" s="188"/>
      <c r="M1467" s="188"/>
      <c r="N1467" s="188"/>
    </row>
    <row r="1468" spans="1:14" s="209" customFormat="1" ht="30" customHeight="1">
      <c r="A1468" s="228" t="s">
        <v>1535</v>
      </c>
      <c r="B1468" s="230" t="s">
        <v>1405</v>
      </c>
      <c r="C1468" s="219" t="s">
        <v>1467</v>
      </c>
      <c r="D1468" s="220" t="e">
        <f>#REF!</f>
        <v>#REF!</v>
      </c>
      <c r="E1468" s="242">
        <f>H1468*bdi</f>
        <v>23.149499999999996</v>
      </c>
      <c r="F1468" s="222" t="e">
        <f>D1468*E1468</f>
        <v>#REF!</v>
      </c>
      <c r="G1468" s="242">
        <v>365.02</v>
      </c>
      <c r="H1468" s="223">
        <v>20.13</v>
      </c>
      <c r="I1468" s="222">
        <f>G1468*H1468</f>
        <v>7347.852599999999</v>
      </c>
      <c r="J1468" s="216"/>
      <c r="K1468" s="226"/>
      <c r="L1468" s="188"/>
      <c r="M1468" s="188"/>
      <c r="N1468" s="188"/>
    </row>
    <row r="1469" spans="1:14" s="209" customFormat="1" ht="15" customHeight="1">
      <c r="A1469" s="228"/>
      <c r="B1469" s="229" t="s">
        <v>1406</v>
      </c>
      <c r="C1469" s="219"/>
      <c r="D1469" s="220"/>
      <c r="E1469" s="347"/>
      <c r="F1469" s="222"/>
      <c r="G1469" s="347"/>
      <c r="H1469" s="274"/>
      <c r="I1469" s="272"/>
      <c r="J1469" s="216"/>
      <c r="K1469" s="226"/>
      <c r="L1469" s="188"/>
      <c r="M1469" s="188"/>
      <c r="N1469" s="188"/>
    </row>
    <row r="1470" spans="1:14" s="209" customFormat="1" ht="15" customHeight="1">
      <c r="A1470" s="228"/>
      <c r="B1470" s="229" t="s">
        <v>1396</v>
      </c>
      <c r="C1470" s="219"/>
      <c r="D1470" s="220"/>
      <c r="E1470" s="347"/>
      <c r="F1470" s="222"/>
      <c r="G1470" s="347"/>
      <c r="H1470" s="274"/>
      <c r="I1470" s="272"/>
      <c r="J1470" s="216"/>
      <c r="K1470" s="226"/>
      <c r="L1470" s="188"/>
      <c r="M1470" s="188"/>
      <c r="N1470" s="188"/>
    </row>
    <row r="1471" spans="1:14" s="209" customFormat="1" ht="15" customHeight="1">
      <c r="A1471" s="228"/>
      <c r="B1471" s="229" t="s">
        <v>1150</v>
      </c>
      <c r="C1471" s="219"/>
      <c r="D1471" s="220"/>
      <c r="E1471" s="347"/>
      <c r="F1471" s="222"/>
      <c r="G1471" s="347"/>
      <c r="H1471" s="274"/>
      <c r="I1471" s="272"/>
      <c r="J1471" s="216"/>
      <c r="K1471" s="226"/>
      <c r="L1471" s="188"/>
      <c r="M1471" s="188"/>
      <c r="N1471" s="188"/>
    </row>
    <row r="1472" spans="1:14" s="209" customFormat="1" ht="30" customHeight="1" hidden="1">
      <c r="A1472" s="228" t="s">
        <v>447</v>
      </c>
      <c r="B1472" s="230" t="s">
        <v>448</v>
      </c>
      <c r="C1472" s="219" t="s">
        <v>1055</v>
      </c>
      <c r="D1472" s="220"/>
      <c r="E1472" s="347"/>
      <c r="F1472" s="222">
        <f>D1472*E1472</f>
        <v>0</v>
      </c>
      <c r="G1472" s="347"/>
      <c r="H1472" s="274">
        <v>17.13</v>
      </c>
      <c r="I1472" s="272">
        <f>G1472*H1472</f>
        <v>0</v>
      </c>
      <c r="J1472" s="216"/>
      <c r="K1472" s="226"/>
      <c r="L1472" s="188"/>
      <c r="M1472" s="188"/>
      <c r="N1472" s="188"/>
    </row>
    <row r="1473" spans="1:14" s="209" customFormat="1" ht="15" customHeight="1" hidden="1">
      <c r="A1473" s="228"/>
      <c r="B1473" s="229" t="s">
        <v>1409</v>
      </c>
      <c r="C1473" s="219"/>
      <c r="D1473" s="220"/>
      <c r="E1473" s="347"/>
      <c r="F1473" s="222"/>
      <c r="G1473" s="347"/>
      <c r="H1473" s="274"/>
      <c r="I1473" s="272"/>
      <c r="J1473" s="216"/>
      <c r="K1473" s="226"/>
      <c r="L1473" s="188"/>
      <c r="M1473" s="188"/>
      <c r="N1473" s="188"/>
    </row>
    <row r="1474" spans="1:14" s="209" customFormat="1" ht="15" customHeight="1" hidden="1">
      <c r="A1474" s="228"/>
      <c r="B1474" s="229" t="s">
        <v>1150</v>
      </c>
      <c r="C1474" s="219"/>
      <c r="D1474" s="220"/>
      <c r="E1474" s="347"/>
      <c r="F1474" s="222"/>
      <c r="G1474" s="347"/>
      <c r="H1474" s="274"/>
      <c r="I1474" s="272"/>
      <c r="J1474" s="216"/>
      <c r="K1474" s="226"/>
      <c r="L1474" s="188"/>
      <c r="M1474" s="188"/>
      <c r="N1474" s="188"/>
    </row>
    <row r="1475" spans="1:14" s="209" customFormat="1" ht="15" customHeight="1" hidden="1">
      <c r="A1475" s="228"/>
      <c r="B1475" s="229" t="s">
        <v>1406</v>
      </c>
      <c r="C1475" s="219"/>
      <c r="D1475" s="220"/>
      <c r="E1475" s="347"/>
      <c r="F1475" s="222"/>
      <c r="G1475" s="347"/>
      <c r="H1475" s="274"/>
      <c r="I1475" s="272"/>
      <c r="J1475" s="216"/>
      <c r="K1475" s="226"/>
      <c r="L1475" s="188"/>
      <c r="M1475" s="188"/>
      <c r="N1475" s="188"/>
    </row>
    <row r="1476" spans="1:14" s="209" customFormat="1" ht="15" customHeight="1">
      <c r="A1476" s="228" t="s">
        <v>449</v>
      </c>
      <c r="B1476" s="302" t="s">
        <v>1407</v>
      </c>
      <c r="C1476" s="219"/>
      <c r="D1476" s="220"/>
      <c r="E1476" s="347"/>
      <c r="F1476" s="222"/>
      <c r="G1476" s="347"/>
      <c r="H1476" s="274"/>
      <c r="I1476" s="272"/>
      <c r="J1476" s="216"/>
      <c r="K1476" s="226"/>
      <c r="L1476" s="188"/>
      <c r="M1476" s="188"/>
      <c r="N1476" s="188"/>
    </row>
    <row r="1477" spans="1:14" s="209" customFormat="1" ht="18" customHeight="1" hidden="1">
      <c r="A1477" s="228" t="s">
        <v>450</v>
      </c>
      <c r="B1477" s="230" t="s">
        <v>451</v>
      </c>
      <c r="C1477" s="219" t="s">
        <v>1076</v>
      </c>
      <c r="D1477" s="220"/>
      <c r="E1477" s="347"/>
      <c r="F1477" s="222">
        <f>D1477*E1477</f>
        <v>0</v>
      </c>
      <c r="G1477" s="347"/>
      <c r="H1477" s="274">
        <v>12.4</v>
      </c>
      <c r="I1477" s="272">
        <f>G1477*H1477</f>
        <v>0</v>
      </c>
      <c r="J1477" s="216"/>
      <c r="K1477" s="226"/>
      <c r="L1477" s="188"/>
      <c r="M1477" s="188"/>
      <c r="N1477" s="188"/>
    </row>
    <row r="1478" spans="1:14" s="209" customFormat="1" ht="15" customHeight="1" hidden="1">
      <c r="A1478" s="228"/>
      <c r="B1478" s="229" t="s">
        <v>452</v>
      </c>
      <c r="C1478" s="219"/>
      <c r="D1478" s="220"/>
      <c r="E1478" s="347"/>
      <c r="F1478" s="222"/>
      <c r="G1478" s="347"/>
      <c r="H1478" s="274"/>
      <c r="I1478" s="272"/>
      <c r="J1478" s="216"/>
      <c r="K1478" s="226"/>
      <c r="L1478" s="188"/>
      <c r="M1478" s="188"/>
      <c r="N1478" s="188"/>
    </row>
    <row r="1479" spans="1:14" s="209" customFormat="1" ht="15" customHeight="1" hidden="1">
      <c r="A1479" s="228"/>
      <c r="B1479" s="229" t="s">
        <v>453</v>
      </c>
      <c r="C1479" s="219"/>
      <c r="D1479" s="220"/>
      <c r="E1479" s="347"/>
      <c r="F1479" s="222"/>
      <c r="G1479" s="347"/>
      <c r="H1479" s="274"/>
      <c r="I1479" s="272"/>
      <c r="J1479" s="216"/>
      <c r="K1479" s="226"/>
      <c r="L1479" s="188"/>
      <c r="M1479" s="188"/>
      <c r="N1479" s="188"/>
    </row>
    <row r="1480" spans="1:14" s="209" customFormat="1" ht="15" customHeight="1" hidden="1">
      <c r="A1480" s="228"/>
      <c r="B1480" s="229" t="s">
        <v>454</v>
      </c>
      <c r="C1480" s="219"/>
      <c r="D1480" s="220"/>
      <c r="E1480" s="347"/>
      <c r="F1480" s="222"/>
      <c r="G1480" s="347"/>
      <c r="H1480" s="274"/>
      <c r="I1480" s="272"/>
      <c r="J1480" s="216"/>
      <c r="K1480" s="226"/>
      <c r="L1480" s="188"/>
      <c r="M1480" s="188"/>
      <c r="N1480" s="188"/>
    </row>
    <row r="1481" spans="1:14" s="209" customFormat="1" ht="15" customHeight="1">
      <c r="A1481" s="228" t="s">
        <v>1536</v>
      </c>
      <c r="B1481" s="230" t="s">
        <v>1408</v>
      </c>
      <c r="C1481" s="219" t="s">
        <v>1076</v>
      </c>
      <c r="D1481" s="220" t="e">
        <f>#REF!</f>
        <v>#REF!</v>
      </c>
      <c r="E1481" s="242">
        <f>H1481*bdi</f>
        <v>6.762</v>
      </c>
      <c r="F1481" s="222" t="e">
        <f>D1481*E1481</f>
        <v>#REF!</v>
      </c>
      <c r="G1481" s="347">
        <v>150.46</v>
      </c>
      <c r="H1481" s="274">
        <v>5.88</v>
      </c>
      <c r="I1481" s="272">
        <f>G1481*H1481</f>
        <v>884.7048</v>
      </c>
      <c r="J1481" s="216"/>
      <c r="K1481" s="226"/>
      <c r="L1481" s="188"/>
      <c r="M1481" s="188"/>
      <c r="N1481" s="188"/>
    </row>
    <row r="1482" spans="1:14" s="209" customFormat="1" ht="15" customHeight="1">
      <c r="A1482" s="228"/>
      <c r="B1482" s="229" t="s">
        <v>1379</v>
      </c>
      <c r="C1482" s="219"/>
      <c r="D1482" s="220"/>
      <c r="E1482" s="347"/>
      <c r="F1482" s="222"/>
      <c r="G1482" s="347"/>
      <c r="H1482" s="274"/>
      <c r="I1482" s="272"/>
      <c r="J1482" s="216"/>
      <c r="K1482" s="226"/>
      <c r="L1482" s="188"/>
      <c r="M1482" s="188"/>
      <c r="N1482" s="188"/>
    </row>
    <row r="1483" spans="1:14" s="209" customFormat="1" ht="15" customHeight="1">
      <c r="A1483" s="228"/>
      <c r="B1483" s="229" t="s">
        <v>1409</v>
      </c>
      <c r="C1483" s="219"/>
      <c r="D1483" s="220"/>
      <c r="E1483" s="347"/>
      <c r="F1483" s="222"/>
      <c r="G1483" s="347"/>
      <c r="H1483" s="274"/>
      <c r="I1483" s="272"/>
      <c r="J1483" s="216"/>
      <c r="K1483" s="226"/>
      <c r="L1483" s="188"/>
      <c r="M1483" s="188"/>
      <c r="N1483" s="188"/>
    </row>
    <row r="1484" spans="1:14" s="209" customFormat="1" ht="15" customHeight="1" hidden="1">
      <c r="A1484" s="228" t="s">
        <v>455</v>
      </c>
      <c r="B1484" s="230" t="s">
        <v>456</v>
      </c>
      <c r="C1484" s="219" t="s">
        <v>1076</v>
      </c>
      <c r="D1484" s="220"/>
      <c r="E1484" s="347"/>
      <c r="F1484" s="222">
        <f>D1484*E1484</f>
        <v>0</v>
      </c>
      <c r="G1484" s="347"/>
      <c r="H1484" s="274">
        <v>14.11</v>
      </c>
      <c r="I1484" s="272">
        <f>G1484*H1484</f>
        <v>0</v>
      </c>
      <c r="J1484" s="216"/>
      <c r="K1484" s="226"/>
      <c r="L1484" s="188"/>
      <c r="M1484" s="188"/>
      <c r="N1484" s="188"/>
    </row>
    <row r="1485" spans="1:14" s="209" customFormat="1" ht="15" customHeight="1" hidden="1">
      <c r="A1485" s="228"/>
      <c r="B1485" s="229" t="s">
        <v>457</v>
      </c>
      <c r="C1485" s="219"/>
      <c r="D1485" s="220"/>
      <c r="E1485" s="347"/>
      <c r="F1485" s="222"/>
      <c r="G1485" s="347"/>
      <c r="H1485" s="274"/>
      <c r="I1485" s="272"/>
      <c r="J1485" s="216"/>
      <c r="K1485" s="226"/>
      <c r="L1485" s="188"/>
      <c r="M1485" s="188"/>
      <c r="N1485" s="188"/>
    </row>
    <row r="1486" spans="1:14" s="209" customFormat="1" ht="15" customHeight="1" hidden="1">
      <c r="A1486" s="228"/>
      <c r="B1486" s="229" t="s">
        <v>458</v>
      </c>
      <c r="C1486" s="219"/>
      <c r="D1486" s="220"/>
      <c r="E1486" s="347"/>
      <c r="F1486" s="222"/>
      <c r="G1486" s="347"/>
      <c r="H1486" s="274"/>
      <c r="I1486" s="272"/>
      <c r="J1486" s="216"/>
      <c r="K1486" s="226"/>
      <c r="L1486" s="188"/>
      <c r="M1486" s="188"/>
      <c r="N1486" s="188"/>
    </row>
    <row r="1487" spans="1:14" s="209" customFormat="1" ht="30" customHeight="1" hidden="1">
      <c r="A1487" s="228" t="s">
        <v>459</v>
      </c>
      <c r="B1487" s="230" t="s">
        <v>460</v>
      </c>
      <c r="C1487" s="219" t="s">
        <v>1076</v>
      </c>
      <c r="D1487" s="220"/>
      <c r="E1487" s="347"/>
      <c r="F1487" s="222">
        <f>D1487*E1487</f>
        <v>0</v>
      </c>
      <c r="G1487" s="347"/>
      <c r="H1487" s="274">
        <v>11.89</v>
      </c>
      <c r="I1487" s="272">
        <f>G1487*H1487</f>
        <v>0</v>
      </c>
      <c r="J1487" s="216"/>
      <c r="K1487" s="226"/>
      <c r="L1487" s="188"/>
      <c r="M1487" s="188"/>
      <c r="N1487" s="188"/>
    </row>
    <row r="1488" spans="1:14" s="209" customFormat="1" ht="15" customHeight="1" hidden="1">
      <c r="A1488" s="228"/>
      <c r="B1488" s="229" t="s">
        <v>461</v>
      </c>
      <c r="C1488" s="219"/>
      <c r="D1488" s="220"/>
      <c r="E1488" s="347"/>
      <c r="F1488" s="222"/>
      <c r="G1488" s="347"/>
      <c r="H1488" s="274"/>
      <c r="I1488" s="272"/>
      <c r="J1488" s="216"/>
      <c r="K1488" s="226"/>
      <c r="L1488" s="188"/>
      <c r="M1488" s="188"/>
      <c r="N1488" s="188"/>
    </row>
    <row r="1489" spans="1:14" s="209" customFormat="1" ht="30" customHeight="1" hidden="1">
      <c r="A1489" s="228"/>
      <c r="B1489" s="229" t="s">
        <v>436</v>
      </c>
      <c r="C1489" s="219"/>
      <c r="D1489" s="220"/>
      <c r="E1489" s="347"/>
      <c r="F1489" s="222"/>
      <c r="G1489" s="347"/>
      <c r="H1489" s="274"/>
      <c r="I1489" s="272"/>
      <c r="J1489" s="216"/>
      <c r="K1489" s="226"/>
      <c r="L1489" s="188"/>
      <c r="M1489" s="188"/>
      <c r="N1489" s="188"/>
    </row>
    <row r="1490" spans="1:14" s="209" customFormat="1" ht="15" customHeight="1">
      <c r="A1490" s="228" t="s">
        <v>1537</v>
      </c>
      <c r="B1490" s="302" t="s">
        <v>1410</v>
      </c>
      <c r="C1490" s="219"/>
      <c r="D1490" s="220"/>
      <c r="E1490" s="347"/>
      <c r="F1490" s="222"/>
      <c r="G1490" s="347"/>
      <c r="H1490" s="274"/>
      <c r="I1490" s="272"/>
      <c r="J1490" s="216"/>
      <c r="K1490" s="226"/>
      <c r="L1490" s="188"/>
      <c r="M1490" s="188"/>
      <c r="N1490" s="188"/>
    </row>
    <row r="1491" spans="1:14" s="209" customFormat="1" ht="30" customHeight="1">
      <c r="A1491" s="228" t="s">
        <v>1538</v>
      </c>
      <c r="B1491" s="230" t="s">
        <v>1411</v>
      </c>
      <c r="C1491" s="219" t="s">
        <v>1467</v>
      </c>
      <c r="D1491" s="220" t="e">
        <f>#REF!</f>
        <v>#REF!</v>
      </c>
      <c r="E1491" s="242">
        <f>H1491*bdi</f>
        <v>19.458000000000002</v>
      </c>
      <c r="F1491" s="222" t="e">
        <f>D1491*E1491</f>
        <v>#REF!</v>
      </c>
      <c r="G1491" s="242">
        <v>365.02</v>
      </c>
      <c r="H1491" s="223">
        <v>16.92</v>
      </c>
      <c r="I1491" s="222">
        <f>G1491*H1491</f>
        <v>6176.138400000001</v>
      </c>
      <c r="J1491" s="216"/>
      <c r="K1491" s="226"/>
      <c r="L1491" s="188"/>
      <c r="M1491" s="188"/>
      <c r="N1491" s="188"/>
    </row>
    <row r="1492" spans="1:14" s="209" customFormat="1" ht="15" customHeight="1">
      <c r="A1492" s="228"/>
      <c r="B1492" s="229" t="s">
        <v>1106</v>
      </c>
      <c r="C1492" s="219"/>
      <c r="D1492" s="220"/>
      <c r="E1492" s="347"/>
      <c r="F1492" s="222"/>
      <c r="G1492" s="347"/>
      <c r="H1492" s="274"/>
      <c r="I1492" s="272"/>
      <c r="J1492" s="216"/>
      <c r="K1492" s="226"/>
      <c r="L1492" s="188"/>
      <c r="M1492" s="188"/>
      <c r="N1492" s="188"/>
    </row>
    <row r="1493" spans="1:14" s="209" customFormat="1" ht="15" customHeight="1">
      <c r="A1493" s="228"/>
      <c r="B1493" s="229" t="s">
        <v>1409</v>
      </c>
      <c r="C1493" s="219"/>
      <c r="D1493" s="220"/>
      <c r="E1493" s="347"/>
      <c r="F1493" s="222"/>
      <c r="G1493" s="347"/>
      <c r="H1493" s="274"/>
      <c r="I1493" s="272"/>
      <c r="J1493" s="216"/>
      <c r="K1493" s="226"/>
      <c r="L1493" s="188"/>
      <c r="M1493" s="188"/>
      <c r="N1493" s="188"/>
    </row>
    <row r="1494" spans="1:14" s="209" customFormat="1" ht="15" customHeight="1">
      <c r="A1494" s="228"/>
      <c r="B1494" s="229" t="s">
        <v>1065</v>
      </c>
      <c r="C1494" s="219"/>
      <c r="D1494" s="220"/>
      <c r="E1494" s="347"/>
      <c r="F1494" s="222"/>
      <c r="G1494" s="347"/>
      <c r="H1494" s="274"/>
      <c r="I1494" s="272"/>
      <c r="J1494" s="216"/>
      <c r="K1494" s="226"/>
      <c r="L1494" s="188"/>
      <c r="M1494" s="188"/>
      <c r="N1494" s="188"/>
    </row>
    <row r="1495" spans="1:14" s="209" customFormat="1" ht="15" customHeight="1">
      <c r="A1495" s="228"/>
      <c r="B1495" s="229" t="s">
        <v>1150</v>
      </c>
      <c r="C1495" s="219"/>
      <c r="D1495" s="220"/>
      <c r="E1495" s="347"/>
      <c r="F1495" s="222"/>
      <c r="G1495" s="347"/>
      <c r="H1495" s="274"/>
      <c r="I1495" s="272"/>
      <c r="J1495" s="216"/>
      <c r="K1495" s="226"/>
      <c r="L1495" s="188"/>
      <c r="M1495" s="188"/>
      <c r="N1495" s="188"/>
    </row>
    <row r="1496" spans="1:14" s="209" customFormat="1" ht="15" customHeight="1">
      <c r="A1496" s="228"/>
      <c r="B1496" s="229" t="s">
        <v>1412</v>
      </c>
      <c r="C1496" s="219"/>
      <c r="D1496" s="220"/>
      <c r="E1496" s="347"/>
      <c r="F1496" s="222"/>
      <c r="G1496" s="347"/>
      <c r="H1496" s="274"/>
      <c r="I1496" s="272"/>
      <c r="J1496" s="216"/>
      <c r="K1496" s="226"/>
      <c r="L1496" s="188"/>
      <c r="M1496" s="188"/>
      <c r="N1496" s="188"/>
    </row>
    <row r="1497" spans="1:14" s="209" customFormat="1" ht="30" customHeight="1">
      <c r="A1497" s="228" t="s">
        <v>1539</v>
      </c>
      <c r="B1497" s="230" t="s">
        <v>1413</v>
      </c>
      <c r="C1497" s="219" t="s">
        <v>1055</v>
      </c>
      <c r="D1497" s="220" t="e">
        <f>#REF!</f>
        <v>#REF!</v>
      </c>
      <c r="E1497" s="242">
        <f>H1497*bdi</f>
        <v>11.7645</v>
      </c>
      <c r="F1497" s="222" t="e">
        <f>D1497*E1497</f>
        <v>#REF!</v>
      </c>
      <c r="G1497" s="242">
        <v>365.02</v>
      </c>
      <c r="H1497" s="223">
        <v>10.23</v>
      </c>
      <c r="I1497" s="222">
        <f>G1497*H1497</f>
        <v>3734.1546</v>
      </c>
      <c r="J1497" s="216"/>
      <c r="K1497" s="226"/>
      <c r="L1497" s="188"/>
      <c r="M1497" s="188"/>
      <c r="N1497" s="188"/>
    </row>
    <row r="1498" spans="1:14" s="209" customFormat="1" ht="15" customHeight="1">
      <c r="A1498" s="228"/>
      <c r="B1498" s="229" t="s">
        <v>1409</v>
      </c>
      <c r="C1498" s="219"/>
      <c r="D1498" s="220"/>
      <c r="E1498" s="347"/>
      <c r="F1498" s="222"/>
      <c r="G1498" s="347"/>
      <c r="H1498" s="274"/>
      <c r="I1498" s="272"/>
      <c r="J1498" s="216"/>
      <c r="K1498" s="226"/>
      <c r="L1498" s="188"/>
      <c r="M1498" s="188"/>
      <c r="N1498" s="188"/>
    </row>
    <row r="1499" spans="1:14" s="209" customFormat="1" ht="15" customHeight="1">
      <c r="A1499" s="356"/>
      <c r="B1499" s="229" t="s">
        <v>1150</v>
      </c>
      <c r="C1499" s="219"/>
      <c r="D1499" s="357"/>
      <c r="E1499" s="358"/>
      <c r="F1499" s="222"/>
      <c r="G1499" s="358"/>
      <c r="H1499" s="274"/>
      <c r="I1499" s="272"/>
      <c r="J1499" s="216"/>
      <c r="K1499" s="226"/>
      <c r="L1499" s="188"/>
      <c r="M1499" s="188"/>
      <c r="N1499" s="188"/>
    </row>
    <row r="1500" spans="1:14" s="209" customFormat="1" ht="15" customHeight="1" hidden="1">
      <c r="A1500" s="228" t="s">
        <v>462</v>
      </c>
      <c r="B1500" s="302" t="s">
        <v>463</v>
      </c>
      <c r="C1500" s="219"/>
      <c r="D1500" s="220"/>
      <c r="E1500" s="347"/>
      <c r="F1500" s="222"/>
      <c r="G1500" s="347"/>
      <c r="H1500" s="274"/>
      <c r="I1500" s="272"/>
      <c r="J1500" s="216"/>
      <c r="K1500" s="226"/>
      <c r="L1500" s="188"/>
      <c r="M1500" s="188"/>
      <c r="N1500" s="188"/>
    </row>
    <row r="1501" spans="1:14" s="209" customFormat="1" ht="15" customHeight="1" hidden="1">
      <c r="A1501" s="228" t="s">
        <v>464</v>
      </c>
      <c r="B1501" s="230" t="s">
        <v>465</v>
      </c>
      <c r="C1501" s="219" t="s">
        <v>1467</v>
      </c>
      <c r="D1501" s="220"/>
      <c r="E1501" s="347"/>
      <c r="F1501" s="222">
        <f>D1501*E1501</f>
        <v>0</v>
      </c>
      <c r="G1501" s="347"/>
      <c r="H1501" s="274">
        <v>34.43</v>
      </c>
      <c r="I1501" s="272">
        <f>G1501*H1501</f>
        <v>0</v>
      </c>
      <c r="J1501" s="216"/>
      <c r="K1501" s="226"/>
      <c r="L1501" s="188"/>
      <c r="M1501" s="188"/>
      <c r="N1501" s="188"/>
    </row>
    <row r="1502" spans="1:14" s="209" customFormat="1" ht="15" customHeight="1" hidden="1">
      <c r="A1502" s="228"/>
      <c r="B1502" s="229" t="s">
        <v>1409</v>
      </c>
      <c r="C1502" s="219"/>
      <c r="D1502" s="220"/>
      <c r="E1502" s="347"/>
      <c r="F1502" s="222"/>
      <c r="G1502" s="347"/>
      <c r="H1502" s="274"/>
      <c r="I1502" s="272"/>
      <c r="J1502" s="216"/>
      <c r="K1502" s="226"/>
      <c r="L1502" s="188"/>
      <c r="M1502" s="188"/>
      <c r="N1502" s="188"/>
    </row>
    <row r="1503" spans="1:14" s="209" customFormat="1" ht="15" customHeight="1" hidden="1">
      <c r="A1503" s="228"/>
      <c r="B1503" s="229" t="s">
        <v>1150</v>
      </c>
      <c r="C1503" s="219"/>
      <c r="D1503" s="220"/>
      <c r="E1503" s="347"/>
      <c r="F1503" s="222"/>
      <c r="G1503" s="347"/>
      <c r="H1503" s="274"/>
      <c r="I1503" s="272"/>
      <c r="J1503" s="216"/>
      <c r="K1503" s="226"/>
      <c r="L1503" s="188"/>
      <c r="M1503" s="188"/>
      <c r="N1503" s="188"/>
    </row>
    <row r="1504" spans="1:14" s="209" customFormat="1" ht="15" customHeight="1" hidden="1">
      <c r="A1504" s="228"/>
      <c r="B1504" s="229" t="s">
        <v>431</v>
      </c>
      <c r="C1504" s="219"/>
      <c r="D1504" s="220"/>
      <c r="E1504" s="347"/>
      <c r="F1504" s="222"/>
      <c r="G1504" s="347"/>
      <c r="H1504" s="274"/>
      <c r="I1504" s="272"/>
      <c r="J1504" s="216"/>
      <c r="K1504" s="226"/>
      <c r="L1504" s="188"/>
      <c r="M1504" s="188"/>
      <c r="N1504" s="188"/>
    </row>
    <row r="1505" spans="1:14" s="209" customFormat="1" ht="15" customHeight="1" hidden="1">
      <c r="A1505" s="228"/>
      <c r="B1505" s="229" t="s">
        <v>466</v>
      </c>
      <c r="C1505" s="219"/>
      <c r="D1505" s="220"/>
      <c r="E1505" s="347"/>
      <c r="F1505" s="222"/>
      <c r="G1505" s="347"/>
      <c r="H1505" s="274"/>
      <c r="I1505" s="272"/>
      <c r="J1505" s="216"/>
      <c r="K1505" s="226"/>
      <c r="L1505" s="188"/>
      <c r="M1505" s="188"/>
      <c r="N1505" s="188"/>
    </row>
    <row r="1506" spans="1:14" s="209" customFormat="1" ht="15" customHeight="1">
      <c r="A1506" s="228" t="s">
        <v>1540</v>
      </c>
      <c r="B1506" s="302" t="s">
        <v>1414</v>
      </c>
      <c r="C1506" s="219"/>
      <c r="D1506" s="220"/>
      <c r="E1506" s="347"/>
      <c r="F1506" s="222"/>
      <c r="G1506" s="347"/>
      <c r="H1506" s="274"/>
      <c r="I1506" s="272"/>
      <c r="J1506" s="216"/>
      <c r="K1506" s="226"/>
      <c r="L1506" s="188"/>
      <c r="M1506" s="188"/>
      <c r="N1506" s="188"/>
    </row>
    <row r="1507" spans="1:14" s="209" customFormat="1" ht="30" customHeight="1" hidden="1">
      <c r="A1507" s="228" t="s">
        <v>467</v>
      </c>
      <c r="B1507" s="230" t="s">
        <v>468</v>
      </c>
      <c r="C1507" s="219" t="s">
        <v>1467</v>
      </c>
      <c r="D1507" s="220"/>
      <c r="E1507" s="347"/>
      <c r="F1507" s="222">
        <f>D1507*E1507</f>
        <v>0</v>
      </c>
      <c r="G1507" s="347"/>
      <c r="H1507" s="274">
        <v>37.2</v>
      </c>
      <c r="I1507" s="272">
        <f>G1507*H1507</f>
        <v>0</v>
      </c>
      <c r="J1507" s="216"/>
      <c r="K1507" s="226"/>
      <c r="L1507" s="188"/>
      <c r="M1507" s="188"/>
      <c r="N1507" s="188"/>
    </row>
    <row r="1508" spans="1:14" s="209" customFormat="1" ht="30" customHeight="1" hidden="1">
      <c r="A1508" s="228" t="s">
        <v>469</v>
      </c>
      <c r="B1508" s="230" t="s">
        <v>470</v>
      </c>
      <c r="C1508" s="219" t="s">
        <v>1467</v>
      </c>
      <c r="D1508" s="220"/>
      <c r="E1508" s="347"/>
      <c r="F1508" s="222">
        <f>D1508*E1508</f>
        <v>0</v>
      </c>
      <c r="G1508" s="347"/>
      <c r="H1508" s="274">
        <v>44.64</v>
      </c>
      <c r="I1508" s="272">
        <f>G1508*H1508</f>
        <v>0</v>
      </c>
      <c r="J1508" s="216"/>
      <c r="K1508" s="226"/>
      <c r="L1508" s="188"/>
      <c r="M1508" s="188"/>
      <c r="N1508" s="188"/>
    </row>
    <row r="1509" spans="1:14" s="209" customFormat="1" ht="50.25" customHeight="1" hidden="1">
      <c r="A1509" s="228" t="s">
        <v>471</v>
      </c>
      <c r="B1509" s="230" t="s">
        <v>609</v>
      </c>
      <c r="C1509" s="219" t="s">
        <v>1467</v>
      </c>
      <c r="D1509" s="220"/>
      <c r="E1509" s="242"/>
      <c r="F1509" s="222"/>
      <c r="G1509" s="347"/>
      <c r="H1509" s="274">
        <v>38.15</v>
      </c>
      <c r="I1509" s="272">
        <f>G1509*H1509</f>
        <v>0</v>
      </c>
      <c r="J1509" s="216"/>
      <c r="K1509" s="226"/>
      <c r="L1509" s="188"/>
      <c r="M1509" s="188"/>
      <c r="N1509" s="188"/>
    </row>
    <row r="1510" spans="1:14" s="209" customFormat="1" ht="15" customHeight="1" hidden="1">
      <c r="A1510" s="228"/>
      <c r="B1510" s="229" t="s">
        <v>1106</v>
      </c>
      <c r="C1510" s="219"/>
      <c r="D1510" s="220"/>
      <c r="E1510" s="347"/>
      <c r="F1510" s="222"/>
      <c r="G1510" s="347"/>
      <c r="H1510" s="274"/>
      <c r="I1510" s="272"/>
      <c r="J1510" s="216"/>
      <c r="K1510" s="226"/>
      <c r="L1510" s="188"/>
      <c r="M1510" s="188"/>
      <c r="N1510" s="188"/>
    </row>
    <row r="1511" spans="1:14" s="209" customFormat="1" ht="15" customHeight="1" hidden="1">
      <c r="A1511" s="228"/>
      <c r="B1511" s="229" t="s">
        <v>610</v>
      </c>
      <c r="C1511" s="219"/>
      <c r="D1511" s="220"/>
      <c r="E1511" s="347"/>
      <c r="F1511" s="222"/>
      <c r="G1511" s="347"/>
      <c r="H1511" s="274"/>
      <c r="I1511" s="272"/>
      <c r="J1511" s="216"/>
      <c r="K1511" s="226"/>
      <c r="L1511" s="188"/>
      <c r="M1511" s="188"/>
      <c r="N1511" s="188"/>
    </row>
    <row r="1512" spans="1:14" s="209" customFormat="1" ht="15" customHeight="1" hidden="1">
      <c r="A1512" s="228"/>
      <c r="B1512" s="229" t="s">
        <v>1065</v>
      </c>
      <c r="C1512" s="219"/>
      <c r="D1512" s="220"/>
      <c r="E1512" s="347"/>
      <c r="F1512" s="222"/>
      <c r="G1512" s="347"/>
      <c r="H1512" s="274"/>
      <c r="I1512" s="272"/>
      <c r="J1512" s="216"/>
      <c r="K1512" s="226"/>
      <c r="L1512" s="188"/>
      <c r="M1512" s="188"/>
      <c r="N1512" s="188"/>
    </row>
    <row r="1513" spans="1:14" s="209" customFormat="1" ht="15" customHeight="1" hidden="1">
      <c r="A1513" s="228"/>
      <c r="B1513" s="229" t="s">
        <v>1150</v>
      </c>
      <c r="C1513" s="219"/>
      <c r="D1513" s="220"/>
      <c r="E1513" s="347"/>
      <c r="F1513" s="222"/>
      <c r="G1513" s="347"/>
      <c r="H1513" s="274"/>
      <c r="I1513" s="272"/>
      <c r="J1513" s="216"/>
      <c r="K1513" s="226"/>
      <c r="L1513" s="188"/>
      <c r="M1513" s="188"/>
      <c r="N1513" s="188"/>
    </row>
    <row r="1514" spans="1:14" s="209" customFormat="1" ht="15" customHeight="1" hidden="1">
      <c r="A1514" s="228"/>
      <c r="B1514" s="229" t="s">
        <v>611</v>
      </c>
      <c r="C1514" s="219"/>
      <c r="D1514" s="220"/>
      <c r="E1514" s="347"/>
      <c r="F1514" s="222"/>
      <c r="G1514" s="347"/>
      <c r="H1514" s="274"/>
      <c r="I1514" s="272"/>
      <c r="J1514" s="216"/>
      <c r="K1514" s="226"/>
      <c r="L1514" s="188"/>
      <c r="M1514" s="188"/>
      <c r="N1514" s="188"/>
    </row>
    <row r="1515" spans="1:14" s="209" customFormat="1" ht="30" customHeight="1" hidden="1">
      <c r="A1515" s="228"/>
      <c r="B1515" s="229" t="s">
        <v>612</v>
      </c>
      <c r="C1515" s="219"/>
      <c r="D1515" s="220"/>
      <c r="E1515" s="347"/>
      <c r="F1515" s="222"/>
      <c r="G1515" s="347"/>
      <c r="H1515" s="274"/>
      <c r="I1515" s="272"/>
      <c r="J1515" s="216"/>
      <c r="K1515" s="226"/>
      <c r="L1515" s="188"/>
      <c r="M1515" s="188"/>
      <c r="N1515" s="188"/>
    </row>
    <row r="1516" spans="1:14" s="209" customFormat="1" ht="15" customHeight="1" hidden="1">
      <c r="A1516" s="228" t="s">
        <v>613</v>
      </c>
      <c r="B1516" s="230" t="s">
        <v>614</v>
      </c>
      <c r="C1516" s="244" t="s">
        <v>1467</v>
      </c>
      <c r="D1516" s="220"/>
      <c r="E1516" s="242"/>
      <c r="F1516" s="222">
        <f>D1516*E1516</f>
        <v>0</v>
      </c>
      <c r="G1516" s="242"/>
      <c r="H1516" s="223">
        <v>36.15</v>
      </c>
      <c r="I1516" s="222">
        <f>G1516*H1516</f>
        <v>0</v>
      </c>
      <c r="J1516" s="225"/>
      <c r="K1516" s="226"/>
      <c r="L1516" s="188"/>
      <c r="M1516" s="188"/>
      <c r="N1516" s="188"/>
    </row>
    <row r="1517" spans="1:14" s="209" customFormat="1" ht="15" customHeight="1" hidden="1">
      <c r="A1517" s="228"/>
      <c r="B1517" s="229" t="s">
        <v>614</v>
      </c>
      <c r="C1517" s="219"/>
      <c r="D1517" s="220"/>
      <c r="E1517" s="242"/>
      <c r="F1517" s="222"/>
      <c r="G1517" s="242"/>
      <c r="H1517" s="223"/>
      <c r="I1517" s="222"/>
      <c r="J1517" s="225"/>
      <c r="K1517" s="226"/>
      <c r="L1517" s="188"/>
      <c r="M1517" s="188"/>
      <c r="N1517" s="188"/>
    </row>
    <row r="1518" spans="1:14" s="209" customFormat="1" ht="15" customHeight="1" hidden="1">
      <c r="A1518" s="228"/>
      <c r="B1518" s="229" t="s">
        <v>615</v>
      </c>
      <c r="C1518" s="219"/>
      <c r="D1518" s="220"/>
      <c r="E1518" s="242"/>
      <c r="F1518" s="222"/>
      <c r="G1518" s="242"/>
      <c r="H1518" s="223"/>
      <c r="I1518" s="222"/>
      <c r="J1518" s="225"/>
      <c r="K1518" s="226"/>
      <c r="L1518" s="188"/>
      <c r="M1518" s="188"/>
      <c r="N1518" s="188"/>
    </row>
    <row r="1519" spans="1:14" s="209" customFormat="1" ht="45" customHeight="1" hidden="1">
      <c r="A1519" s="228" t="s">
        <v>616</v>
      </c>
      <c r="B1519" s="230" t="s">
        <v>617</v>
      </c>
      <c r="C1519" s="219" t="s">
        <v>1467</v>
      </c>
      <c r="D1519" s="220"/>
      <c r="E1519" s="242"/>
      <c r="F1519" s="222">
        <f>D1519*E1519</f>
        <v>0</v>
      </c>
      <c r="G1519" s="242"/>
      <c r="H1519" s="223">
        <v>63.27</v>
      </c>
      <c r="I1519" s="222">
        <f>G1519*H1519</f>
        <v>0</v>
      </c>
      <c r="J1519" s="225"/>
      <c r="K1519" s="226"/>
      <c r="L1519" s="188"/>
      <c r="M1519" s="188"/>
      <c r="N1519" s="188"/>
    </row>
    <row r="1520" spans="1:14" s="209" customFormat="1" ht="15" customHeight="1" hidden="1">
      <c r="A1520" s="228"/>
      <c r="B1520" s="229" t="s">
        <v>1106</v>
      </c>
      <c r="C1520" s="219"/>
      <c r="D1520" s="220"/>
      <c r="E1520" s="242"/>
      <c r="F1520" s="222"/>
      <c r="G1520" s="242"/>
      <c r="H1520" s="223"/>
      <c r="I1520" s="222"/>
      <c r="J1520" s="225"/>
      <c r="K1520" s="226"/>
      <c r="L1520" s="188"/>
      <c r="M1520" s="188"/>
      <c r="N1520" s="188"/>
    </row>
    <row r="1521" spans="1:14" s="209" customFormat="1" ht="15" customHeight="1" hidden="1">
      <c r="A1521" s="228"/>
      <c r="B1521" s="229" t="s">
        <v>1409</v>
      </c>
      <c r="C1521" s="219"/>
      <c r="D1521" s="220"/>
      <c r="E1521" s="242"/>
      <c r="F1521" s="222"/>
      <c r="G1521" s="242"/>
      <c r="H1521" s="223"/>
      <c r="I1521" s="222"/>
      <c r="J1521" s="225"/>
      <c r="K1521" s="226"/>
      <c r="L1521" s="188"/>
      <c r="M1521" s="188"/>
      <c r="N1521" s="188"/>
    </row>
    <row r="1522" spans="1:14" s="209" customFormat="1" ht="15" customHeight="1" hidden="1">
      <c r="A1522" s="228"/>
      <c r="B1522" s="229" t="s">
        <v>1065</v>
      </c>
      <c r="C1522" s="219"/>
      <c r="D1522" s="220"/>
      <c r="E1522" s="242"/>
      <c r="F1522" s="222"/>
      <c r="G1522" s="242"/>
      <c r="H1522" s="223"/>
      <c r="I1522" s="222"/>
      <c r="J1522" s="225"/>
      <c r="K1522" s="226"/>
      <c r="L1522" s="188"/>
      <c r="M1522" s="188"/>
      <c r="N1522" s="188"/>
    </row>
    <row r="1523" spans="1:14" s="209" customFormat="1" ht="15" customHeight="1" hidden="1">
      <c r="A1523" s="228"/>
      <c r="B1523" s="229" t="s">
        <v>1150</v>
      </c>
      <c r="C1523" s="219"/>
      <c r="D1523" s="220"/>
      <c r="E1523" s="242"/>
      <c r="F1523" s="222"/>
      <c r="G1523" s="242"/>
      <c r="H1523" s="223"/>
      <c r="I1523" s="222"/>
      <c r="J1523" s="225"/>
      <c r="K1523" s="226"/>
      <c r="L1523" s="188"/>
      <c r="M1523" s="188"/>
      <c r="N1523" s="188"/>
    </row>
    <row r="1524" spans="1:14" s="209" customFormat="1" ht="15" customHeight="1" hidden="1">
      <c r="A1524" s="228"/>
      <c r="B1524" s="229" t="s">
        <v>618</v>
      </c>
      <c r="C1524" s="219"/>
      <c r="D1524" s="220"/>
      <c r="E1524" s="242"/>
      <c r="F1524" s="222"/>
      <c r="G1524" s="242"/>
      <c r="H1524" s="223"/>
      <c r="I1524" s="222"/>
      <c r="J1524" s="225"/>
      <c r="K1524" s="226"/>
      <c r="L1524" s="188"/>
      <c r="M1524" s="188"/>
      <c r="N1524" s="188"/>
    </row>
    <row r="1525" spans="1:14" s="209" customFormat="1" ht="15" customHeight="1" hidden="1">
      <c r="A1525" s="228"/>
      <c r="B1525" s="229" t="s">
        <v>612</v>
      </c>
      <c r="C1525" s="219"/>
      <c r="D1525" s="220"/>
      <c r="E1525" s="242"/>
      <c r="F1525" s="222"/>
      <c r="G1525" s="242"/>
      <c r="H1525" s="223"/>
      <c r="I1525" s="222"/>
      <c r="J1525" s="225"/>
      <c r="K1525" s="226"/>
      <c r="L1525" s="188"/>
      <c r="M1525" s="188"/>
      <c r="N1525" s="188"/>
    </row>
    <row r="1526" spans="1:14" s="209" customFormat="1" ht="15" customHeight="1" hidden="1">
      <c r="A1526" s="228" t="s">
        <v>619</v>
      </c>
      <c r="B1526" s="230" t="s">
        <v>620</v>
      </c>
      <c r="C1526" s="219" t="s">
        <v>1076</v>
      </c>
      <c r="D1526" s="220"/>
      <c r="E1526" s="242"/>
      <c r="F1526" s="222">
        <f>D1526*E1526</f>
        <v>0</v>
      </c>
      <c r="G1526" s="242"/>
      <c r="H1526" s="223">
        <v>5.2</v>
      </c>
      <c r="I1526" s="222">
        <f>G1526*H1526</f>
        <v>0</v>
      </c>
      <c r="J1526" s="225"/>
      <c r="K1526" s="226"/>
      <c r="L1526" s="188"/>
      <c r="M1526" s="188"/>
      <c r="N1526" s="188"/>
    </row>
    <row r="1527" spans="1:14" s="209" customFormat="1" ht="15" customHeight="1" hidden="1">
      <c r="A1527" s="228" t="s">
        <v>621</v>
      </c>
      <c r="B1527" s="230" t="s">
        <v>622</v>
      </c>
      <c r="C1527" s="219" t="s">
        <v>1076</v>
      </c>
      <c r="D1527" s="220"/>
      <c r="E1527" s="242"/>
      <c r="F1527" s="222">
        <f>D1527*E1527</f>
        <v>0</v>
      </c>
      <c r="G1527" s="242"/>
      <c r="H1527" s="223">
        <v>23.56</v>
      </c>
      <c r="I1527" s="222">
        <f>G1527*H1527</f>
        <v>0</v>
      </c>
      <c r="J1527" s="225"/>
      <c r="K1527" s="226"/>
      <c r="L1527" s="188"/>
      <c r="M1527" s="188"/>
      <c r="N1527" s="188"/>
    </row>
    <row r="1528" spans="1:14" s="209" customFormat="1" ht="30" customHeight="1" hidden="1">
      <c r="A1528" s="228" t="s">
        <v>623</v>
      </c>
      <c r="B1528" s="359" t="s">
        <v>624</v>
      </c>
      <c r="C1528" s="219" t="s">
        <v>1467</v>
      </c>
      <c r="D1528" s="220"/>
      <c r="E1528" s="242"/>
      <c r="F1528" s="222">
        <f>D1528*E1528</f>
        <v>0</v>
      </c>
      <c r="G1528" s="242"/>
      <c r="H1528" s="223">
        <v>54.64</v>
      </c>
      <c r="I1528" s="222">
        <f>G1528*H1528</f>
        <v>0</v>
      </c>
      <c r="J1528" s="225"/>
      <c r="K1528" s="226"/>
      <c r="L1528" s="188"/>
      <c r="M1528" s="188"/>
      <c r="N1528" s="188"/>
    </row>
    <row r="1529" spans="1:14" s="209" customFormat="1" ht="15" customHeight="1" hidden="1">
      <c r="A1529" s="228" t="s">
        <v>625</v>
      </c>
      <c r="B1529" s="230" t="s">
        <v>626</v>
      </c>
      <c r="C1529" s="244" t="s">
        <v>1467</v>
      </c>
      <c r="D1529" s="220"/>
      <c r="E1529" s="242"/>
      <c r="F1529" s="222">
        <f>D1529*E1529</f>
        <v>0</v>
      </c>
      <c r="G1529" s="242"/>
      <c r="H1529" s="223">
        <v>6.24</v>
      </c>
      <c r="I1529" s="222">
        <f>G1529*H1529</f>
        <v>0</v>
      </c>
      <c r="J1529" s="225"/>
      <c r="K1529" s="226"/>
      <c r="L1529" s="188"/>
      <c r="M1529" s="188"/>
      <c r="N1529" s="188"/>
    </row>
    <row r="1530" spans="1:14" s="209" customFormat="1" ht="15" customHeight="1" hidden="1">
      <c r="A1530" s="228"/>
      <c r="B1530" s="229" t="s">
        <v>626</v>
      </c>
      <c r="C1530" s="219"/>
      <c r="D1530" s="220"/>
      <c r="E1530" s="242"/>
      <c r="F1530" s="222"/>
      <c r="G1530" s="242"/>
      <c r="H1530" s="223"/>
      <c r="I1530" s="222"/>
      <c r="J1530" s="225"/>
      <c r="K1530" s="226"/>
      <c r="L1530" s="188"/>
      <c r="M1530" s="188"/>
      <c r="N1530" s="188"/>
    </row>
    <row r="1531" spans="1:14" s="209" customFormat="1" ht="15" customHeight="1" hidden="1">
      <c r="A1531" s="228"/>
      <c r="B1531" s="229" t="s">
        <v>627</v>
      </c>
      <c r="C1531" s="219"/>
      <c r="D1531" s="220"/>
      <c r="E1531" s="242"/>
      <c r="F1531" s="222"/>
      <c r="G1531" s="242"/>
      <c r="H1531" s="223"/>
      <c r="I1531" s="222"/>
      <c r="J1531" s="225"/>
      <c r="K1531" s="226"/>
      <c r="L1531" s="188"/>
      <c r="M1531" s="188"/>
      <c r="N1531" s="188"/>
    </row>
    <row r="1532" spans="1:14" s="209" customFormat="1" ht="15" customHeight="1" hidden="1">
      <c r="A1532" s="228"/>
      <c r="B1532" s="229" t="s">
        <v>628</v>
      </c>
      <c r="C1532" s="219"/>
      <c r="D1532" s="220"/>
      <c r="E1532" s="242"/>
      <c r="F1532" s="222"/>
      <c r="G1532" s="242"/>
      <c r="H1532" s="223"/>
      <c r="I1532" s="222"/>
      <c r="J1532" s="225"/>
      <c r="K1532" s="226"/>
      <c r="L1532" s="188"/>
      <c r="M1532" s="188"/>
      <c r="N1532" s="188"/>
    </row>
    <row r="1533" spans="1:14" s="209" customFormat="1" ht="15" customHeight="1" hidden="1">
      <c r="A1533" s="228"/>
      <c r="B1533" s="229" t="s">
        <v>629</v>
      </c>
      <c r="C1533" s="219"/>
      <c r="D1533" s="220"/>
      <c r="E1533" s="242"/>
      <c r="F1533" s="222"/>
      <c r="G1533" s="242"/>
      <c r="H1533" s="223"/>
      <c r="I1533" s="222"/>
      <c r="J1533" s="225"/>
      <c r="K1533" s="226"/>
      <c r="L1533" s="188"/>
      <c r="M1533" s="188"/>
      <c r="N1533" s="188"/>
    </row>
    <row r="1534" spans="1:14" s="209" customFormat="1" ht="15" customHeight="1" hidden="1">
      <c r="A1534" s="228"/>
      <c r="B1534" s="229" t="s">
        <v>630</v>
      </c>
      <c r="C1534" s="219"/>
      <c r="D1534" s="220"/>
      <c r="E1534" s="242"/>
      <c r="F1534" s="222"/>
      <c r="G1534" s="242"/>
      <c r="H1534" s="223"/>
      <c r="I1534" s="222"/>
      <c r="J1534" s="225"/>
      <c r="K1534" s="226"/>
      <c r="L1534" s="188"/>
      <c r="M1534" s="188"/>
      <c r="N1534" s="188"/>
    </row>
    <row r="1535" spans="1:14" s="209" customFormat="1" ht="46.5" customHeight="1">
      <c r="A1535" s="228" t="s">
        <v>1541</v>
      </c>
      <c r="B1535" s="230" t="s">
        <v>1415</v>
      </c>
      <c r="C1535" s="219" t="s">
        <v>1467</v>
      </c>
      <c r="D1535" s="249"/>
      <c r="E1535" s="242"/>
      <c r="F1535" s="222"/>
      <c r="G1535" s="250">
        <v>32</v>
      </c>
      <c r="H1535" s="223">
        <v>25.52</v>
      </c>
      <c r="I1535" s="222">
        <f>G1535*H1535</f>
        <v>816.64</v>
      </c>
      <c r="J1535" s="225"/>
      <c r="K1535" s="226"/>
      <c r="L1535" s="188"/>
      <c r="M1535" s="188"/>
      <c r="N1535" s="188"/>
    </row>
    <row r="1536" spans="1:14" s="304" customFormat="1" ht="18" customHeight="1">
      <c r="A1536" s="252"/>
      <c r="B1536" s="253"/>
      <c r="C1536" s="723" t="s">
        <v>1077</v>
      </c>
      <c r="D1536" s="724"/>
      <c r="E1536" s="724"/>
      <c r="F1536" s="234" t="e">
        <f>SUM(F1447:F1535)</f>
        <v>#REF!</v>
      </c>
      <c r="G1536" s="237"/>
      <c r="H1536" s="336"/>
      <c r="I1536" s="399">
        <f>SUM(I1447:I1535)</f>
        <v>18959.490400000002</v>
      </c>
      <c r="J1536" s="297"/>
      <c r="K1536" s="360"/>
      <c r="M1536" s="361"/>
      <c r="N1536" s="362"/>
    </row>
    <row r="1537" spans="1:14" s="209" customFormat="1" ht="18" customHeight="1">
      <c r="A1537" s="299">
        <v>160000</v>
      </c>
      <c r="B1537" s="204" t="s">
        <v>1026</v>
      </c>
      <c r="C1537" s="287"/>
      <c r="D1537" s="238"/>
      <c r="E1537" s="239"/>
      <c r="F1537" s="222"/>
      <c r="G1537" s="239"/>
      <c r="H1537" s="223"/>
      <c r="I1537" s="682"/>
      <c r="J1537" s="225"/>
      <c r="K1537" s="226"/>
      <c r="L1537" s="188"/>
      <c r="M1537" s="188"/>
      <c r="N1537" s="188"/>
    </row>
    <row r="1538" spans="1:14" s="209" customFormat="1" ht="15" customHeight="1">
      <c r="A1538" s="217">
        <v>160100</v>
      </c>
      <c r="B1538" s="292" t="s">
        <v>1416</v>
      </c>
      <c r="C1538" s="282"/>
      <c r="D1538" s="220"/>
      <c r="E1538" s="242"/>
      <c r="F1538" s="222"/>
      <c r="G1538" s="242"/>
      <c r="H1538" s="223"/>
      <c r="I1538" s="222"/>
      <c r="J1538" s="225"/>
      <c r="K1538" s="226"/>
      <c r="L1538" s="188"/>
      <c r="M1538" s="188"/>
      <c r="N1538" s="188"/>
    </row>
    <row r="1539" spans="1:14" s="209" customFormat="1" ht="30" customHeight="1">
      <c r="A1539" s="228">
        <v>160101</v>
      </c>
      <c r="B1539" s="230" t="s">
        <v>1417</v>
      </c>
      <c r="C1539" s="219" t="s">
        <v>1467</v>
      </c>
      <c r="D1539" s="220"/>
      <c r="E1539" s="242"/>
      <c r="F1539" s="222"/>
      <c r="G1539" s="242">
        <v>113.36</v>
      </c>
      <c r="H1539" s="223">
        <v>73.74</v>
      </c>
      <c r="I1539" s="222">
        <f>G1539*H1539</f>
        <v>8359.1664</v>
      </c>
      <c r="J1539" s="225"/>
      <c r="K1539" s="226"/>
      <c r="L1539" s="188"/>
      <c r="M1539" s="188"/>
      <c r="N1539" s="188"/>
    </row>
    <row r="1540" spans="1:14" s="209" customFormat="1" ht="30" customHeight="1">
      <c r="A1540" s="228"/>
      <c r="B1540" s="229" t="s">
        <v>1418</v>
      </c>
      <c r="C1540" s="219"/>
      <c r="D1540" s="220"/>
      <c r="E1540" s="242"/>
      <c r="F1540" s="222"/>
      <c r="G1540" s="242"/>
      <c r="H1540" s="223"/>
      <c r="I1540" s="222"/>
      <c r="J1540" s="225"/>
      <c r="K1540" s="226"/>
      <c r="L1540" s="188"/>
      <c r="M1540" s="188"/>
      <c r="N1540" s="188"/>
    </row>
    <row r="1541" spans="1:14" s="209" customFormat="1" ht="15" customHeight="1">
      <c r="A1541" s="228"/>
      <c r="B1541" s="229" t="s">
        <v>1419</v>
      </c>
      <c r="C1541" s="219"/>
      <c r="D1541" s="220"/>
      <c r="E1541" s="242"/>
      <c r="F1541" s="222"/>
      <c r="G1541" s="242"/>
      <c r="H1541" s="223"/>
      <c r="I1541" s="222"/>
      <c r="J1541" s="225"/>
      <c r="K1541" s="226"/>
      <c r="L1541" s="188"/>
      <c r="M1541" s="188"/>
      <c r="N1541" s="188"/>
    </row>
    <row r="1542" spans="1:14" s="209" customFormat="1" ht="30" customHeight="1" hidden="1">
      <c r="A1542" s="228" t="s">
        <v>631</v>
      </c>
      <c r="B1542" s="230" t="s">
        <v>632</v>
      </c>
      <c r="C1542" s="219" t="s">
        <v>1467</v>
      </c>
      <c r="D1542" s="220"/>
      <c r="E1542" s="242"/>
      <c r="F1542" s="222">
        <f>D1542*E1542</f>
        <v>0</v>
      </c>
      <c r="G1542" s="242"/>
      <c r="H1542" s="223">
        <v>50.91</v>
      </c>
      <c r="I1542" s="222">
        <f>G1542*H1542</f>
        <v>0</v>
      </c>
      <c r="J1542" s="225"/>
      <c r="K1542" s="226"/>
      <c r="L1542" s="188"/>
      <c r="M1542" s="188"/>
      <c r="N1542" s="188"/>
    </row>
    <row r="1543" spans="1:14" s="209" customFormat="1" ht="30" customHeight="1" hidden="1">
      <c r="A1543" s="228"/>
      <c r="B1543" s="229" t="s">
        <v>633</v>
      </c>
      <c r="C1543" s="219"/>
      <c r="D1543" s="220"/>
      <c r="E1543" s="242"/>
      <c r="F1543" s="222"/>
      <c r="G1543" s="242"/>
      <c r="H1543" s="223"/>
      <c r="I1543" s="222"/>
      <c r="J1543" s="225"/>
      <c r="K1543" s="226"/>
      <c r="L1543" s="188"/>
      <c r="M1543" s="188"/>
      <c r="N1543" s="188"/>
    </row>
    <row r="1544" spans="1:14" s="209" customFormat="1" ht="15" customHeight="1" hidden="1">
      <c r="A1544" s="228"/>
      <c r="B1544" s="229" t="s">
        <v>1419</v>
      </c>
      <c r="C1544" s="219"/>
      <c r="D1544" s="220"/>
      <c r="E1544" s="242"/>
      <c r="F1544" s="222"/>
      <c r="G1544" s="242"/>
      <c r="H1544" s="223"/>
      <c r="I1544" s="222"/>
      <c r="J1544" s="225"/>
      <c r="K1544" s="226"/>
      <c r="L1544" s="188"/>
      <c r="M1544" s="188"/>
      <c r="N1544" s="188"/>
    </row>
    <row r="1545" spans="1:14" s="209" customFormat="1" ht="15" customHeight="1" hidden="1">
      <c r="A1545" s="228" t="s">
        <v>634</v>
      </c>
      <c r="B1545" s="230" t="s">
        <v>635</v>
      </c>
      <c r="C1545" s="219" t="s">
        <v>1467</v>
      </c>
      <c r="D1545" s="220"/>
      <c r="E1545" s="242"/>
      <c r="F1545" s="222">
        <f>D1545*E1545</f>
        <v>0</v>
      </c>
      <c r="G1545" s="242"/>
      <c r="H1545" s="223">
        <v>50.42</v>
      </c>
      <c r="I1545" s="222">
        <f>G1545*H1545</f>
        <v>0</v>
      </c>
      <c r="J1545" s="225"/>
      <c r="K1545" s="226"/>
      <c r="L1545" s="188"/>
      <c r="M1545" s="188"/>
      <c r="N1545" s="188"/>
    </row>
    <row r="1546" spans="1:14" s="209" customFormat="1" ht="30" customHeight="1" hidden="1">
      <c r="A1546" s="228"/>
      <c r="B1546" s="229" t="s">
        <v>636</v>
      </c>
      <c r="C1546" s="219"/>
      <c r="D1546" s="220"/>
      <c r="E1546" s="242"/>
      <c r="F1546" s="222"/>
      <c r="G1546" s="242"/>
      <c r="H1546" s="223"/>
      <c r="I1546" s="222"/>
      <c r="J1546" s="225"/>
      <c r="K1546" s="226"/>
      <c r="L1546" s="188"/>
      <c r="M1546" s="188"/>
      <c r="N1546" s="188"/>
    </row>
    <row r="1547" spans="1:14" s="209" customFormat="1" ht="15" customHeight="1" hidden="1">
      <c r="A1547" s="228"/>
      <c r="B1547" s="229" t="s">
        <v>1419</v>
      </c>
      <c r="C1547" s="219"/>
      <c r="D1547" s="220"/>
      <c r="E1547" s="242"/>
      <c r="F1547" s="222"/>
      <c r="G1547" s="242"/>
      <c r="H1547" s="223"/>
      <c r="I1547" s="222"/>
      <c r="J1547" s="225"/>
      <c r="K1547" s="226"/>
      <c r="L1547" s="188"/>
      <c r="M1547" s="188"/>
      <c r="N1547" s="188"/>
    </row>
    <row r="1548" spans="1:14" s="209" customFormat="1" ht="15" customHeight="1" hidden="1">
      <c r="A1548" s="228" t="s">
        <v>637</v>
      </c>
      <c r="B1548" s="230" t="s">
        <v>638</v>
      </c>
      <c r="C1548" s="219" t="s">
        <v>1055</v>
      </c>
      <c r="D1548" s="220"/>
      <c r="E1548" s="242"/>
      <c r="F1548" s="222">
        <f>D1548*E1548</f>
        <v>0</v>
      </c>
      <c r="G1548" s="242"/>
      <c r="H1548" s="223">
        <v>220</v>
      </c>
      <c r="I1548" s="222">
        <f>G1548*H1548</f>
        <v>0</v>
      </c>
      <c r="J1548" s="225"/>
      <c r="K1548" s="226"/>
      <c r="L1548" s="188"/>
      <c r="M1548" s="188"/>
      <c r="N1548" s="188"/>
    </row>
    <row r="1549" spans="1:14" s="209" customFormat="1" ht="15" customHeight="1" hidden="1">
      <c r="A1549" s="228"/>
      <c r="B1549" s="229" t="s">
        <v>639</v>
      </c>
      <c r="C1549" s="219"/>
      <c r="D1549" s="220"/>
      <c r="E1549" s="242"/>
      <c r="F1549" s="222"/>
      <c r="G1549" s="242"/>
      <c r="H1549" s="223"/>
      <c r="I1549" s="222"/>
      <c r="J1549" s="225"/>
      <c r="K1549" s="226"/>
      <c r="L1549" s="188"/>
      <c r="M1549" s="188"/>
      <c r="N1549" s="188"/>
    </row>
    <row r="1550" spans="1:14" s="209" customFormat="1" ht="15" customHeight="1">
      <c r="A1550" s="228" t="s">
        <v>640</v>
      </c>
      <c r="B1550" s="363" t="s">
        <v>1420</v>
      </c>
      <c r="C1550" s="219" t="s">
        <v>1157</v>
      </c>
      <c r="D1550" s="364">
        <v>3</v>
      </c>
      <c r="E1550" s="242">
        <f>H1550*bdi</f>
        <v>174.041</v>
      </c>
      <c r="F1550" s="222">
        <f>D1550*E1550</f>
        <v>522.123</v>
      </c>
      <c r="G1550" s="365"/>
      <c r="H1550" s="223">
        <v>151.34</v>
      </c>
      <c r="I1550" s="222">
        <f>G1550*H1550</f>
        <v>0</v>
      </c>
      <c r="J1550" s="225"/>
      <c r="K1550" s="226"/>
      <c r="L1550" s="188"/>
      <c r="M1550" s="188"/>
      <c r="N1550" s="188"/>
    </row>
    <row r="1551" spans="1:14" s="209" customFormat="1" ht="15" customHeight="1">
      <c r="A1551" s="228"/>
      <c r="B1551" s="229" t="s">
        <v>1421</v>
      </c>
      <c r="C1551" s="333"/>
      <c r="D1551" s="249"/>
      <c r="E1551" s="250"/>
      <c r="F1551" s="334"/>
      <c r="G1551" s="250"/>
      <c r="H1551" s="258"/>
      <c r="I1551" s="334"/>
      <c r="J1551" s="225"/>
      <c r="K1551" s="226"/>
      <c r="L1551" s="188"/>
      <c r="M1551" s="188"/>
      <c r="N1551" s="188"/>
    </row>
    <row r="1552" spans="1:14" s="209" customFormat="1" ht="18" customHeight="1">
      <c r="A1552" s="252"/>
      <c r="B1552" s="363"/>
      <c r="C1552" s="725" t="s">
        <v>1077</v>
      </c>
      <c r="D1552" s="726"/>
      <c r="E1552" s="726"/>
      <c r="F1552" s="366">
        <f>SUM(F1539:F1550)</f>
        <v>522.123</v>
      </c>
      <c r="G1552" s="367"/>
      <c r="H1552" s="336"/>
      <c r="I1552" s="399">
        <f>SUM(I1539:I1550)</f>
        <v>8359.1664</v>
      </c>
      <c r="J1552" s="216"/>
      <c r="K1552" s="226"/>
      <c r="L1552" s="188"/>
      <c r="M1552" s="188"/>
      <c r="N1552" s="188"/>
    </row>
    <row r="1553" spans="1:14" s="315" customFormat="1" ht="18" customHeight="1">
      <c r="A1553" s="368">
        <v>170000</v>
      </c>
      <c r="B1553" s="204" t="s">
        <v>1027</v>
      </c>
      <c r="C1553" s="369"/>
      <c r="D1553" s="238"/>
      <c r="E1553" s="239"/>
      <c r="F1553" s="222"/>
      <c r="G1553" s="239"/>
      <c r="H1553" s="240"/>
      <c r="I1553" s="222"/>
      <c r="J1553" s="225"/>
      <c r="K1553" s="226"/>
      <c r="L1553" s="314"/>
      <c r="M1553" s="314"/>
      <c r="N1553" s="314"/>
    </row>
    <row r="1554" spans="1:14" s="209" customFormat="1" ht="15" customHeight="1">
      <c r="A1554" s="370">
        <v>170100</v>
      </c>
      <c r="B1554" s="292" t="s">
        <v>1422</v>
      </c>
      <c r="C1554" s="282"/>
      <c r="D1554" s="220"/>
      <c r="E1554" s="242"/>
      <c r="F1554" s="222"/>
      <c r="G1554" s="242"/>
      <c r="H1554" s="223"/>
      <c r="I1554" s="222"/>
      <c r="J1554" s="225"/>
      <c r="K1554" s="226"/>
      <c r="L1554" s="188"/>
      <c r="M1554" s="188"/>
      <c r="N1554" s="188"/>
    </row>
    <row r="1555" spans="1:14" s="209" customFormat="1" ht="15" customHeight="1" hidden="1">
      <c r="A1555" s="371">
        <v>170101</v>
      </c>
      <c r="B1555" s="230" t="s">
        <v>641</v>
      </c>
      <c r="C1555" s="244" t="s">
        <v>1467</v>
      </c>
      <c r="D1555" s="220"/>
      <c r="E1555" s="242"/>
      <c r="F1555" s="222">
        <f>D1555*E1555</f>
        <v>0</v>
      </c>
      <c r="G1555" s="242"/>
      <c r="H1555" s="223">
        <v>4.24</v>
      </c>
      <c r="I1555" s="222">
        <f>G1555*H1555</f>
        <v>0</v>
      </c>
      <c r="J1555" s="225"/>
      <c r="K1555" s="226"/>
      <c r="L1555" s="188"/>
      <c r="M1555" s="188"/>
      <c r="N1555" s="188"/>
    </row>
    <row r="1556" spans="1:14" s="209" customFormat="1" ht="15" customHeight="1" hidden="1">
      <c r="A1556" s="371"/>
      <c r="B1556" s="229" t="s">
        <v>642</v>
      </c>
      <c r="C1556" s="219"/>
      <c r="D1556" s="220"/>
      <c r="E1556" s="242"/>
      <c r="F1556" s="222"/>
      <c r="G1556" s="242"/>
      <c r="H1556" s="223"/>
      <c r="I1556" s="222"/>
      <c r="J1556" s="225"/>
      <c r="K1556" s="226"/>
      <c r="L1556" s="372"/>
      <c r="M1556" s="188"/>
      <c r="N1556" s="188"/>
    </row>
    <row r="1557" spans="1:14" s="209" customFormat="1" ht="15" customHeight="1" hidden="1">
      <c r="A1557" s="371"/>
      <c r="B1557" s="229" t="s">
        <v>643</v>
      </c>
      <c r="C1557" s="219"/>
      <c r="D1557" s="220"/>
      <c r="E1557" s="242"/>
      <c r="F1557" s="222"/>
      <c r="G1557" s="242"/>
      <c r="H1557" s="223"/>
      <c r="I1557" s="222"/>
      <c r="J1557" s="225"/>
      <c r="K1557" s="226"/>
      <c r="L1557" s="188"/>
      <c r="M1557" s="188"/>
      <c r="N1557" s="188"/>
    </row>
    <row r="1558" spans="1:14" s="209" customFormat="1" ht="15" customHeight="1" hidden="1">
      <c r="A1558" s="371"/>
      <c r="B1558" s="229" t="s">
        <v>644</v>
      </c>
      <c r="C1558" s="219"/>
      <c r="D1558" s="220"/>
      <c r="E1558" s="242"/>
      <c r="F1558" s="222"/>
      <c r="G1558" s="242"/>
      <c r="H1558" s="223"/>
      <c r="I1558" s="222"/>
      <c r="J1558" s="225"/>
      <c r="K1558" s="226"/>
      <c r="L1558" s="188"/>
      <c r="M1558" s="188"/>
      <c r="N1558" s="188"/>
    </row>
    <row r="1559" spans="1:14" s="209" customFormat="1" ht="30" customHeight="1">
      <c r="A1559" s="371">
        <v>170102</v>
      </c>
      <c r="B1559" s="230" t="s">
        <v>1423</v>
      </c>
      <c r="C1559" s="219" t="s">
        <v>1467</v>
      </c>
      <c r="D1559" s="220"/>
      <c r="E1559" s="242"/>
      <c r="F1559" s="222"/>
      <c r="G1559" s="242">
        <v>242</v>
      </c>
      <c r="H1559" s="223">
        <v>15.21</v>
      </c>
      <c r="I1559" s="222">
        <f>G1559*H1559</f>
        <v>3680.82</v>
      </c>
      <c r="J1559" s="225"/>
      <c r="K1559" s="226"/>
      <c r="L1559" s="188"/>
      <c r="M1559" s="188"/>
      <c r="N1559" s="188"/>
    </row>
    <row r="1560" spans="1:14" s="209" customFormat="1" ht="30" customHeight="1" hidden="1">
      <c r="A1560" s="371">
        <v>170103</v>
      </c>
      <c r="B1560" s="359" t="s">
        <v>645</v>
      </c>
      <c r="C1560" s="219" t="s">
        <v>1467</v>
      </c>
      <c r="D1560" s="220"/>
      <c r="E1560" s="242"/>
      <c r="F1560" s="222"/>
      <c r="G1560" s="242"/>
      <c r="H1560" s="223">
        <v>17.74</v>
      </c>
      <c r="I1560" s="222">
        <f>G1560*H1560</f>
        <v>0</v>
      </c>
      <c r="J1560" s="225"/>
      <c r="K1560" s="226"/>
      <c r="L1560" s="188"/>
      <c r="M1560" s="188"/>
      <c r="N1560" s="188"/>
    </row>
    <row r="1561" spans="1:14" s="209" customFormat="1" ht="30" customHeight="1">
      <c r="A1561" s="371">
        <v>170104</v>
      </c>
      <c r="B1561" s="230" t="s">
        <v>1424</v>
      </c>
      <c r="C1561" s="219" t="s">
        <v>1467</v>
      </c>
      <c r="D1561" s="220"/>
      <c r="E1561" s="242"/>
      <c r="F1561" s="222"/>
      <c r="G1561" s="242">
        <v>502.58</v>
      </c>
      <c r="H1561" s="223">
        <v>7.69</v>
      </c>
      <c r="I1561" s="222">
        <f>G1561*H1561</f>
        <v>3864.8402</v>
      </c>
      <c r="J1561" s="225"/>
      <c r="K1561" s="226"/>
      <c r="L1561" s="188"/>
      <c r="M1561" s="188"/>
      <c r="N1561" s="188"/>
    </row>
    <row r="1562" spans="1:14" s="209" customFormat="1" ht="15" customHeight="1">
      <c r="A1562" s="371"/>
      <c r="B1562" s="229" t="s">
        <v>1425</v>
      </c>
      <c r="C1562" s="219"/>
      <c r="D1562" s="220"/>
      <c r="E1562" s="242"/>
      <c r="F1562" s="222"/>
      <c r="G1562" s="242"/>
      <c r="H1562" s="223"/>
      <c r="I1562" s="222"/>
      <c r="J1562" s="225"/>
      <c r="K1562" s="226"/>
      <c r="L1562" s="188"/>
      <c r="M1562" s="188"/>
      <c r="N1562" s="188"/>
    </row>
    <row r="1563" spans="1:14" s="209" customFormat="1" ht="15" customHeight="1">
      <c r="A1563" s="371"/>
      <c r="B1563" s="229" t="s">
        <v>1426</v>
      </c>
      <c r="C1563" s="219"/>
      <c r="D1563" s="220"/>
      <c r="E1563" s="242"/>
      <c r="F1563" s="222"/>
      <c r="G1563" s="242"/>
      <c r="H1563" s="223"/>
      <c r="I1563" s="222"/>
      <c r="J1563" s="225"/>
      <c r="K1563" s="226"/>
      <c r="L1563" s="188"/>
      <c r="M1563" s="188"/>
      <c r="N1563" s="188"/>
    </row>
    <row r="1564" spans="1:14" s="209" customFormat="1" ht="15" customHeight="1">
      <c r="A1564" s="371"/>
      <c r="B1564" s="229" t="s">
        <v>1427</v>
      </c>
      <c r="C1564" s="219"/>
      <c r="D1564" s="220"/>
      <c r="E1564" s="242"/>
      <c r="F1564" s="222"/>
      <c r="G1564" s="242"/>
      <c r="H1564" s="223"/>
      <c r="I1564" s="222"/>
      <c r="J1564" s="225"/>
      <c r="K1564" s="226"/>
      <c r="L1564" s="188"/>
      <c r="M1564" s="188"/>
      <c r="N1564" s="188"/>
    </row>
    <row r="1565" spans="1:14" s="209" customFormat="1" ht="30" customHeight="1">
      <c r="A1565" s="371">
        <v>170105</v>
      </c>
      <c r="B1565" s="352" t="s">
        <v>1428</v>
      </c>
      <c r="C1565" s="219" t="s">
        <v>1467</v>
      </c>
      <c r="D1565" s="220"/>
      <c r="E1565" s="242"/>
      <c r="F1565" s="222"/>
      <c r="G1565" s="242">
        <v>235</v>
      </c>
      <c r="H1565" s="223">
        <v>25.29</v>
      </c>
      <c r="I1565" s="222">
        <f>G1565*H1565</f>
        <v>5943.15</v>
      </c>
      <c r="J1565" s="225"/>
      <c r="K1565" s="226"/>
      <c r="L1565" s="188"/>
      <c r="M1565" s="188"/>
      <c r="N1565" s="188"/>
    </row>
    <row r="1566" spans="1:14" s="209" customFormat="1" ht="15" customHeight="1">
      <c r="A1566" s="371"/>
      <c r="B1566" s="229" t="s">
        <v>1427</v>
      </c>
      <c r="C1566" s="219"/>
      <c r="D1566" s="220"/>
      <c r="E1566" s="242"/>
      <c r="F1566" s="222"/>
      <c r="G1566" s="242"/>
      <c r="H1566" s="223"/>
      <c r="I1566" s="222"/>
      <c r="J1566" s="225"/>
      <c r="K1566" s="226"/>
      <c r="L1566" s="188"/>
      <c r="M1566" s="188"/>
      <c r="N1566" s="188"/>
    </row>
    <row r="1567" spans="1:14" s="209" customFormat="1" ht="15" customHeight="1">
      <c r="A1567" s="371"/>
      <c r="B1567" s="229" t="s">
        <v>1429</v>
      </c>
      <c r="C1567" s="219"/>
      <c r="D1567" s="220"/>
      <c r="E1567" s="242"/>
      <c r="F1567" s="222"/>
      <c r="G1567" s="242"/>
      <c r="H1567" s="223"/>
      <c r="I1567" s="222"/>
      <c r="J1567" s="225"/>
      <c r="K1567" s="226"/>
      <c r="L1567" s="188"/>
      <c r="M1567" s="188"/>
      <c r="N1567" s="188"/>
    </row>
    <row r="1568" spans="1:14" s="209" customFormat="1" ht="15" customHeight="1">
      <c r="A1568" s="371"/>
      <c r="B1568" s="229" t="s">
        <v>1430</v>
      </c>
      <c r="C1568" s="219"/>
      <c r="D1568" s="220"/>
      <c r="E1568" s="242"/>
      <c r="F1568" s="222"/>
      <c r="G1568" s="242"/>
      <c r="H1568" s="223"/>
      <c r="I1568" s="222"/>
      <c r="J1568" s="225"/>
      <c r="K1568" s="226"/>
      <c r="L1568" s="188"/>
      <c r="M1568" s="188"/>
      <c r="N1568" s="188"/>
    </row>
    <row r="1569" spans="1:14" s="209" customFormat="1" ht="15" customHeight="1">
      <c r="A1569" s="371"/>
      <c r="B1569" s="229" t="s">
        <v>1431</v>
      </c>
      <c r="C1569" s="219"/>
      <c r="D1569" s="220"/>
      <c r="E1569" s="242"/>
      <c r="F1569" s="222"/>
      <c r="G1569" s="242"/>
      <c r="H1569" s="223"/>
      <c r="I1569" s="222"/>
      <c r="J1569" s="225"/>
      <c r="K1569" s="226"/>
      <c r="L1569" s="188"/>
      <c r="M1569" s="188"/>
      <c r="N1569" s="188"/>
    </row>
    <row r="1570" spans="1:14" s="209" customFormat="1" ht="15" customHeight="1">
      <c r="A1570" s="371"/>
      <c r="B1570" s="229" t="s">
        <v>1427</v>
      </c>
      <c r="C1570" s="219"/>
      <c r="D1570" s="220"/>
      <c r="E1570" s="242"/>
      <c r="F1570" s="222"/>
      <c r="G1570" s="242"/>
      <c r="H1570" s="223"/>
      <c r="I1570" s="222"/>
      <c r="J1570" s="225"/>
      <c r="K1570" s="226"/>
      <c r="L1570" s="188"/>
      <c r="M1570" s="188"/>
      <c r="N1570" s="188"/>
    </row>
    <row r="1571" spans="1:14" s="209" customFormat="1" ht="15" customHeight="1">
      <c r="A1571" s="371"/>
      <c r="B1571" s="229" t="s">
        <v>1432</v>
      </c>
      <c r="C1571" s="219"/>
      <c r="D1571" s="220"/>
      <c r="E1571" s="242"/>
      <c r="F1571" s="222"/>
      <c r="G1571" s="242"/>
      <c r="H1571" s="223"/>
      <c r="I1571" s="222"/>
      <c r="J1571" s="225"/>
      <c r="K1571" s="226"/>
      <c r="L1571" s="188"/>
      <c r="M1571" s="188"/>
      <c r="N1571" s="188"/>
    </row>
    <row r="1572" spans="1:14" s="209" customFormat="1" ht="30" customHeight="1">
      <c r="A1572" s="371">
        <v>170106</v>
      </c>
      <c r="B1572" s="230" t="s">
        <v>1433</v>
      </c>
      <c r="C1572" s="219" t="s">
        <v>1467</v>
      </c>
      <c r="D1572" s="220"/>
      <c r="E1572" s="242"/>
      <c r="F1572" s="222"/>
      <c r="G1572" s="242">
        <v>73.78</v>
      </c>
      <c r="H1572" s="223">
        <v>17.46</v>
      </c>
      <c r="I1572" s="222">
        <f>G1572*H1572</f>
        <v>1288.1988000000001</v>
      </c>
      <c r="J1572" s="225"/>
      <c r="K1572" s="226"/>
      <c r="L1572" s="188"/>
      <c r="M1572" s="188"/>
      <c r="N1572" s="188"/>
    </row>
    <row r="1573" spans="1:14" s="209" customFormat="1" ht="15" customHeight="1">
      <c r="A1573" s="371"/>
      <c r="B1573" s="229" t="s">
        <v>1430</v>
      </c>
      <c r="C1573" s="219"/>
      <c r="D1573" s="220"/>
      <c r="E1573" s="242"/>
      <c r="F1573" s="222"/>
      <c r="G1573" s="242"/>
      <c r="H1573" s="223"/>
      <c r="I1573" s="222"/>
      <c r="J1573" s="225"/>
      <c r="K1573" s="226"/>
      <c r="L1573" s="188"/>
      <c r="M1573" s="188"/>
      <c r="N1573" s="188"/>
    </row>
    <row r="1574" spans="1:14" s="209" customFormat="1" ht="15" customHeight="1">
      <c r="A1574" s="371"/>
      <c r="B1574" s="229" t="s">
        <v>1431</v>
      </c>
      <c r="C1574" s="219"/>
      <c r="D1574" s="220"/>
      <c r="E1574" s="242"/>
      <c r="F1574" s="222"/>
      <c r="G1574" s="242"/>
      <c r="H1574" s="223"/>
      <c r="I1574" s="222"/>
      <c r="J1574" s="225"/>
      <c r="K1574" s="226"/>
      <c r="L1574" s="188"/>
      <c r="M1574" s="188"/>
      <c r="N1574" s="188"/>
    </row>
    <row r="1575" spans="1:14" s="209" customFormat="1" ht="15" customHeight="1">
      <c r="A1575" s="371"/>
      <c r="B1575" s="229" t="s">
        <v>1427</v>
      </c>
      <c r="C1575" s="219"/>
      <c r="D1575" s="220"/>
      <c r="E1575" s="242"/>
      <c r="F1575" s="222"/>
      <c r="G1575" s="242"/>
      <c r="H1575" s="223"/>
      <c r="I1575" s="222"/>
      <c r="J1575" s="225"/>
      <c r="K1575" s="226"/>
      <c r="L1575" s="188"/>
      <c r="M1575" s="188"/>
      <c r="N1575" s="188"/>
    </row>
    <row r="1576" spans="1:14" s="209" customFormat="1" ht="15" customHeight="1">
      <c r="A1576" s="371"/>
      <c r="B1576" s="229" t="s">
        <v>1432</v>
      </c>
      <c r="C1576" s="219"/>
      <c r="D1576" s="220"/>
      <c r="E1576" s="242"/>
      <c r="F1576" s="222"/>
      <c r="G1576" s="242"/>
      <c r="H1576" s="223"/>
      <c r="I1576" s="222"/>
      <c r="J1576" s="225"/>
      <c r="K1576" s="226"/>
      <c r="L1576" s="188"/>
      <c r="M1576" s="188"/>
      <c r="N1576" s="188"/>
    </row>
    <row r="1577" spans="1:14" s="209" customFormat="1" ht="30" customHeight="1">
      <c r="A1577" s="371">
        <v>170107</v>
      </c>
      <c r="B1577" s="230" t="s">
        <v>1434</v>
      </c>
      <c r="C1577" s="219" t="s">
        <v>1467</v>
      </c>
      <c r="D1577" s="220"/>
      <c r="E1577" s="242"/>
      <c r="F1577" s="222">
        <f>D1577*E1577</f>
        <v>0</v>
      </c>
      <c r="G1577" s="242">
        <v>292</v>
      </c>
      <c r="H1577" s="223">
        <v>15.87</v>
      </c>
      <c r="I1577" s="222">
        <f>G1577*H1577</f>
        <v>4634.04</v>
      </c>
      <c r="J1577" s="225"/>
      <c r="K1577" s="226"/>
      <c r="L1577" s="188"/>
      <c r="M1577" s="188"/>
      <c r="N1577" s="188"/>
    </row>
    <row r="1578" spans="1:14" s="209" customFormat="1" ht="15" customHeight="1">
      <c r="A1578" s="371"/>
      <c r="B1578" s="229" t="s">
        <v>1435</v>
      </c>
      <c r="C1578" s="219"/>
      <c r="D1578" s="220"/>
      <c r="E1578" s="242"/>
      <c r="F1578" s="222"/>
      <c r="G1578" s="242"/>
      <c r="H1578" s="223"/>
      <c r="I1578" s="222"/>
      <c r="J1578" s="225"/>
      <c r="K1578" s="226"/>
      <c r="L1578" s="188"/>
      <c r="M1578" s="188"/>
      <c r="N1578" s="188"/>
    </row>
    <row r="1579" spans="1:14" s="209" customFormat="1" ht="15" customHeight="1">
      <c r="A1579" s="371"/>
      <c r="B1579" s="229" t="s">
        <v>1436</v>
      </c>
      <c r="C1579" s="219"/>
      <c r="D1579" s="220"/>
      <c r="E1579" s="242"/>
      <c r="F1579" s="222"/>
      <c r="G1579" s="242"/>
      <c r="H1579" s="223"/>
      <c r="I1579" s="222"/>
      <c r="J1579" s="225"/>
      <c r="K1579" s="226"/>
      <c r="L1579" s="188"/>
      <c r="M1579" s="188"/>
      <c r="N1579" s="188"/>
    </row>
    <row r="1580" spans="1:14" s="209" customFormat="1" ht="15" customHeight="1">
      <c r="A1580" s="371"/>
      <c r="B1580" s="229" t="s">
        <v>1432</v>
      </c>
      <c r="C1580" s="219"/>
      <c r="D1580" s="220"/>
      <c r="E1580" s="242"/>
      <c r="F1580" s="222"/>
      <c r="G1580" s="242"/>
      <c r="H1580" s="223"/>
      <c r="I1580" s="222"/>
      <c r="J1580" s="225"/>
      <c r="K1580" s="226"/>
      <c r="L1580" s="188"/>
      <c r="M1580" s="188"/>
      <c r="N1580" s="188"/>
    </row>
    <row r="1581" spans="1:14" s="209" customFormat="1" ht="15" customHeight="1">
      <c r="A1581" s="371"/>
      <c r="B1581" s="229" t="s">
        <v>1427</v>
      </c>
      <c r="C1581" s="219"/>
      <c r="D1581" s="220"/>
      <c r="E1581" s="242"/>
      <c r="F1581" s="222"/>
      <c r="G1581" s="242"/>
      <c r="H1581" s="223"/>
      <c r="I1581" s="222"/>
      <c r="J1581" s="225"/>
      <c r="K1581" s="226"/>
      <c r="L1581" s="188"/>
      <c r="M1581" s="188"/>
      <c r="N1581" s="188"/>
    </row>
    <row r="1582" spans="1:14" s="209" customFormat="1" ht="33" customHeight="1" hidden="1">
      <c r="A1582" s="371">
        <v>170108</v>
      </c>
      <c r="B1582" s="230" t="s">
        <v>646</v>
      </c>
      <c r="C1582" s="219" t="s">
        <v>1467</v>
      </c>
      <c r="D1582" s="220"/>
      <c r="E1582" s="242"/>
      <c r="F1582" s="222"/>
      <c r="G1582" s="242"/>
      <c r="H1582" s="223">
        <v>11.01</v>
      </c>
      <c r="I1582" s="222">
        <f>G1582*H1582</f>
        <v>0</v>
      </c>
      <c r="J1582" s="225"/>
      <c r="K1582" s="226"/>
      <c r="L1582" s="188"/>
      <c r="M1582" s="188"/>
      <c r="N1582" s="188"/>
    </row>
    <row r="1583" spans="1:14" s="209" customFormat="1" ht="15" customHeight="1" hidden="1">
      <c r="A1583" s="371"/>
      <c r="B1583" s="229" t="s">
        <v>1435</v>
      </c>
      <c r="C1583" s="219"/>
      <c r="D1583" s="220"/>
      <c r="E1583" s="242"/>
      <c r="F1583" s="222"/>
      <c r="G1583" s="242"/>
      <c r="H1583" s="223"/>
      <c r="I1583" s="222"/>
      <c r="J1583" s="225"/>
      <c r="K1583" s="226"/>
      <c r="L1583" s="188"/>
      <c r="M1583" s="188"/>
      <c r="N1583" s="188"/>
    </row>
    <row r="1584" spans="1:14" s="209" customFormat="1" ht="15" customHeight="1" hidden="1">
      <c r="A1584" s="371"/>
      <c r="B1584" s="229" t="s">
        <v>1427</v>
      </c>
      <c r="C1584" s="219"/>
      <c r="D1584" s="220"/>
      <c r="E1584" s="242"/>
      <c r="F1584" s="222"/>
      <c r="G1584" s="242"/>
      <c r="H1584" s="223"/>
      <c r="I1584" s="222"/>
      <c r="J1584" s="225"/>
      <c r="K1584" s="226"/>
      <c r="L1584" s="188"/>
      <c r="M1584" s="188"/>
      <c r="N1584" s="188"/>
    </row>
    <row r="1585" spans="1:14" s="209" customFormat="1" ht="15" customHeight="1" hidden="1">
      <c r="A1585" s="371"/>
      <c r="B1585" s="229" t="s">
        <v>1432</v>
      </c>
      <c r="C1585" s="219"/>
      <c r="D1585" s="220"/>
      <c r="E1585" s="242"/>
      <c r="F1585" s="222"/>
      <c r="G1585" s="242"/>
      <c r="H1585" s="223"/>
      <c r="I1585" s="222"/>
      <c r="J1585" s="225"/>
      <c r="K1585" s="226"/>
      <c r="L1585" s="188"/>
      <c r="M1585" s="188"/>
      <c r="N1585" s="188"/>
    </row>
    <row r="1586" spans="1:14" s="209" customFormat="1" ht="30" customHeight="1" hidden="1">
      <c r="A1586" s="371">
        <v>170109</v>
      </c>
      <c r="B1586" s="230" t="s">
        <v>647</v>
      </c>
      <c r="C1586" s="219" t="s">
        <v>1467</v>
      </c>
      <c r="D1586" s="220"/>
      <c r="E1586" s="242"/>
      <c r="F1586" s="222"/>
      <c r="G1586" s="242"/>
      <c r="H1586" s="223">
        <v>9.7</v>
      </c>
      <c r="I1586" s="222">
        <f>G1586*H1586</f>
        <v>0</v>
      </c>
      <c r="J1586" s="225"/>
      <c r="K1586" s="226"/>
      <c r="L1586" s="188"/>
      <c r="M1586" s="188"/>
      <c r="N1586" s="188"/>
    </row>
    <row r="1587" spans="1:14" s="209" customFormat="1" ht="15" customHeight="1" hidden="1">
      <c r="A1587" s="371"/>
      <c r="B1587" s="229" t="s">
        <v>1430</v>
      </c>
      <c r="C1587" s="219"/>
      <c r="D1587" s="220"/>
      <c r="E1587" s="242"/>
      <c r="F1587" s="222"/>
      <c r="G1587" s="242"/>
      <c r="H1587" s="223"/>
      <c r="I1587" s="222"/>
      <c r="J1587" s="225"/>
      <c r="K1587" s="226"/>
      <c r="L1587" s="188"/>
      <c r="M1587" s="188"/>
      <c r="N1587" s="188"/>
    </row>
    <row r="1588" spans="1:14" s="209" customFormat="1" ht="15" customHeight="1" hidden="1">
      <c r="A1588" s="371"/>
      <c r="B1588" s="229" t="s">
        <v>648</v>
      </c>
      <c r="C1588" s="219"/>
      <c r="D1588" s="220"/>
      <c r="E1588" s="242"/>
      <c r="F1588" s="222"/>
      <c r="G1588" s="242"/>
      <c r="H1588" s="223"/>
      <c r="I1588" s="222"/>
      <c r="J1588" s="225"/>
      <c r="K1588" s="226"/>
      <c r="L1588" s="188"/>
      <c r="M1588" s="188"/>
      <c r="N1588" s="188"/>
    </row>
    <row r="1589" spans="1:14" s="209" customFormat="1" ht="15" customHeight="1" hidden="1">
      <c r="A1589" s="371"/>
      <c r="B1589" s="229" t="s">
        <v>1427</v>
      </c>
      <c r="C1589" s="219"/>
      <c r="D1589" s="220"/>
      <c r="E1589" s="242"/>
      <c r="F1589" s="222"/>
      <c r="G1589" s="242"/>
      <c r="H1589" s="223"/>
      <c r="I1589" s="222"/>
      <c r="J1589" s="225"/>
      <c r="K1589" s="226"/>
      <c r="L1589" s="188"/>
      <c r="M1589" s="188"/>
      <c r="N1589" s="188"/>
    </row>
    <row r="1590" spans="1:14" s="209" customFormat="1" ht="15" customHeight="1" hidden="1">
      <c r="A1590" s="371"/>
      <c r="B1590" s="229" t="s">
        <v>1432</v>
      </c>
      <c r="C1590" s="219"/>
      <c r="D1590" s="220"/>
      <c r="E1590" s="242"/>
      <c r="F1590" s="222"/>
      <c r="G1590" s="242"/>
      <c r="H1590" s="223"/>
      <c r="I1590" s="222"/>
      <c r="J1590" s="225"/>
      <c r="K1590" s="226"/>
      <c r="L1590" s="188"/>
      <c r="M1590" s="188"/>
      <c r="N1590" s="188"/>
    </row>
    <row r="1591" spans="1:14" s="209" customFormat="1" ht="15" customHeight="1">
      <c r="A1591" s="371">
        <v>170110</v>
      </c>
      <c r="B1591" s="230" t="s">
        <v>1437</v>
      </c>
      <c r="C1591" s="244" t="s">
        <v>1467</v>
      </c>
      <c r="D1591" s="220"/>
      <c r="E1591" s="242"/>
      <c r="F1591" s="222"/>
      <c r="G1591" s="242">
        <v>27.72</v>
      </c>
      <c r="H1591" s="223">
        <v>8.77</v>
      </c>
      <c r="I1591" s="222">
        <f>G1591*H1591</f>
        <v>243.10439999999997</v>
      </c>
      <c r="J1591" s="225"/>
      <c r="K1591" s="226"/>
      <c r="L1591" s="188"/>
      <c r="M1591" s="188"/>
      <c r="N1591" s="188"/>
    </row>
    <row r="1592" spans="1:14" s="209" customFormat="1" ht="15" customHeight="1">
      <c r="A1592" s="371"/>
      <c r="B1592" s="229" t="s">
        <v>1438</v>
      </c>
      <c r="C1592" s="219"/>
      <c r="D1592" s="220"/>
      <c r="E1592" s="242"/>
      <c r="F1592" s="222"/>
      <c r="G1592" s="242"/>
      <c r="H1592" s="223"/>
      <c r="I1592" s="222"/>
      <c r="J1592" s="225"/>
      <c r="K1592" s="226"/>
      <c r="L1592" s="188"/>
      <c r="M1592" s="188"/>
      <c r="N1592" s="188"/>
    </row>
    <row r="1593" spans="1:14" s="209" customFormat="1" ht="15" customHeight="1">
      <c r="A1593" s="371"/>
      <c r="B1593" s="229" t="s">
        <v>1439</v>
      </c>
      <c r="C1593" s="219"/>
      <c r="D1593" s="220"/>
      <c r="E1593" s="242"/>
      <c r="F1593" s="222"/>
      <c r="G1593" s="242"/>
      <c r="H1593" s="223"/>
      <c r="I1593" s="222"/>
      <c r="J1593" s="225"/>
      <c r="K1593" s="226"/>
      <c r="L1593" s="188"/>
      <c r="M1593" s="188"/>
      <c r="N1593" s="188"/>
    </row>
    <row r="1594" spans="1:14" s="209" customFormat="1" ht="15" customHeight="1">
      <c r="A1594" s="371"/>
      <c r="B1594" s="229" t="s">
        <v>1440</v>
      </c>
      <c r="C1594" s="219"/>
      <c r="D1594" s="220"/>
      <c r="E1594" s="242"/>
      <c r="F1594" s="222"/>
      <c r="G1594" s="242"/>
      <c r="H1594" s="223"/>
      <c r="I1594" s="222"/>
      <c r="J1594" s="225"/>
      <c r="K1594" s="226"/>
      <c r="L1594" s="188"/>
      <c r="M1594" s="188"/>
      <c r="N1594" s="188"/>
    </row>
    <row r="1595" spans="1:14" s="209" customFormat="1" ht="15" customHeight="1">
      <c r="A1595" s="371"/>
      <c r="B1595" s="229" t="s">
        <v>1427</v>
      </c>
      <c r="C1595" s="219"/>
      <c r="D1595" s="220"/>
      <c r="E1595" s="242"/>
      <c r="F1595" s="222"/>
      <c r="G1595" s="242"/>
      <c r="H1595" s="223"/>
      <c r="I1595" s="222"/>
      <c r="J1595" s="225"/>
      <c r="K1595" s="226"/>
      <c r="L1595" s="188"/>
      <c r="M1595" s="188"/>
      <c r="N1595" s="188"/>
    </row>
    <row r="1596" spans="1:14" s="209" customFormat="1" ht="15" customHeight="1">
      <c r="A1596" s="371"/>
      <c r="B1596" s="229" t="s">
        <v>1432</v>
      </c>
      <c r="C1596" s="219"/>
      <c r="D1596" s="220"/>
      <c r="E1596" s="242"/>
      <c r="F1596" s="222"/>
      <c r="G1596" s="242"/>
      <c r="H1596" s="223"/>
      <c r="I1596" s="222"/>
      <c r="J1596" s="225"/>
      <c r="K1596" s="226"/>
      <c r="L1596" s="188"/>
      <c r="M1596" s="188"/>
      <c r="N1596" s="188"/>
    </row>
    <row r="1597" spans="1:14" s="209" customFormat="1" ht="30" customHeight="1" hidden="1">
      <c r="A1597" s="371">
        <v>170111</v>
      </c>
      <c r="B1597" s="230" t="s">
        <v>649</v>
      </c>
      <c r="C1597" s="219" t="s">
        <v>1467</v>
      </c>
      <c r="D1597" s="220"/>
      <c r="E1597" s="242"/>
      <c r="F1597" s="222"/>
      <c r="G1597" s="242"/>
      <c r="H1597" s="223">
        <v>8.36</v>
      </c>
      <c r="I1597" s="222">
        <f>G1597*H1597</f>
        <v>0</v>
      </c>
      <c r="J1597" s="225"/>
      <c r="K1597" s="226"/>
      <c r="L1597" s="188"/>
      <c r="M1597" s="188"/>
      <c r="N1597" s="188"/>
    </row>
    <row r="1598" spans="1:14" s="209" customFormat="1" ht="15" customHeight="1" hidden="1">
      <c r="A1598" s="371"/>
      <c r="B1598" s="229" t="s">
        <v>650</v>
      </c>
      <c r="C1598" s="219"/>
      <c r="D1598" s="220"/>
      <c r="E1598" s="242"/>
      <c r="F1598" s="222"/>
      <c r="G1598" s="242"/>
      <c r="H1598" s="223"/>
      <c r="I1598" s="222"/>
      <c r="J1598" s="225"/>
      <c r="K1598" s="226"/>
      <c r="L1598" s="188"/>
      <c r="M1598" s="188"/>
      <c r="N1598" s="188"/>
    </row>
    <row r="1599" spans="1:14" s="209" customFormat="1" ht="15" customHeight="1" hidden="1">
      <c r="A1599" s="371"/>
      <c r="B1599" s="229" t="s">
        <v>1427</v>
      </c>
      <c r="C1599" s="219"/>
      <c r="D1599" s="220"/>
      <c r="E1599" s="242"/>
      <c r="F1599" s="222"/>
      <c r="G1599" s="242"/>
      <c r="H1599" s="223"/>
      <c r="I1599" s="222"/>
      <c r="J1599" s="225"/>
      <c r="K1599" s="226"/>
      <c r="L1599" s="188"/>
      <c r="M1599" s="188"/>
      <c r="N1599" s="188"/>
    </row>
    <row r="1600" spans="1:14" s="209" customFormat="1" ht="30" customHeight="1" hidden="1">
      <c r="A1600" s="371">
        <v>170112</v>
      </c>
      <c r="B1600" s="230" t="s">
        <v>651</v>
      </c>
      <c r="C1600" s="219" t="s">
        <v>1467</v>
      </c>
      <c r="D1600" s="220"/>
      <c r="E1600" s="242"/>
      <c r="F1600" s="222"/>
      <c r="G1600" s="242"/>
      <c r="H1600" s="223">
        <v>10.27</v>
      </c>
      <c r="I1600" s="222">
        <f>G1600*H1600</f>
        <v>0</v>
      </c>
      <c r="J1600" s="225"/>
      <c r="K1600" s="226"/>
      <c r="L1600" s="188"/>
      <c r="M1600" s="188"/>
      <c r="N1600" s="188"/>
    </row>
    <row r="1601" spans="1:14" s="209" customFormat="1" ht="15" customHeight="1" hidden="1">
      <c r="A1601" s="371"/>
      <c r="B1601" s="229" t="s">
        <v>1427</v>
      </c>
      <c r="C1601" s="219"/>
      <c r="D1601" s="220"/>
      <c r="E1601" s="242"/>
      <c r="F1601" s="222"/>
      <c r="G1601" s="242"/>
      <c r="H1601" s="223"/>
      <c r="I1601" s="222"/>
      <c r="J1601" s="225"/>
      <c r="K1601" s="226"/>
      <c r="L1601" s="188"/>
      <c r="M1601" s="188"/>
      <c r="N1601" s="188"/>
    </row>
    <row r="1602" spans="1:14" s="209" customFormat="1" ht="15" customHeight="1" hidden="1">
      <c r="A1602" s="371"/>
      <c r="B1602" s="229" t="s">
        <v>1429</v>
      </c>
      <c r="C1602" s="219"/>
      <c r="D1602" s="220"/>
      <c r="E1602" s="242"/>
      <c r="F1602" s="222"/>
      <c r="G1602" s="242"/>
      <c r="H1602" s="223"/>
      <c r="I1602" s="222"/>
      <c r="J1602" s="225"/>
      <c r="K1602" s="226"/>
      <c r="L1602" s="188"/>
      <c r="M1602" s="188"/>
      <c r="N1602" s="188"/>
    </row>
    <row r="1603" spans="1:14" s="209" customFormat="1" ht="30" customHeight="1">
      <c r="A1603" s="371">
        <v>170113</v>
      </c>
      <c r="B1603" s="230" t="s">
        <v>1441</v>
      </c>
      <c r="C1603" s="219" t="s">
        <v>1467</v>
      </c>
      <c r="D1603" s="220"/>
      <c r="E1603" s="242"/>
      <c r="F1603" s="222"/>
      <c r="G1603" s="242">
        <v>150.63</v>
      </c>
      <c r="H1603" s="223">
        <v>8.3</v>
      </c>
      <c r="I1603" s="222">
        <f>G1603*H1603</f>
        <v>1250.229</v>
      </c>
      <c r="J1603" s="225"/>
      <c r="K1603" s="226"/>
      <c r="L1603" s="188"/>
      <c r="M1603" s="188"/>
      <c r="N1603" s="188"/>
    </row>
    <row r="1604" spans="1:14" s="209" customFormat="1" ht="15" customHeight="1">
      <c r="A1604" s="371"/>
      <c r="B1604" s="229" t="s">
        <v>1442</v>
      </c>
      <c r="C1604" s="219"/>
      <c r="D1604" s="220"/>
      <c r="E1604" s="242"/>
      <c r="F1604" s="222"/>
      <c r="G1604" s="242"/>
      <c r="H1604" s="223"/>
      <c r="I1604" s="222"/>
      <c r="J1604" s="225"/>
      <c r="K1604" s="226"/>
      <c r="L1604" s="188"/>
      <c r="M1604" s="188"/>
      <c r="N1604" s="188"/>
    </row>
    <row r="1605" spans="1:14" s="209" customFormat="1" ht="15" customHeight="1">
      <c r="A1605" s="371"/>
      <c r="B1605" s="229" t="s">
        <v>1443</v>
      </c>
      <c r="C1605" s="219"/>
      <c r="D1605" s="220"/>
      <c r="E1605" s="242"/>
      <c r="F1605" s="222"/>
      <c r="G1605" s="242"/>
      <c r="H1605" s="223"/>
      <c r="I1605" s="222"/>
      <c r="J1605" s="225"/>
      <c r="K1605" s="226"/>
      <c r="L1605" s="188"/>
      <c r="M1605" s="188"/>
      <c r="N1605" s="188"/>
    </row>
    <row r="1606" spans="1:14" s="209" customFormat="1" ht="15" customHeight="1">
      <c r="A1606" s="371"/>
      <c r="B1606" s="229" t="s">
        <v>1427</v>
      </c>
      <c r="C1606" s="219"/>
      <c r="D1606" s="220"/>
      <c r="E1606" s="242"/>
      <c r="F1606" s="222"/>
      <c r="G1606" s="242"/>
      <c r="H1606" s="223"/>
      <c r="I1606" s="222"/>
      <c r="J1606" s="225"/>
      <c r="K1606" s="226"/>
      <c r="L1606" s="188"/>
      <c r="M1606" s="188"/>
      <c r="N1606" s="188"/>
    </row>
    <row r="1607" spans="1:14" s="209" customFormat="1" ht="15" customHeight="1">
      <c r="A1607" s="371">
        <v>170200</v>
      </c>
      <c r="B1607" s="302" t="s">
        <v>1444</v>
      </c>
      <c r="C1607" s="219"/>
      <c r="D1607" s="220"/>
      <c r="E1607" s="242"/>
      <c r="F1607" s="222"/>
      <c r="G1607" s="242"/>
      <c r="H1607" s="223"/>
      <c r="I1607" s="222"/>
      <c r="J1607" s="225"/>
      <c r="K1607" s="226"/>
      <c r="L1607" s="188"/>
      <c r="M1607" s="188"/>
      <c r="N1607" s="188"/>
    </row>
    <row r="1608" spans="1:14" s="315" customFormat="1" ht="30" customHeight="1" hidden="1">
      <c r="A1608" s="371">
        <v>170201</v>
      </c>
      <c r="B1608" s="230" t="s">
        <v>652</v>
      </c>
      <c r="C1608" s="219" t="s">
        <v>1467</v>
      </c>
      <c r="D1608" s="220"/>
      <c r="E1608" s="242"/>
      <c r="F1608" s="222"/>
      <c r="G1608" s="242"/>
      <c r="H1608" s="223">
        <v>20.67</v>
      </c>
      <c r="I1608" s="222">
        <f>G1608*H1608</f>
        <v>0</v>
      </c>
      <c r="J1608" s="225"/>
      <c r="K1608" s="226"/>
      <c r="L1608" s="314"/>
      <c r="M1608" s="314"/>
      <c r="N1608" s="314"/>
    </row>
    <row r="1609" spans="1:14" s="209" customFormat="1" ht="15" customHeight="1" hidden="1">
      <c r="A1609" s="371"/>
      <c r="B1609" s="229" t="s">
        <v>1427</v>
      </c>
      <c r="C1609" s="219"/>
      <c r="D1609" s="220"/>
      <c r="E1609" s="242"/>
      <c r="F1609" s="222"/>
      <c r="G1609" s="242"/>
      <c r="H1609" s="223"/>
      <c r="I1609" s="222"/>
      <c r="J1609" s="225"/>
      <c r="K1609" s="226"/>
      <c r="L1609" s="188"/>
      <c r="M1609" s="188"/>
      <c r="N1609" s="188"/>
    </row>
    <row r="1610" spans="1:14" s="209" customFormat="1" ht="15" customHeight="1" hidden="1">
      <c r="A1610" s="371"/>
      <c r="B1610" s="229" t="s">
        <v>1429</v>
      </c>
      <c r="C1610" s="219"/>
      <c r="D1610" s="220"/>
      <c r="E1610" s="242"/>
      <c r="F1610" s="222"/>
      <c r="G1610" s="242"/>
      <c r="H1610" s="223"/>
      <c r="I1610" s="222"/>
      <c r="J1610" s="225"/>
      <c r="K1610" s="226"/>
      <c r="L1610" s="188"/>
      <c r="M1610" s="188"/>
      <c r="N1610" s="188"/>
    </row>
    <row r="1611" spans="1:14" s="209" customFormat="1" ht="15" customHeight="1" hidden="1">
      <c r="A1611" s="371"/>
      <c r="B1611" s="229" t="s">
        <v>653</v>
      </c>
      <c r="C1611" s="219"/>
      <c r="D1611" s="220"/>
      <c r="E1611" s="242"/>
      <c r="F1611" s="222"/>
      <c r="G1611" s="242"/>
      <c r="H1611" s="223"/>
      <c r="I1611" s="222"/>
      <c r="J1611" s="225"/>
      <c r="K1611" s="226"/>
      <c r="L1611" s="188"/>
      <c r="M1611" s="188"/>
      <c r="N1611" s="188"/>
    </row>
    <row r="1612" spans="1:14" s="209" customFormat="1" ht="15" customHeight="1" hidden="1">
      <c r="A1612" s="371"/>
      <c r="B1612" s="229" t="s">
        <v>1442</v>
      </c>
      <c r="C1612" s="219"/>
      <c r="D1612" s="220"/>
      <c r="E1612" s="242"/>
      <c r="F1612" s="222"/>
      <c r="G1612" s="242"/>
      <c r="H1612" s="223"/>
      <c r="I1612" s="222"/>
      <c r="J1612" s="225"/>
      <c r="K1612" s="226"/>
      <c r="L1612" s="188"/>
      <c r="M1612" s="188"/>
      <c r="N1612" s="188"/>
    </row>
    <row r="1613" spans="1:14" s="209" customFormat="1" ht="15" customHeight="1" hidden="1">
      <c r="A1613" s="371"/>
      <c r="B1613" s="229" t="s">
        <v>1427</v>
      </c>
      <c r="C1613" s="219"/>
      <c r="D1613" s="220"/>
      <c r="E1613" s="242"/>
      <c r="F1613" s="222"/>
      <c r="G1613" s="242"/>
      <c r="H1613" s="223"/>
      <c r="I1613" s="222"/>
      <c r="J1613" s="225"/>
      <c r="K1613" s="226"/>
      <c r="L1613" s="188"/>
      <c r="M1613" s="188"/>
      <c r="N1613" s="188"/>
    </row>
    <row r="1614" spans="1:14" s="209" customFormat="1" ht="15" customHeight="1" hidden="1">
      <c r="A1614" s="371"/>
      <c r="B1614" s="229" t="s">
        <v>1432</v>
      </c>
      <c r="C1614" s="219"/>
      <c r="D1614" s="220"/>
      <c r="E1614" s="242"/>
      <c r="F1614" s="222"/>
      <c r="G1614" s="242"/>
      <c r="H1614" s="223"/>
      <c r="I1614" s="222"/>
      <c r="J1614" s="225"/>
      <c r="K1614" s="226"/>
      <c r="L1614" s="188"/>
      <c r="M1614" s="188"/>
      <c r="N1614" s="188"/>
    </row>
    <row r="1615" spans="1:14" s="209" customFormat="1" ht="15" customHeight="1">
      <c r="A1615" s="371">
        <v>170202</v>
      </c>
      <c r="B1615" s="230" t="s">
        <v>1445</v>
      </c>
      <c r="C1615" s="244" t="s">
        <v>1467</v>
      </c>
      <c r="D1615" s="220"/>
      <c r="E1615" s="242"/>
      <c r="F1615" s="222"/>
      <c r="G1615" s="242">
        <v>307.6</v>
      </c>
      <c r="H1615" s="223">
        <v>10.34</v>
      </c>
      <c r="I1615" s="222">
        <f>G1615*H1615</f>
        <v>3180.5840000000003</v>
      </c>
      <c r="J1615" s="225"/>
      <c r="K1615" s="226"/>
      <c r="L1615" s="188"/>
      <c r="M1615" s="188"/>
      <c r="N1615" s="188"/>
    </row>
    <row r="1616" spans="1:14" s="209" customFormat="1" ht="30" customHeight="1" hidden="1">
      <c r="A1616" s="371">
        <v>170203</v>
      </c>
      <c r="B1616" s="230" t="s">
        <v>654</v>
      </c>
      <c r="C1616" s="219" t="s">
        <v>1467</v>
      </c>
      <c r="D1616" s="373"/>
      <c r="E1616" s="242"/>
      <c r="F1616" s="222"/>
      <c r="G1616" s="242"/>
      <c r="H1616" s="223">
        <v>13.13</v>
      </c>
      <c r="I1616" s="222">
        <f>G1616*H1616</f>
        <v>0</v>
      </c>
      <c r="J1616" s="225"/>
      <c r="K1616" s="226"/>
      <c r="L1616" s="188"/>
      <c r="M1616" s="188"/>
      <c r="N1616" s="188"/>
    </row>
    <row r="1617" spans="1:14" s="209" customFormat="1" ht="15" customHeight="1" hidden="1">
      <c r="A1617" s="371"/>
      <c r="B1617" s="229" t="s">
        <v>1442</v>
      </c>
      <c r="C1617" s="219"/>
      <c r="D1617" s="220"/>
      <c r="E1617" s="242"/>
      <c r="F1617" s="222"/>
      <c r="G1617" s="242"/>
      <c r="H1617" s="223"/>
      <c r="I1617" s="222"/>
      <c r="J1617" s="225"/>
      <c r="K1617" s="226"/>
      <c r="L1617" s="188"/>
      <c r="M1617" s="188"/>
      <c r="N1617" s="188"/>
    </row>
    <row r="1618" spans="1:14" s="209" customFormat="1" ht="15" customHeight="1" hidden="1">
      <c r="A1618" s="371"/>
      <c r="B1618" s="229" t="s">
        <v>1427</v>
      </c>
      <c r="C1618" s="219"/>
      <c r="D1618" s="220"/>
      <c r="E1618" s="242"/>
      <c r="F1618" s="222"/>
      <c r="G1618" s="242"/>
      <c r="H1618" s="223"/>
      <c r="I1618" s="222"/>
      <c r="J1618" s="225"/>
      <c r="K1618" s="226"/>
      <c r="L1618" s="188"/>
      <c r="M1618" s="188"/>
      <c r="N1618" s="188"/>
    </row>
    <row r="1619" spans="1:14" s="209" customFormat="1" ht="15" customHeight="1" hidden="1">
      <c r="A1619" s="371"/>
      <c r="B1619" s="229" t="s">
        <v>1443</v>
      </c>
      <c r="C1619" s="219"/>
      <c r="D1619" s="220"/>
      <c r="E1619" s="242"/>
      <c r="F1619" s="222"/>
      <c r="G1619" s="242"/>
      <c r="H1619" s="223"/>
      <c r="I1619" s="222"/>
      <c r="J1619" s="225"/>
      <c r="K1619" s="226"/>
      <c r="L1619" s="188"/>
      <c r="M1619" s="188"/>
      <c r="N1619" s="188"/>
    </row>
    <row r="1620" spans="1:14" s="209" customFormat="1" ht="15" customHeight="1" hidden="1">
      <c r="A1620" s="371"/>
      <c r="B1620" s="229" t="s">
        <v>1432</v>
      </c>
      <c r="C1620" s="219"/>
      <c r="D1620" s="220"/>
      <c r="E1620" s="242"/>
      <c r="F1620" s="222"/>
      <c r="G1620" s="242"/>
      <c r="H1620" s="223"/>
      <c r="I1620" s="222"/>
      <c r="J1620" s="225"/>
      <c r="K1620" s="226"/>
      <c r="L1620" s="188"/>
      <c r="M1620" s="188"/>
      <c r="N1620" s="188"/>
    </row>
    <row r="1621" spans="1:14" s="209" customFormat="1" ht="29.25" customHeight="1" hidden="1">
      <c r="A1621" s="371">
        <v>170204</v>
      </c>
      <c r="B1621" s="352" t="s">
        <v>655</v>
      </c>
      <c r="C1621" s="219" t="s">
        <v>1055</v>
      </c>
      <c r="D1621" s="220"/>
      <c r="E1621" s="242"/>
      <c r="F1621" s="222"/>
      <c r="G1621" s="242"/>
      <c r="H1621" s="223">
        <v>2.53</v>
      </c>
      <c r="I1621" s="222">
        <f>G1621*H1621</f>
        <v>0</v>
      </c>
      <c r="J1621" s="225"/>
      <c r="K1621" s="226"/>
      <c r="L1621" s="188"/>
      <c r="M1621" s="188"/>
      <c r="N1621" s="188"/>
    </row>
    <row r="1622" spans="1:14" s="209" customFormat="1" ht="27.75" customHeight="1">
      <c r="A1622" s="371">
        <v>170205</v>
      </c>
      <c r="B1622" s="352" t="s">
        <v>1446</v>
      </c>
      <c r="C1622" s="219" t="s">
        <v>1055</v>
      </c>
      <c r="D1622" s="220"/>
      <c r="E1622" s="242"/>
      <c r="F1622" s="222"/>
      <c r="G1622" s="242">
        <v>308.78</v>
      </c>
      <c r="H1622" s="223">
        <v>5.15</v>
      </c>
      <c r="I1622" s="222">
        <f>G1622*H1622</f>
        <v>1590.2169999999999</v>
      </c>
      <c r="J1622" s="225"/>
      <c r="K1622" s="226"/>
      <c r="L1622" s="188"/>
      <c r="M1622" s="188"/>
      <c r="N1622" s="188"/>
    </row>
    <row r="1623" spans="1:14" s="209" customFormat="1" ht="15" customHeight="1">
      <c r="A1623" s="371">
        <v>170206</v>
      </c>
      <c r="B1623" s="352" t="s">
        <v>1447</v>
      </c>
      <c r="C1623" s="219" t="s">
        <v>1055</v>
      </c>
      <c r="D1623" s="220">
        <v>85.68</v>
      </c>
      <c r="E1623" s="242">
        <f>H1623*bdi</f>
        <v>5.5889999999999995</v>
      </c>
      <c r="F1623" s="222">
        <f>D1623*E1623</f>
        <v>478.86552</v>
      </c>
      <c r="G1623" s="242"/>
      <c r="H1623" s="223">
        <v>4.86</v>
      </c>
      <c r="I1623" s="222">
        <f>G1623*H1623</f>
        <v>0</v>
      </c>
      <c r="J1623" s="225"/>
      <c r="K1623" s="226"/>
      <c r="L1623" s="188"/>
      <c r="M1623" s="188"/>
      <c r="N1623" s="188"/>
    </row>
    <row r="1624" spans="1:14" s="209" customFormat="1" ht="30" customHeight="1" hidden="1">
      <c r="A1624" s="371">
        <v>170207</v>
      </c>
      <c r="B1624" s="374" t="s">
        <v>656</v>
      </c>
      <c r="C1624" s="219" t="s">
        <v>1076</v>
      </c>
      <c r="D1624" s="220"/>
      <c r="E1624" s="242"/>
      <c r="F1624" s="222"/>
      <c r="G1624" s="242"/>
      <c r="H1624" s="223">
        <v>12.63</v>
      </c>
      <c r="I1624" s="222">
        <f>G1624*H1624</f>
        <v>0</v>
      </c>
      <c r="J1624" s="225"/>
      <c r="K1624" s="226"/>
      <c r="L1624" s="188"/>
      <c r="M1624" s="188"/>
      <c r="N1624" s="188"/>
    </row>
    <row r="1625" spans="1:14" s="209" customFormat="1" ht="15" customHeight="1" hidden="1">
      <c r="A1625" s="371"/>
      <c r="B1625" s="375" t="s">
        <v>657</v>
      </c>
      <c r="C1625" s="219"/>
      <c r="D1625" s="220"/>
      <c r="E1625" s="242"/>
      <c r="F1625" s="222"/>
      <c r="G1625" s="242"/>
      <c r="H1625" s="223"/>
      <c r="I1625" s="222"/>
      <c r="J1625" s="225"/>
      <c r="K1625" s="226"/>
      <c r="L1625" s="188"/>
      <c r="M1625" s="188"/>
      <c r="N1625" s="188"/>
    </row>
    <row r="1626" spans="1:14" s="209" customFormat="1" ht="15" customHeight="1" hidden="1">
      <c r="A1626" s="371">
        <v>170208</v>
      </c>
      <c r="B1626" s="374" t="s">
        <v>658</v>
      </c>
      <c r="C1626" s="244" t="s">
        <v>1467</v>
      </c>
      <c r="D1626" s="220"/>
      <c r="E1626" s="242"/>
      <c r="F1626" s="222">
        <f>D1626*E1626</f>
        <v>0</v>
      </c>
      <c r="G1626" s="242"/>
      <c r="H1626" s="223">
        <v>8.3</v>
      </c>
      <c r="I1626" s="222">
        <f>G1626*H1626</f>
        <v>0</v>
      </c>
      <c r="J1626" s="225"/>
      <c r="K1626" s="226"/>
      <c r="L1626" s="188"/>
      <c r="M1626" s="188"/>
      <c r="N1626" s="188"/>
    </row>
    <row r="1627" spans="1:14" s="209" customFormat="1" ht="15" customHeight="1" hidden="1">
      <c r="A1627" s="371"/>
      <c r="B1627" s="229" t="s">
        <v>1442</v>
      </c>
      <c r="C1627" s="219"/>
      <c r="D1627" s="220"/>
      <c r="E1627" s="242"/>
      <c r="F1627" s="222"/>
      <c r="G1627" s="242"/>
      <c r="H1627" s="223"/>
      <c r="I1627" s="222"/>
      <c r="J1627" s="225"/>
      <c r="K1627" s="226"/>
      <c r="L1627" s="188"/>
      <c r="M1627" s="188"/>
      <c r="N1627" s="188"/>
    </row>
    <row r="1628" spans="1:14" s="209" customFormat="1" ht="15" customHeight="1" hidden="1">
      <c r="A1628" s="371"/>
      <c r="B1628" s="229" t="s">
        <v>1427</v>
      </c>
      <c r="C1628" s="219"/>
      <c r="D1628" s="220"/>
      <c r="E1628" s="242"/>
      <c r="F1628" s="222"/>
      <c r="G1628" s="242"/>
      <c r="H1628" s="223"/>
      <c r="I1628" s="222"/>
      <c r="J1628" s="225"/>
      <c r="K1628" s="226"/>
      <c r="L1628" s="188"/>
      <c r="M1628" s="188"/>
      <c r="N1628" s="188"/>
    </row>
    <row r="1629" spans="1:14" s="209" customFormat="1" ht="15" customHeight="1" hidden="1">
      <c r="A1629" s="371"/>
      <c r="B1629" s="229" t="s">
        <v>659</v>
      </c>
      <c r="C1629" s="219"/>
      <c r="D1629" s="220"/>
      <c r="E1629" s="242"/>
      <c r="F1629" s="222"/>
      <c r="G1629" s="242"/>
      <c r="H1629" s="223"/>
      <c r="I1629" s="222"/>
      <c r="J1629" s="225"/>
      <c r="K1629" s="226"/>
      <c r="L1629" s="188"/>
      <c r="M1629" s="188"/>
      <c r="N1629" s="188"/>
    </row>
    <row r="1630" spans="1:14" s="209" customFormat="1" ht="30" customHeight="1" hidden="1">
      <c r="A1630" s="371">
        <v>170209</v>
      </c>
      <c r="B1630" s="230" t="s">
        <v>660</v>
      </c>
      <c r="C1630" s="219" t="s">
        <v>1055</v>
      </c>
      <c r="D1630" s="220"/>
      <c r="E1630" s="242"/>
      <c r="F1630" s="222">
        <f>D1630*E1630</f>
        <v>0</v>
      </c>
      <c r="G1630" s="242"/>
      <c r="H1630" s="223">
        <v>17</v>
      </c>
      <c r="I1630" s="222">
        <f>G1630*H1630</f>
        <v>0</v>
      </c>
      <c r="J1630" s="225"/>
      <c r="K1630" s="226"/>
      <c r="L1630" s="188"/>
      <c r="M1630" s="188"/>
      <c r="N1630" s="188"/>
    </row>
    <row r="1631" spans="1:14" s="209" customFormat="1" ht="31.5" hidden="1">
      <c r="A1631" s="371">
        <v>170210</v>
      </c>
      <c r="B1631" s="230" t="s">
        <v>661</v>
      </c>
      <c r="C1631" s="219" t="s">
        <v>1076</v>
      </c>
      <c r="D1631" s="220"/>
      <c r="E1631" s="242"/>
      <c r="F1631" s="222">
        <f>D1631*E1631</f>
        <v>0</v>
      </c>
      <c r="G1631" s="242"/>
      <c r="H1631" s="223">
        <v>2.71</v>
      </c>
      <c r="I1631" s="222">
        <f>G1631*H1631</f>
        <v>0</v>
      </c>
      <c r="J1631" s="225"/>
      <c r="K1631" s="226"/>
      <c r="L1631" s="188"/>
      <c r="M1631" s="188"/>
      <c r="N1631" s="188"/>
    </row>
    <row r="1632" spans="1:14" s="209" customFormat="1" ht="64.5" customHeight="1" hidden="1">
      <c r="A1632" s="371">
        <v>170211</v>
      </c>
      <c r="B1632" s="230" t="s">
        <v>662</v>
      </c>
      <c r="C1632" s="219" t="s">
        <v>1055</v>
      </c>
      <c r="D1632" s="220"/>
      <c r="E1632" s="242"/>
      <c r="F1632" s="222"/>
      <c r="G1632" s="242"/>
      <c r="H1632" s="223">
        <v>16.41</v>
      </c>
      <c r="I1632" s="222">
        <f>G1632*H1632</f>
        <v>0</v>
      </c>
      <c r="J1632" s="225"/>
      <c r="K1632" s="226"/>
      <c r="L1632" s="188"/>
      <c r="M1632" s="188"/>
      <c r="N1632" s="188"/>
    </row>
    <row r="1633" spans="1:14" s="209" customFormat="1" ht="18" customHeight="1">
      <c r="A1633" s="376"/>
      <c r="B1633" s="377"/>
      <c r="C1633" s="723" t="s">
        <v>1077</v>
      </c>
      <c r="D1633" s="724"/>
      <c r="E1633" s="724"/>
      <c r="F1633" s="234">
        <f>SUM(F1555:F1632)</f>
        <v>478.86552</v>
      </c>
      <c r="G1633" s="237"/>
      <c r="H1633" s="336"/>
      <c r="I1633" s="399">
        <f>SUM(I1555:I1632)</f>
        <v>25675.183399999998</v>
      </c>
      <c r="J1633" s="216"/>
      <c r="K1633" s="226"/>
      <c r="L1633" s="188"/>
      <c r="M1633" s="188"/>
      <c r="N1633" s="188"/>
    </row>
    <row r="1634" spans="1:14" s="209" customFormat="1" ht="18" customHeight="1" hidden="1">
      <c r="A1634" s="299">
        <v>180000</v>
      </c>
      <c r="B1634" s="204" t="s">
        <v>1028</v>
      </c>
      <c r="C1634" s="287"/>
      <c r="D1634" s="238"/>
      <c r="E1634" s="239"/>
      <c r="F1634" s="222"/>
      <c r="G1634" s="239"/>
      <c r="H1634" s="240"/>
      <c r="I1634" s="222"/>
      <c r="J1634" s="225"/>
      <c r="K1634" s="226"/>
      <c r="L1634" s="188"/>
      <c r="M1634" s="188"/>
      <c r="N1634" s="188"/>
    </row>
    <row r="1635" spans="1:14" s="209" customFormat="1" ht="15" customHeight="1" hidden="1">
      <c r="A1635" s="217">
        <v>180100</v>
      </c>
      <c r="B1635" s="292" t="s">
        <v>1459</v>
      </c>
      <c r="C1635" s="282"/>
      <c r="D1635" s="220"/>
      <c r="E1635" s="242"/>
      <c r="F1635" s="222"/>
      <c r="G1635" s="242"/>
      <c r="H1635" s="223"/>
      <c r="I1635" s="222"/>
      <c r="J1635" s="225"/>
      <c r="K1635" s="226"/>
      <c r="L1635" s="188"/>
      <c r="M1635" s="188"/>
      <c r="N1635" s="188"/>
    </row>
    <row r="1636" spans="1:14" s="209" customFormat="1" ht="30" customHeight="1" hidden="1">
      <c r="A1636" s="228" t="s">
        <v>663</v>
      </c>
      <c r="B1636" s="230" t="s">
        <v>664</v>
      </c>
      <c r="C1636" s="219" t="s">
        <v>1076</v>
      </c>
      <c r="D1636" s="220"/>
      <c r="E1636" s="242"/>
      <c r="F1636" s="222">
        <f aca="true" t="shared" si="13" ref="F1636:F1645">D1636*E1636</f>
        <v>0</v>
      </c>
      <c r="G1636" s="242"/>
      <c r="H1636" s="223">
        <v>85.38</v>
      </c>
      <c r="I1636" s="222">
        <f>SUM(G1636*H1636)</f>
        <v>0</v>
      </c>
      <c r="J1636" s="225"/>
      <c r="K1636" s="226"/>
      <c r="L1636" s="188"/>
      <c r="M1636" s="188"/>
      <c r="N1636" s="188"/>
    </row>
    <row r="1637" spans="1:14" s="209" customFormat="1" ht="15" customHeight="1" hidden="1">
      <c r="A1637" s="228" t="s">
        <v>665</v>
      </c>
      <c r="B1637" s="230" t="s">
        <v>666</v>
      </c>
      <c r="C1637" s="219" t="s">
        <v>667</v>
      </c>
      <c r="D1637" s="220"/>
      <c r="E1637" s="242"/>
      <c r="F1637" s="222">
        <f t="shared" si="13"/>
        <v>0</v>
      </c>
      <c r="G1637" s="242"/>
      <c r="H1637" s="223">
        <v>220.69</v>
      </c>
      <c r="I1637" s="222">
        <f>SUM(G1637*H1637)</f>
        <v>0</v>
      </c>
      <c r="J1637" s="225"/>
      <c r="K1637" s="226"/>
      <c r="L1637" s="188"/>
      <c r="M1637" s="188"/>
      <c r="N1637" s="188"/>
    </row>
    <row r="1638" spans="1:14" s="209" customFormat="1" ht="45" customHeight="1" hidden="1">
      <c r="A1638" s="228" t="s">
        <v>668</v>
      </c>
      <c r="B1638" s="230" t="s">
        <v>669</v>
      </c>
      <c r="C1638" s="219" t="s">
        <v>884</v>
      </c>
      <c r="D1638" s="220"/>
      <c r="E1638" s="242"/>
      <c r="F1638" s="222">
        <f t="shared" si="13"/>
        <v>0</v>
      </c>
      <c r="G1638" s="242"/>
      <c r="H1638" s="223">
        <v>353.6</v>
      </c>
      <c r="I1638" s="222">
        <f>SUM(G1638*H1638)</f>
        <v>0</v>
      </c>
      <c r="J1638" s="225"/>
      <c r="K1638" s="226"/>
      <c r="L1638" s="188"/>
      <c r="M1638" s="188"/>
      <c r="N1638" s="188"/>
    </row>
    <row r="1639" spans="1:14" s="209" customFormat="1" ht="30" customHeight="1" hidden="1">
      <c r="A1639" s="228" t="s">
        <v>670</v>
      </c>
      <c r="B1639" s="230" t="s">
        <v>671</v>
      </c>
      <c r="C1639" s="219" t="s">
        <v>884</v>
      </c>
      <c r="D1639" s="220"/>
      <c r="E1639" s="242"/>
      <c r="F1639" s="222"/>
      <c r="G1639" s="242"/>
      <c r="H1639" s="223">
        <v>372.29</v>
      </c>
      <c r="I1639" s="222">
        <f>SUM(G1639*H1639)</f>
        <v>0</v>
      </c>
      <c r="J1639" s="225"/>
      <c r="K1639" s="226"/>
      <c r="L1639" s="188"/>
      <c r="M1639" s="188"/>
      <c r="N1639" s="188"/>
    </row>
    <row r="1640" spans="1:14" s="209" customFormat="1" ht="109.5" customHeight="1" hidden="1">
      <c r="A1640" s="228" t="s">
        <v>672</v>
      </c>
      <c r="B1640" s="230" t="s">
        <v>673</v>
      </c>
      <c r="C1640" s="219" t="s">
        <v>884</v>
      </c>
      <c r="D1640" s="220"/>
      <c r="E1640" s="242"/>
      <c r="F1640" s="222"/>
      <c r="G1640" s="242"/>
      <c r="H1640" s="223">
        <v>4901.49</v>
      </c>
      <c r="I1640" s="222">
        <f>SUM(G1640*H1640)</f>
        <v>0</v>
      </c>
      <c r="J1640" s="225"/>
      <c r="K1640" s="226"/>
      <c r="L1640" s="188"/>
      <c r="M1640" s="188"/>
      <c r="N1640" s="188"/>
    </row>
    <row r="1641" spans="1:14" s="209" customFormat="1" ht="30" customHeight="1" hidden="1">
      <c r="A1641" s="228" t="s">
        <v>674</v>
      </c>
      <c r="B1641" s="230" t="s">
        <v>675</v>
      </c>
      <c r="C1641" s="219" t="s">
        <v>1467</v>
      </c>
      <c r="D1641" s="220"/>
      <c r="E1641" s="242"/>
      <c r="F1641" s="222">
        <f t="shared" si="13"/>
        <v>0</v>
      </c>
      <c r="G1641" s="242"/>
      <c r="H1641" s="223">
        <v>115.8</v>
      </c>
      <c r="I1641" s="222">
        <f>G1641*H1641</f>
        <v>0</v>
      </c>
      <c r="J1641" s="225"/>
      <c r="K1641" s="226"/>
      <c r="L1641" s="188"/>
      <c r="M1641" s="188"/>
      <c r="N1641" s="188"/>
    </row>
    <row r="1642" spans="1:14" s="209" customFormat="1" ht="16.5" customHeight="1" hidden="1">
      <c r="A1642" s="228" t="s">
        <v>676</v>
      </c>
      <c r="B1642" s="230" t="s">
        <v>677</v>
      </c>
      <c r="C1642" s="244" t="s">
        <v>1467</v>
      </c>
      <c r="D1642" s="220"/>
      <c r="E1642" s="242"/>
      <c r="F1642" s="222">
        <f t="shared" si="13"/>
        <v>0</v>
      </c>
      <c r="G1642" s="242"/>
      <c r="H1642" s="223">
        <v>116.31</v>
      </c>
      <c r="I1642" s="222">
        <f>G1642*H1642</f>
        <v>0</v>
      </c>
      <c r="J1642" s="225"/>
      <c r="K1642" s="226"/>
      <c r="L1642" s="188"/>
      <c r="M1642" s="188"/>
      <c r="N1642" s="188"/>
    </row>
    <row r="1643" spans="1:14" s="209" customFormat="1" ht="16.5" customHeight="1" hidden="1">
      <c r="A1643" s="228" t="s">
        <v>678</v>
      </c>
      <c r="B1643" s="230" t="s">
        <v>679</v>
      </c>
      <c r="C1643" s="244" t="s">
        <v>1467</v>
      </c>
      <c r="D1643" s="220"/>
      <c r="E1643" s="242"/>
      <c r="F1643" s="222">
        <f t="shared" si="13"/>
        <v>0</v>
      </c>
      <c r="G1643" s="242"/>
      <c r="H1643" s="223">
        <v>123.42</v>
      </c>
      <c r="I1643" s="222">
        <f>G1643*H1643</f>
        <v>0</v>
      </c>
      <c r="J1643" s="225"/>
      <c r="K1643" s="226"/>
      <c r="L1643" s="188"/>
      <c r="M1643" s="188"/>
      <c r="N1643" s="188"/>
    </row>
    <row r="1644" spans="1:14" s="209" customFormat="1" ht="16.5" customHeight="1" hidden="1">
      <c r="A1644" s="228" t="s">
        <v>680</v>
      </c>
      <c r="B1644" s="230" t="s">
        <v>681</v>
      </c>
      <c r="C1644" s="244" t="s">
        <v>1055</v>
      </c>
      <c r="D1644" s="220"/>
      <c r="E1644" s="242"/>
      <c r="F1644" s="222">
        <f t="shared" si="13"/>
        <v>0</v>
      </c>
      <c r="G1644" s="242"/>
      <c r="H1644" s="223">
        <v>142.42</v>
      </c>
      <c r="I1644" s="222">
        <f>G1644*H1644</f>
        <v>0</v>
      </c>
      <c r="J1644" s="225"/>
      <c r="K1644" s="226"/>
      <c r="L1644" s="188"/>
      <c r="M1644" s="188"/>
      <c r="N1644" s="188"/>
    </row>
    <row r="1645" spans="1:14" s="209" customFormat="1" ht="16.5" customHeight="1" hidden="1">
      <c r="A1645" s="228" t="s">
        <v>682</v>
      </c>
      <c r="B1645" s="230" t="s">
        <v>683</v>
      </c>
      <c r="C1645" s="244" t="s">
        <v>1055</v>
      </c>
      <c r="D1645" s="220"/>
      <c r="E1645" s="242"/>
      <c r="F1645" s="222">
        <f t="shared" si="13"/>
        <v>0</v>
      </c>
      <c r="G1645" s="242"/>
      <c r="H1645" s="223">
        <v>148.42</v>
      </c>
      <c r="I1645" s="222">
        <f>G1645*H1645</f>
        <v>0</v>
      </c>
      <c r="J1645" s="225"/>
      <c r="K1645" s="226"/>
      <c r="L1645" s="188"/>
      <c r="M1645" s="188"/>
      <c r="N1645" s="188"/>
    </row>
    <row r="1646" spans="1:14" s="209" customFormat="1" ht="15" customHeight="1" hidden="1">
      <c r="A1646" s="228">
        <v>180200</v>
      </c>
      <c r="B1646" s="302" t="s">
        <v>684</v>
      </c>
      <c r="C1646" s="219"/>
      <c r="D1646" s="220"/>
      <c r="E1646" s="242"/>
      <c r="F1646" s="222"/>
      <c r="G1646" s="242"/>
      <c r="H1646" s="223"/>
      <c r="I1646" s="222"/>
      <c r="J1646" s="225"/>
      <c r="K1646" s="226"/>
      <c r="L1646" s="188"/>
      <c r="M1646" s="188"/>
      <c r="N1646" s="188"/>
    </row>
    <row r="1647" spans="1:14" s="209" customFormat="1" ht="15" customHeight="1" hidden="1">
      <c r="A1647" s="228">
        <v>180201</v>
      </c>
      <c r="B1647" s="230" t="s">
        <v>685</v>
      </c>
      <c r="C1647" s="219" t="s">
        <v>1076</v>
      </c>
      <c r="D1647" s="220"/>
      <c r="E1647" s="242"/>
      <c r="F1647" s="222"/>
      <c r="G1647" s="242"/>
      <c r="H1647" s="223">
        <v>33.77</v>
      </c>
      <c r="I1647" s="222">
        <f aca="true" t="shared" si="14" ref="I1647:I1652">G1647*H1647</f>
        <v>0</v>
      </c>
      <c r="J1647" s="225"/>
      <c r="K1647" s="226"/>
      <c r="L1647" s="188"/>
      <c r="M1647" s="188"/>
      <c r="N1647" s="188"/>
    </row>
    <row r="1648" spans="1:14" s="209" customFormat="1" ht="15" customHeight="1" hidden="1">
      <c r="A1648" s="228" t="s">
        <v>686</v>
      </c>
      <c r="B1648" s="230" t="s">
        <v>687</v>
      </c>
      <c r="C1648" s="219" t="s">
        <v>1076</v>
      </c>
      <c r="D1648" s="220"/>
      <c r="E1648" s="242"/>
      <c r="F1648" s="222"/>
      <c r="G1648" s="242"/>
      <c r="H1648" s="223">
        <v>37.18</v>
      </c>
      <c r="I1648" s="222">
        <f t="shared" si="14"/>
        <v>0</v>
      </c>
      <c r="J1648" s="225"/>
      <c r="K1648" s="226"/>
      <c r="L1648" s="188"/>
      <c r="M1648" s="188"/>
      <c r="N1648" s="188"/>
    </row>
    <row r="1649" spans="1:14" s="209" customFormat="1" ht="16.5" customHeight="1" hidden="1">
      <c r="A1649" s="228" t="s">
        <v>688</v>
      </c>
      <c r="B1649" s="230" t="s">
        <v>689</v>
      </c>
      <c r="C1649" s="244" t="s">
        <v>1467</v>
      </c>
      <c r="D1649" s="220"/>
      <c r="E1649" s="242"/>
      <c r="F1649" s="222">
        <f>D1649*E1649</f>
        <v>0</v>
      </c>
      <c r="G1649" s="242"/>
      <c r="H1649" s="223">
        <v>37.86</v>
      </c>
      <c r="I1649" s="222">
        <f t="shared" si="14"/>
        <v>0</v>
      </c>
      <c r="J1649" s="225"/>
      <c r="K1649" s="226"/>
      <c r="L1649" s="188"/>
      <c r="M1649" s="188"/>
      <c r="N1649" s="188"/>
    </row>
    <row r="1650" spans="1:14" s="209" customFormat="1" ht="16.5" customHeight="1" hidden="1">
      <c r="A1650" s="228" t="s">
        <v>690</v>
      </c>
      <c r="B1650" s="230" t="s">
        <v>691</v>
      </c>
      <c r="C1650" s="244" t="s">
        <v>1467</v>
      </c>
      <c r="D1650" s="220"/>
      <c r="E1650" s="242"/>
      <c r="F1650" s="222">
        <f>D1650*E1650</f>
        <v>0</v>
      </c>
      <c r="G1650" s="242"/>
      <c r="H1650" s="223">
        <v>37.86</v>
      </c>
      <c r="I1650" s="222">
        <f t="shared" si="14"/>
        <v>0</v>
      </c>
      <c r="J1650" s="225"/>
      <c r="K1650" s="226"/>
      <c r="L1650" s="188"/>
      <c r="M1650" s="188"/>
      <c r="N1650" s="188"/>
    </row>
    <row r="1651" spans="1:14" s="209" customFormat="1" ht="16.5" customHeight="1" hidden="1">
      <c r="A1651" s="228" t="s">
        <v>692</v>
      </c>
      <c r="B1651" s="230" t="s">
        <v>693</v>
      </c>
      <c r="C1651" s="244" t="s">
        <v>1055</v>
      </c>
      <c r="D1651" s="220"/>
      <c r="E1651" s="242"/>
      <c r="F1651" s="222">
        <f>D1651*E1651</f>
        <v>0</v>
      </c>
      <c r="G1651" s="242"/>
      <c r="H1651" s="223">
        <v>237.26</v>
      </c>
      <c r="I1651" s="222">
        <f t="shared" si="14"/>
        <v>0</v>
      </c>
      <c r="J1651" s="225"/>
      <c r="K1651" s="226"/>
      <c r="L1651" s="188"/>
      <c r="M1651" s="188"/>
      <c r="N1651" s="188"/>
    </row>
    <row r="1652" spans="1:14" s="209" customFormat="1" ht="16.5" customHeight="1" hidden="1">
      <c r="A1652" s="228" t="s">
        <v>694</v>
      </c>
      <c r="B1652" s="230" t="s">
        <v>695</v>
      </c>
      <c r="C1652" s="244" t="s">
        <v>1055</v>
      </c>
      <c r="D1652" s="220"/>
      <c r="E1652" s="242"/>
      <c r="F1652" s="222">
        <f>D1652*E1652</f>
        <v>0</v>
      </c>
      <c r="G1652" s="242"/>
      <c r="H1652" s="223">
        <v>237.26</v>
      </c>
      <c r="I1652" s="222">
        <f t="shared" si="14"/>
        <v>0</v>
      </c>
      <c r="J1652" s="225"/>
      <c r="K1652" s="226"/>
      <c r="L1652" s="188"/>
      <c r="M1652" s="188"/>
      <c r="N1652" s="188"/>
    </row>
    <row r="1653" spans="1:14" s="209" customFormat="1" ht="16.5" customHeight="1" hidden="1">
      <c r="A1653" s="228">
        <v>180300</v>
      </c>
      <c r="B1653" s="302" t="s">
        <v>696</v>
      </c>
      <c r="C1653" s="244"/>
      <c r="D1653" s="220"/>
      <c r="E1653" s="242"/>
      <c r="F1653" s="222"/>
      <c r="G1653" s="242"/>
      <c r="H1653" s="223"/>
      <c r="I1653" s="222"/>
      <c r="J1653" s="225"/>
      <c r="K1653" s="226"/>
      <c r="L1653" s="188"/>
      <c r="M1653" s="188"/>
      <c r="N1653" s="188"/>
    </row>
    <row r="1654" spans="1:14" s="209" customFormat="1" ht="30" customHeight="1" hidden="1">
      <c r="A1654" s="228" t="s">
        <v>697</v>
      </c>
      <c r="B1654" s="316" t="s">
        <v>698</v>
      </c>
      <c r="C1654" s="244" t="s">
        <v>1467</v>
      </c>
      <c r="D1654" s="220"/>
      <c r="E1654" s="242"/>
      <c r="F1654" s="222">
        <f>D1654*E1654</f>
        <v>0</v>
      </c>
      <c r="G1654" s="242"/>
      <c r="H1654" s="378">
        <v>138.41</v>
      </c>
      <c r="I1654" s="222">
        <f>G1654*H1654</f>
        <v>0</v>
      </c>
      <c r="J1654" s="225"/>
      <c r="K1654" s="226"/>
      <c r="L1654" s="188"/>
      <c r="M1654" s="188"/>
      <c r="N1654" s="188"/>
    </row>
    <row r="1655" spans="1:11" s="188" customFormat="1" ht="16.5" customHeight="1" hidden="1">
      <c r="A1655" s="228" t="s">
        <v>699</v>
      </c>
      <c r="B1655" s="230" t="s">
        <v>700</v>
      </c>
      <c r="C1655" s="244" t="s">
        <v>1467</v>
      </c>
      <c r="D1655" s="220"/>
      <c r="E1655" s="242"/>
      <c r="F1655" s="222">
        <f>D1655*E1655</f>
        <v>0</v>
      </c>
      <c r="G1655" s="242"/>
      <c r="H1655" s="223">
        <v>137.98</v>
      </c>
      <c r="I1655" s="222">
        <f>G1655*H1655</f>
        <v>0</v>
      </c>
      <c r="J1655" s="225"/>
      <c r="K1655" s="226"/>
    </row>
    <row r="1656" spans="1:14" s="209" customFormat="1" ht="18" hidden="1">
      <c r="A1656" s="228" t="s">
        <v>701</v>
      </c>
      <c r="B1656" s="230" t="s">
        <v>702</v>
      </c>
      <c r="C1656" s="244" t="s">
        <v>1467</v>
      </c>
      <c r="D1656" s="220"/>
      <c r="E1656" s="242"/>
      <c r="F1656" s="222">
        <f>D1656*E1656</f>
        <v>0</v>
      </c>
      <c r="G1656" s="242"/>
      <c r="H1656" s="223">
        <v>205.77</v>
      </c>
      <c r="I1656" s="222">
        <f>G1656*H1656</f>
        <v>0</v>
      </c>
      <c r="J1656" s="225"/>
      <c r="K1656" s="226"/>
      <c r="L1656" s="188"/>
      <c r="M1656" s="188"/>
      <c r="N1656" s="188"/>
    </row>
    <row r="1657" spans="1:14" s="209" customFormat="1" ht="30" customHeight="1" hidden="1">
      <c r="A1657" s="228"/>
      <c r="B1657" s="229" t="s">
        <v>703</v>
      </c>
      <c r="C1657" s="219"/>
      <c r="D1657" s="220"/>
      <c r="E1657" s="242"/>
      <c r="F1657" s="222"/>
      <c r="G1657" s="242"/>
      <c r="H1657" s="223"/>
      <c r="I1657" s="222"/>
      <c r="J1657" s="225"/>
      <c r="K1657" s="226"/>
      <c r="L1657" s="188"/>
      <c r="M1657" s="188"/>
      <c r="N1657" s="188"/>
    </row>
    <row r="1658" spans="1:14" s="209" customFormat="1" ht="15" customHeight="1" hidden="1">
      <c r="A1658" s="228"/>
      <c r="B1658" s="229" t="s">
        <v>704</v>
      </c>
      <c r="C1658" s="219"/>
      <c r="D1658" s="220"/>
      <c r="E1658" s="242"/>
      <c r="F1658" s="222"/>
      <c r="G1658" s="242"/>
      <c r="H1658" s="223"/>
      <c r="I1658" s="222"/>
      <c r="J1658" s="225"/>
      <c r="K1658" s="226"/>
      <c r="L1658" s="188"/>
      <c r="M1658" s="188"/>
      <c r="N1658" s="188"/>
    </row>
    <row r="1659" spans="1:14" s="209" customFormat="1" ht="15" customHeight="1" hidden="1">
      <c r="A1659" s="228"/>
      <c r="B1659" s="229" t="s">
        <v>1150</v>
      </c>
      <c r="C1659" s="219"/>
      <c r="D1659" s="220"/>
      <c r="E1659" s="242"/>
      <c r="F1659" s="222"/>
      <c r="G1659" s="242"/>
      <c r="H1659" s="281"/>
      <c r="I1659" s="222"/>
      <c r="J1659" s="225"/>
      <c r="K1659" s="226"/>
      <c r="L1659" s="188"/>
      <c r="M1659" s="188"/>
      <c r="N1659" s="188"/>
    </row>
    <row r="1660" spans="1:14" s="209" customFormat="1" ht="15" customHeight="1" hidden="1">
      <c r="A1660" s="228"/>
      <c r="B1660" s="229" t="s">
        <v>705</v>
      </c>
      <c r="C1660" s="219"/>
      <c r="D1660" s="220"/>
      <c r="E1660" s="242"/>
      <c r="F1660" s="222"/>
      <c r="G1660" s="242"/>
      <c r="H1660" s="281"/>
      <c r="I1660" s="222"/>
      <c r="J1660" s="225"/>
      <c r="K1660" s="226"/>
      <c r="L1660" s="188"/>
      <c r="M1660" s="188"/>
      <c r="N1660" s="188"/>
    </row>
    <row r="1661" spans="1:14" s="209" customFormat="1" ht="15" customHeight="1" hidden="1">
      <c r="A1661" s="228"/>
      <c r="B1661" s="229" t="s">
        <v>706</v>
      </c>
      <c r="C1661" s="219"/>
      <c r="D1661" s="220"/>
      <c r="E1661" s="242"/>
      <c r="F1661" s="222"/>
      <c r="G1661" s="242"/>
      <c r="H1661" s="281"/>
      <c r="I1661" s="222"/>
      <c r="J1661" s="225"/>
      <c r="K1661" s="226"/>
      <c r="L1661" s="188"/>
      <c r="M1661" s="188"/>
      <c r="N1661" s="188"/>
    </row>
    <row r="1662" spans="1:14" s="209" customFormat="1" ht="15" customHeight="1" hidden="1">
      <c r="A1662" s="228"/>
      <c r="B1662" s="229" t="s">
        <v>1397</v>
      </c>
      <c r="C1662" s="219"/>
      <c r="D1662" s="220"/>
      <c r="E1662" s="242"/>
      <c r="F1662" s="222"/>
      <c r="G1662" s="242"/>
      <c r="H1662" s="281"/>
      <c r="I1662" s="222"/>
      <c r="J1662" s="225"/>
      <c r="K1662" s="226"/>
      <c r="L1662" s="188"/>
      <c r="M1662" s="188"/>
      <c r="N1662" s="188"/>
    </row>
    <row r="1663" spans="1:14" s="290" customFormat="1" ht="30" customHeight="1" hidden="1">
      <c r="A1663" s="228" t="s">
        <v>707</v>
      </c>
      <c r="B1663" s="230" t="s">
        <v>708</v>
      </c>
      <c r="C1663" s="219" t="s">
        <v>1055</v>
      </c>
      <c r="D1663" s="220"/>
      <c r="E1663" s="242"/>
      <c r="F1663" s="222">
        <f>D1663*E1663</f>
        <v>0</v>
      </c>
      <c r="G1663" s="242"/>
      <c r="H1663" s="223">
        <v>332.91</v>
      </c>
      <c r="I1663" s="222">
        <f>G1663*H1663</f>
        <v>0</v>
      </c>
      <c r="J1663" s="266"/>
      <c r="K1663" s="288"/>
      <c r="L1663" s="289"/>
      <c r="M1663" s="289"/>
      <c r="N1663" s="289"/>
    </row>
    <row r="1664" spans="1:14" s="290" customFormat="1" ht="30" customHeight="1" hidden="1">
      <c r="A1664" s="228" t="s">
        <v>709</v>
      </c>
      <c r="B1664" s="230" t="s">
        <v>710</v>
      </c>
      <c r="C1664" s="219" t="s">
        <v>1055</v>
      </c>
      <c r="D1664" s="220"/>
      <c r="E1664" s="242"/>
      <c r="F1664" s="222">
        <f>D1664*E1664</f>
        <v>0</v>
      </c>
      <c r="G1664" s="242"/>
      <c r="H1664" s="223">
        <v>144.72</v>
      </c>
      <c r="I1664" s="222">
        <f>G1664*H1664</f>
        <v>0</v>
      </c>
      <c r="J1664" s="266"/>
      <c r="K1664" s="288"/>
      <c r="L1664" s="289"/>
      <c r="M1664" s="289"/>
      <c r="N1664" s="289"/>
    </row>
    <row r="1665" spans="1:14" s="209" customFormat="1" ht="20.25" customHeight="1" hidden="1">
      <c r="A1665" s="228" t="s">
        <v>711</v>
      </c>
      <c r="B1665" s="316" t="s">
        <v>712</v>
      </c>
      <c r="C1665" s="219" t="s">
        <v>1157</v>
      </c>
      <c r="D1665" s="220"/>
      <c r="E1665" s="242"/>
      <c r="F1665" s="222">
        <f>D1665*E1665</f>
        <v>0</v>
      </c>
      <c r="G1665" s="242"/>
      <c r="H1665" s="281">
        <v>465.36</v>
      </c>
      <c r="I1665" s="222">
        <f>G1665*H1665</f>
        <v>0</v>
      </c>
      <c r="J1665" s="225"/>
      <c r="K1665" s="226"/>
      <c r="L1665" s="188"/>
      <c r="M1665" s="188"/>
      <c r="N1665" s="188"/>
    </row>
    <row r="1666" spans="1:14" s="209" customFormat="1" ht="18" customHeight="1" hidden="1">
      <c r="A1666" s="252"/>
      <c r="B1666" s="253"/>
      <c r="C1666" s="723" t="s">
        <v>1077</v>
      </c>
      <c r="D1666" s="724"/>
      <c r="E1666" s="724"/>
      <c r="F1666" s="234">
        <f>SUM(F1635:F1665)</f>
        <v>0</v>
      </c>
      <c r="G1666" s="237"/>
      <c r="H1666" s="336"/>
      <c r="I1666" s="399">
        <f>SUM(I1636:I1665)</f>
        <v>0</v>
      </c>
      <c r="J1666" s="216"/>
      <c r="K1666" s="226"/>
      <c r="L1666" s="379"/>
      <c r="M1666" s="188"/>
      <c r="N1666" s="188"/>
    </row>
    <row r="1667" spans="1:14" s="296" customFormat="1" ht="18" customHeight="1">
      <c r="A1667" s="299">
        <v>190000</v>
      </c>
      <c r="B1667" s="204" t="s">
        <v>1029</v>
      </c>
      <c r="C1667" s="287"/>
      <c r="D1667" s="238"/>
      <c r="E1667" s="239"/>
      <c r="F1667" s="222"/>
      <c r="G1667" s="239"/>
      <c r="H1667" s="223"/>
      <c r="I1667" s="222"/>
      <c r="J1667" s="266"/>
      <c r="K1667" s="294"/>
      <c r="L1667" s="295"/>
      <c r="M1667" s="295"/>
      <c r="N1667" s="295"/>
    </row>
    <row r="1668" spans="1:14" s="209" customFormat="1" ht="15" customHeight="1" hidden="1">
      <c r="A1668" s="217">
        <v>190100</v>
      </c>
      <c r="B1668" s="292" t="s">
        <v>1391</v>
      </c>
      <c r="C1668" s="282"/>
      <c r="D1668" s="220"/>
      <c r="E1668" s="242"/>
      <c r="F1668" s="222"/>
      <c r="G1668" s="242"/>
      <c r="H1668" s="223"/>
      <c r="I1668" s="222"/>
      <c r="J1668" s="225"/>
      <c r="K1668" s="226"/>
      <c r="L1668" s="188"/>
      <c r="M1668" s="188"/>
      <c r="N1668" s="188"/>
    </row>
    <row r="1669" spans="1:14" s="209" customFormat="1" ht="45" customHeight="1" hidden="1">
      <c r="A1669" s="228">
        <v>190101</v>
      </c>
      <c r="B1669" s="230" t="s">
        <v>713</v>
      </c>
      <c r="C1669" s="219" t="s">
        <v>1157</v>
      </c>
      <c r="D1669" s="220"/>
      <c r="E1669" s="242"/>
      <c r="F1669" s="222"/>
      <c r="G1669" s="242"/>
      <c r="H1669" s="223">
        <v>260</v>
      </c>
      <c r="I1669" s="222">
        <f aca="true" t="shared" si="15" ref="I1669:I1676">G1669*H1669</f>
        <v>0</v>
      </c>
      <c r="J1669" s="225"/>
      <c r="K1669" s="226"/>
      <c r="L1669" s="188"/>
      <c r="M1669" s="188"/>
      <c r="N1669" s="188"/>
    </row>
    <row r="1670" spans="1:14" s="209" customFormat="1" ht="30" customHeight="1" hidden="1">
      <c r="A1670" s="228" t="s">
        <v>714</v>
      </c>
      <c r="B1670" s="230" t="s">
        <v>715</v>
      </c>
      <c r="C1670" s="219" t="s">
        <v>1157</v>
      </c>
      <c r="D1670" s="220"/>
      <c r="E1670" s="242"/>
      <c r="F1670" s="222">
        <f>D1670*E1670</f>
        <v>0</v>
      </c>
      <c r="G1670" s="242"/>
      <c r="H1670" s="223">
        <v>199.18</v>
      </c>
      <c r="I1670" s="222">
        <f t="shared" si="15"/>
        <v>0</v>
      </c>
      <c r="J1670" s="225"/>
      <c r="K1670" s="226"/>
      <c r="L1670" s="188"/>
      <c r="M1670" s="188"/>
      <c r="N1670" s="188"/>
    </row>
    <row r="1671" spans="1:14" s="209" customFormat="1" ht="30" customHeight="1" hidden="1">
      <c r="A1671" s="228" t="s">
        <v>716</v>
      </c>
      <c r="B1671" s="230" t="s">
        <v>717</v>
      </c>
      <c r="C1671" s="219" t="s">
        <v>1157</v>
      </c>
      <c r="D1671" s="220"/>
      <c r="E1671" s="242"/>
      <c r="F1671" s="222">
        <f>D1671*E1671</f>
        <v>0</v>
      </c>
      <c r="G1671" s="242"/>
      <c r="H1671" s="223">
        <v>381.71</v>
      </c>
      <c r="I1671" s="222">
        <f t="shared" si="15"/>
        <v>0</v>
      </c>
      <c r="J1671" s="225"/>
      <c r="K1671" s="226"/>
      <c r="L1671" s="188"/>
      <c r="M1671" s="188"/>
      <c r="N1671" s="188"/>
    </row>
    <row r="1672" spans="1:14" s="209" customFormat="1" ht="45" customHeight="1" hidden="1">
      <c r="A1672" s="228" t="s">
        <v>718</v>
      </c>
      <c r="B1672" s="230" t="s">
        <v>719</v>
      </c>
      <c r="C1672" s="219" t="s">
        <v>1157</v>
      </c>
      <c r="D1672" s="220"/>
      <c r="E1672" s="242"/>
      <c r="F1672" s="222">
        <f>D1672*E1672</f>
        <v>0</v>
      </c>
      <c r="G1672" s="242"/>
      <c r="H1672" s="223">
        <v>1170.07</v>
      </c>
      <c r="I1672" s="222">
        <f t="shared" si="15"/>
        <v>0</v>
      </c>
      <c r="J1672" s="225"/>
      <c r="K1672" s="226"/>
      <c r="L1672" s="188"/>
      <c r="M1672" s="188"/>
      <c r="N1672" s="188"/>
    </row>
    <row r="1673" spans="1:14" s="209" customFormat="1" ht="45" customHeight="1" hidden="1">
      <c r="A1673" s="228" t="s">
        <v>720</v>
      </c>
      <c r="B1673" s="230" t="s">
        <v>721</v>
      </c>
      <c r="C1673" s="219" t="s">
        <v>1157</v>
      </c>
      <c r="D1673" s="220"/>
      <c r="E1673" s="242"/>
      <c r="F1673" s="222"/>
      <c r="G1673" s="242"/>
      <c r="H1673" s="223">
        <v>771.71</v>
      </c>
      <c r="I1673" s="222">
        <f t="shared" si="15"/>
        <v>0</v>
      </c>
      <c r="J1673" s="225"/>
      <c r="K1673" s="226"/>
      <c r="L1673" s="188"/>
      <c r="M1673" s="188"/>
      <c r="N1673" s="188"/>
    </row>
    <row r="1674" spans="1:14" s="209" customFormat="1" ht="15" customHeight="1" hidden="1">
      <c r="A1674" s="228" t="s">
        <v>722</v>
      </c>
      <c r="B1674" s="230" t="s">
        <v>723</v>
      </c>
      <c r="C1674" s="219" t="s">
        <v>1157</v>
      </c>
      <c r="D1674" s="220"/>
      <c r="E1674" s="242"/>
      <c r="F1674" s="222"/>
      <c r="G1674" s="242"/>
      <c r="H1674" s="223">
        <v>203</v>
      </c>
      <c r="I1674" s="222">
        <f t="shared" si="15"/>
        <v>0</v>
      </c>
      <c r="J1674" s="225"/>
      <c r="K1674" s="226"/>
      <c r="L1674" s="188"/>
      <c r="M1674" s="188"/>
      <c r="N1674" s="188"/>
    </row>
    <row r="1675" spans="1:14" s="209" customFormat="1" ht="15" customHeight="1" hidden="1">
      <c r="A1675" s="228" t="s">
        <v>724</v>
      </c>
      <c r="B1675" s="230" t="s">
        <v>725</v>
      </c>
      <c r="C1675" s="219" t="s">
        <v>1157</v>
      </c>
      <c r="D1675" s="220"/>
      <c r="E1675" s="242"/>
      <c r="F1675" s="222"/>
      <c r="G1675" s="242"/>
      <c r="H1675" s="223">
        <v>183.36</v>
      </c>
      <c r="I1675" s="222">
        <f t="shared" si="15"/>
        <v>0</v>
      </c>
      <c r="J1675" s="225"/>
      <c r="K1675" s="226"/>
      <c r="L1675" s="188"/>
      <c r="M1675" s="188"/>
      <c r="N1675" s="188"/>
    </row>
    <row r="1676" spans="1:14" s="209" customFormat="1" ht="15" customHeight="1" hidden="1">
      <c r="A1676" s="228" t="s">
        <v>726</v>
      </c>
      <c r="B1676" s="230" t="s">
        <v>727</v>
      </c>
      <c r="C1676" s="219" t="s">
        <v>1055</v>
      </c>
      <c r="D1676" s="220"/>
      <c r="E1676" s="242"/>
      <c r="F1676" s="222"/>
      <c r="G1676" s="242"/>
      <c r="H1676" s="223">
        <v>5.82</v>
      </c>
      <c r="I1676" s="222">
        <f t="shared" si="15"/>
        <v>0</v>
      </c>
      <c r="J1676" s="225"/>
      <c r="K1676" s="226"/>
      <c r="L1676" s="188"/>
      <c r="M1676" s="188"/>
      <c r="N1676" s="188"/>
    </row>
    <row r="1677" spans="1:14" s="209" customFormat="1" ht="15" customHeight="1" hidden="1">
      <c r="A1677" s="228">
        <v>190200</v>
      </c>
      <c r="B1677" s="302" t="s">
        <v>337</v>
      </c>
      <c r="C1677" s="219"/>
      <c r="D1677" s="220"/>
      <c r="E1677" s="242"/>
      <c r="F1677" s="222"/>
      <c r="G1677" s="242"/>
      <c r="H1677" s="223"/>
      <c r="I1677" s="222"/>
      <c r="J1677" s="225"/>
      <c r="K1677" s="226"/>
      <c r="L1677" s="188"/>
      <c r="M1677" s="188"/>
      <c r="N1677" s="188"/>
    </row>
    <row r="1678" spans="1:14" s="209" customFormat="1" ht="15" customHeight="1" hidden="1">
      <c r="A1678" s="228">
        <v>190201</v>
      </c>
      <c r="B1678" s="230" t="s">
        <v>728</v>
      </c>
      <c r="C1678" s="219" t="s">
        <v>1055</v>
      </c>
      <c r="D1678" s="220"/>
      <c r="E1678" s="242"/>
      <c r="F1678" s="222">
        <f>D1678*E1678</f>
        <v>0</v>
      </c>
      <c r="G1678" s="242"/>
      <c r="H1678" s="223">
        <v>30.18</v>
      </c>
      <c r="I1678" s="222">
        <f>G1678*H1678</f>
        <v>0</v>
      </c>
      <c r="J1678" s="225"/>
      <c r="K1678" s="226"/>
      <c r="L1678" s="188"/>
      <c r="M1678" s="188"/>
      <c r="N1678" s="188"/>
    </row>
    <row r="1679" spans="1:14" s="209" customFormat="1" ht="16.5" customHeight="1" hidden="1">
      <c r="A1679" s="228">
        <v>190202</v>
      </c>
      <c r="B1679" s="230" t="s">
        <v>729</v>
      </c>
      <c r="C1679" s="244" t="s">
        <v>1467</v>
      </c>
      <c r="D1679" s="220"/>
      <c r="E1679" s="242"/>
      <c r="F1679" s="222">
        <f>D1679*E1679</f>
        <v>0</v>
      </c>
      <c r="G1679" s="242"/>
      <c r="H1679" s="223">
        <v>11.4</v>
      </c>
      <c r="I1679" s="222">
        <f>G1679*H1679</f>
        <v>0</v>
      </c>
      <c r="J1679" s="225"/>
      <c r="K1679" s="226"/>
      <c r="L1679" s="188"/>
      <c r="M1679" s="188"/>
      <c r="N1679" s="188"/>
    </row>
    <row r="1680" spans="1:14" s="343" customFormat="1" ht="30" customHeight="1" hidden="1">
      <c r="A1680" s="255"/>
      <c r="B1680" s="229" t="s">
        <v>730</v>
      </c>
      <c r="C1680" s="219"/>
      <c r="D1680" s="220"/>
      <c r="E1680" s="242"/>
      <c r="F1680" s="222"/>
      <c r="G1680" s="242"/>
      <c r="H1680" s="223"/>
      <c r="I1680" s="222"/>
      <c r="J1680" s="225"/>
      <c r="K1680" s="226"/>
      <c r="L1680" s="342"/>
      <c r="M1680" s="342"/>
      <c r="N1680" s="342"/>
    </row>
    <row r="1681" spans="1:14" s="209" customFormat="1" ht="30" customHeight="1" hidden="1">
      <c r="A1681" s="228"/>
      <c r="B1681" s="229" t="s">
        <v>731</v>
      </c>
      <c r="C1681" s="219"/>
      <c r="D1681" s="220"/>
      <c r="E1681" s="242"/>
      <c r="F1681" s="222"/>
      <c r="G1681" s="242"/>
      <c r="H1681" s="223"/>
      <c r="I1681" s="222"/>
      <c r="J1681" s="225"/>
      <c r="K1681" s="226"/>
      <c r="L1681" s="188"/>
      <c r="M1681" s="188"/>
      <c r="N1681" s="188"/>
    </row>
    <row r="1682" spans="1:14" s="209" customFormat="1" ht="15" customHeight="1" hidden="1">
      <c r="A1682" s="228"/>
      <c r="B1682" s="229" t="s">
        <v>732</v>
      </c>
      <c r="C1682" s="219"/>
      <c r="D1682" s="220"/>
      <c r="E1682" s="242"/>
      <c r="F1682" s="222"/>
      <c r="G1682" s="242"/>
      <c r="H1682" s="223"/>
      <c r="I1682" s="222"/>
      <c r="J1682" s="225"/>
      <c r="K1682" s="226"/>
      <c r="L1682" s="188"/>
      <c r="M1682" s="188"/>
      <c r="N1682" s="188"/>
    </row>
    <row r="1683" spans="1:14" s="209" customFormat="1" ht="15" customHeight="1" hidden="1">
      <c r="A1683" s="228"/>
      <c r="B1683" s="229" t="s">
        <v>1106</v>
      </c>
      <c r="C1683" s="219"/>
      <c r="D1683" s="220"/>
      <c r="E1683" s="242"/>
      <c r="F1683" s="222"/>
      <c r="G1683" s="242"/>
      <c r="H1683" s="223"/>
      <c r="I1683" s="222"/>
      <c r="J1683" s="225"/>
      <c r="K1683" s="226"/>
      <c r="L1683" s="188"/>
      <c r="M1683" s="188"/>
      <c r="N1683" s="188"/>
    </row>
    <row r="1684" spans="1:14" s="209" customFormat="1" ht="15" customHeight="1" hidden="1">
      <c r="A1684" s="228"/>
      <c r="B1684" s="229" t="s">
        <v>1409</v>
      </c>
      <c r="C1684" s="219"/>
      <c r="D1684" s="220"/>
      <c r="E1684" s="242"/>
      <c r="F1684" s="222"/>
      <c r="G1684" s="242"/>
      <c r="H1684" s="223"/>
      <c r="I1684" s="222"/>
      <c r="J1684" s="225"/>
      <c r="K1684" s="226"/>
      <c r="L1684" s="188"/>
      <c r="M1684" s="188"/>
      <c r="N1684" s="188"/>
    </row>
    <row r="1685" spans="1:14" s="209" customFormat="1" ht="15" customHeight="1" hidden="1">
      <c r="A1685" s="228"/>
      <c r="B1685" s="229" t="s">
        <v>1150</v>
      </c>
      <c r="C1685" s="219"/>
      <c r="D1685" s="220"/>
      <c r="E1685" s="242"/>
      <c r="F1685" s="222"/>
      <c r="G1685" s="242"/>
      <c r="H1685" s="223"/>
      <c r="I1685" s="222"/>
      <c r="J1685" s="225"/>
      <c r="K1685" s="226"/>
      <c r="L1685" s="188"/>
      <c r="M1685" s="188"/>
      <c r="N1685" s="188"/>
    </row>
    <row r="1686" spans="1:14" s="209" customFormat="1" ht="15" customHeight="1" hidden="1">
      <c r="A1686" s="228">
        <v>190203</v>
      </c>
      <c r="B1686" s="230" t="s">
        <v>733</v>
      </c>
      <c r="C1686" s="219" t="s">
        <v>1076</v>
      </c>
      <c r="D1686" s="220"/>
      <c r="E1686" s="242"/>
      <c r="F1686" s="222">
        <f>D1686*E1686</f>
        <v>0</v>
      </c>
      <c r="G1686" s="242"/>
      <c r="H1686" s="223">
        <v>11.76</v>
      </c>
      <c r="I1686" s="222">
        <f>G1686*H1686</f>
        <v>0</v>
      </c>
      <c r="J1686" s="225"/>
      <c r="K1686" s="226"/>
      <c r="L1686" s="188"/>
      <c r="M1686" s="188"/>
      <c r="N1686" s="188"/>
    </row>
    <row r="1687" spans="1:14" s="209" customFormat="1" ht="15" customHeight="1" hidden="1">
      <c r="A1687" s="228">
        <v>190300</v>
      </c>
      <c r="B1687" s="302" t="s">
        <v>1459</v>
      </c>
      <c r="C1687" s="219"/>
      <c r="D1687" s="220"/>
      <c r="E1687" s="242"/>
      <c r="F1687" s="222"/>
      <c r="G1687" s="242"/>
      <c r="H1687" s="223"/>
      <c r="I1687" s="222"/>
      <c r="J1687" s="225"/>
      <c r="K1687" s="226"/>
      <c r="L1687" s="188"/>
      <c r="M1687" s="188"/>
      <c r="N1687" s="188"/>
    </row>
    <row r="1688" spans="1:14" s="209" customFormat="1" ht="30" customHeight="1" hidden="1">
      <c r="A1688" s="228">
        <v>190301</v>
      </c>
      <c r="B1688" s="230" t="s">
        <v>734</v>
      </c>
      <c r="C1688" s="219" t="s">
        <v>1076</v>
      </c>
      <c r="D1688" s="220"/>
      <c r="E1688" s="242"/>
      <c r="F1688" s="222">
        <f>D1688*E1688</f>
        <v>0</v>
      </c>
      <c r="G1688" s="242"/>
      <c r="H1688" s="223">
        <v>54.76</v>
      </c>
      <c r="I1688" s="222">
        <f>G1688*H1688</f>
        <v>0</v>
      </c>
      <c r="J1688" s="225"/>
      <c r="K1688" s="226"/>
      <c r="L1688" s="188"/>
      <c r="M1688" s="188"/>
      <c r="N1688" s="188"/>
    </row>
    <row r="1689" spans="1:14" s="209" customFormat="1" ht="30" customHeight="1" hidden="1">
      <c r="A1689" s="228"/>
      <c r="B1689" s="229" t="s">
        <v>730</v>
      </c>
      <c r="C1689" s="219"/>
      <c r="D1689" s="220"/>
      <c r="E1689" s="242"/>
      <c r="F1689" s="222"/>
      <c r="G1689" s="242"/>
      <c r="H1689" s="223"/>
      <c r="I1689" s="222"/>
      <c r="J1689" s="225"/>
      <c r="K1689" s="226"/>
      <c r="L1689" s="188"/>
      <c r="M1689" s="188"/>
      <c r="N1689" s="188"/>
    </row>
    <row r="1690" spans="1:14" s="209" customFormat="1" ht="30" customHeight="1" hidden="1">
      <c r="A1690" s="228"/>
      <c r="B1690" s="229" t="s">
        <v>735</v>
      </c>
      <c r="C1690" s="219"/>
      <c r="D1690" s="220"/>
      <c r="E1690" s="242"/>
      <c r="F1690" s="222"/>
      <c r="G1690" s="242"/>
      <c r="H1690" s="223"/>
      <c r="I1690" s="222"/>
      <c r="J1690" s="225"/>
      <c r="K1690" s="226"/>
      <c r="L1690" s="188"/>
      <c r="M1690" s="188"/>
      <c r="N1690" s="188"/>
    </row>
    <row r="1691" spans="1:14" s="209" customFormat="1" ht="15" customHeight="1" hidden="1">
      <c r="A1691" s="228"/>
      <c r="B1691" s="229" t="s">
        <v>732</v>
      </c>
      <c r="C1691" s="219"/>
      <c r="D1691" s="220"/>
      <c r="E1691" s="242"/>
      <c r="F1691" s="222"/>
      <c r="G1691" s="242"/>
      <c r="H1691" s="223"/>
      <c r="I1691" s="222"/>
      <c r="J1691" s="225"/>
      <c r="K1691" s="226"/>
      <c r="L1691" s="188"/>
      <c r="M1691" s="188"/>
      <c r="N1691" s="188"/>
    </row>
    <row r="1692" spans="1:14" s="209" customFormat="1" ht="15" customHeight="1" hidden="1">
      <c r="A1692" s="228"/>
      <c r="B1692" s="229" t="s">
        <v>1106</v>
      </c>
      <c r="C1692" s="219"/>
      <c r="D1692" s="220"/>
      <c r="E1692" s="242"/>
      <c r="F1692" s="222"/>
      <c r="G1692" s="242"/>
      <c r="H1692" s="223"/>
      <c r="I1692" s="222"/>
      <c r="J1692" s="225"/>
      <c r="K1692" s="226"/>
      <c r="L1692" s="188"/>
      <c r="M1692" s="188"/>
      <c r="N1692" s="188"/>
    </row>
    <row r="1693" spans="1:14" s="209" customFormat="1" ht="15" customHeight="1" hidden="1">
      <c r="A1693" s="228"/>
      <c r="B1693" s="229" t="s">
        <v>1409</v>
      </c>
      <c r="C1693" s="219"/>
      <c r="D1693" s="220"/>
      <c r="E1693" s="242"/>
      <c r="F1693" s="222"/>
      <c r="G1693" s="242"/>
      <c r="H1693" s="223"/>
      <c r="I1693" s="222"/>
      <c r="J1693" s="225"/>
      <c r="K1693" s="226"/>
      <c r="L1693" s="188"/>
      <c r="M1693" s="188"/>
      <c r="N1693" s="188"/>
    </row>
    <row r="1694" spans="1:14" s="209" customFormat="1" ht="15" customHeight="1" hidden="1">
      <c r="A1694" s="228"/>
      <c r="B1694" s="229" t="s">
        <v>1150</v>
      </c>
      <c r="C1694" s="219"/>
      <c r="D1694" s="220"/>
      <c r="E1694" s="242"/>
      <c r="F1694" s="222"/>
      <c r="G1694" s="242"/>
      <c r="H1694" s="223"/>
      <c r="I1694" s="222"/>
      <c r="J1694" s="225"/>
      <c r="K1694" s="226"/>
      <c r="L1694" s="188"/>
      <c r="M1694" s="188"/>
      <c r="N1694" s="188"/>
    </row>
    <row r="1695" spans="1:14" s="209" customFormat="1" ht="30" customHeight="1" hidden="1">
      <c r="A1695" s="228">
        <v>190302</v>
      </c>
      <c r="B1695" s="230" t="s">
        <v>736</v>
      </c>
      <c r="C1695" s="219" t="s">
        <v>1076</v>
      </c>
      <c r="D1695" s="220"/>
      <c r="E1695" s="242"/>
      <c r="F1695" s="222">
        <f>D1695*E1695</f>
        <v>0</v>
      </c>
      <c r="G1695" s="242"/>
      <c r="H1695" s="223">
        <v>21.07</v>
      </c>
      <c r="I1695" s="222">
        <f>G1695*H1695</f>
        <v>0</v>
      </c>
      <c r="J1695" s="225"/>
      <c r="K1695" s="226"/>
      <c r="L1695" s="188"/>
      <c r="M1695" s="188"/>
      <c r="N1695" s="188"/>
    </row>
    <row r="1696" spans="1:14" s="209" customFormat="1" ht="30" customHeight="1" hidden="1">
      <c r="A1696" s="228"/>
      <c r="B1696" s="229" t="s">
        <v>730</v>
      </c>
      <c r="C1696" s="219"/>
      <c r="D1696" s="220"/>
      <c r="E1696" s="242"/>
      <c r="F1696" s="222"/>
      <c r="G1696" s="242"/>
      <c r="H1696" s="223"/>
      <c r="I1696" s="222"/>
      <c r="J1696" s="225"/>
      <c r="K1696" s="226"/>
      <c r="L1696" s="188"/>
      <c r="M1696" s="188"/>
      <c r="N1696" s="188"/>
    </row>
    <row r="1697" spans="1:14" s="209" customFormat="1" ht="15" customHeight="1" hidden="1">
      <c r="A1697" s="228"/>
      <c r="B1697" s="229" t="s">
        <v>737</v>
      </c>
      <c r="C1697" s="219"/>
      <c r="D1697" s="220"/>
      <c r="E1697" s="242"/>
      <c r="F1697" s="222"/>
      <c r="G1697" s="242"/>
      <c r="H1697" s="223"/>
      <c r="I1697" s="222"/>
      <c r="J1697" s="225"/>
      <c r="K1697" s="226"/>
      <c r="L1697" s="188"/>
      <c r="M1697" s="188"/>
      <c r="N1697" s="188"/>
    </row>
    <row r="1698" spans="1:14" s="209" customFormat="1" ht="113.25" customHeight="1" hidden="1">
      <c r="A1698" s="228" t="s">
        <v>738</v>
      </c>
      <c r="B1698" s="302" t="s">
        <v>739</v>
      </c>
      <c r="C1698" s="219"/>
      <c r="D1698" s="220"/>
      <c r="E1698" s="242"/>
      <c r="F1698" s="222"/>
      <c r="G1698" s="242"/>
      <c r="H1698" s="223"/>
      <c r="I1698" s="222"/>
      <c r="J1698" s="225"/>
      <c r="K1698" s="226"/>
      <c r="L1698" s="188"/>
      <c r="M1698" s="188"/>
      <c r="N1698" s="188"/>
    </row>
    <row r="1699" spans="1:14" s="209" customFormat="1" ht="15" customHeight="1" hidden="1">
      <c r="A1699" s="228" t="s">
        <v>740</v>
      </c>
      <c r="B1699" s="230" t="s">
        <v>741</v>
      </c>
      <c r="C1699" s="219" t="s">
        <v>1157</v>
      </c>
      <c r="D1699" s="220"/>
      <c r="E1699" s="242"/>
      <c r="F1699" s="222">
        <f aca="true" t="shared" si="16" ref="F1699:F1706">D1699*E1699</f>
        <v>0</v>
      </c>
      <c r="G1699" s="242"/>
      <c r="H1699" s="223">
        <v>47.01</v>
      </c>
      <c r="I1699" s="222">
        <f aca="true" t="shared" si="17" ref="I1699:I1706">G1699*H1699</f>
        <v>0</v>
      </c>
      <c r="J1699" s="225"/>
      <c r="K1699" s="226"/>
      <c r="L1699" s="188"/>
      <c r="M1699" s="188"/>
      <c r="N1699" s="188"/>
    </row>
    <row r="1700" spans="1:14" s="209" customFormat="1" ht="15" customHeight="1" hidden="1">
      <c r="A1700" s="228" t="s">
        <v>742</v>
      </c>
      <c r="B1700" s="230" t="s">
        <v>743</v>
      </c>
      <c r="C1700" s="219" t="s">
        <v>1157</v>
      </c>
      <c r="D1700" s="220"/>
      <c r="E1700" s="242"/>
      <c r="F1700" s="222">
        <f t="shared" si="16"/>
        <v>0</v>
      </c>
      <c r="G1700" s="242"/>
      <c r="H1700" s="223">
        <v>311.95</v>
      </c>
      <c r="I1700" s="222">
        <f t="shared" si="17"/>
        <v>0</v>
      </c>
      <c r="J1700" s="225"/>
      <c r="K1700" s="226"/>
      <c r="L1700" s="188"/>
      <c r="M1700" s="188"/>
      <c r="N1700" s="188"/>
    </row>
    <row r="1701" spans="1:14" s="209" customFormat="1" ht="15" customHeight="1">
      <c r="A1701" s="228" t="s">
        <v>1542</v>
      </c>
      <c r="B1701" s="230" t="s">
        <v>1448</v>
      </c>
      <c r="C1701" s="219" t="s">
        <v>1157</v>
      </c>
      <c r="D1701" s="220">
        <v>1</v>
      </c>
      <c r="E1701" s="242">
        <f>H1701*bdi</f>
        <v>593.3425</v>
      </c>
      <c r="F1701" s="222">
        <f t="shared" si="16"/>
        <v>593.3425</v>
      </c>
      <c r="G1701" s="242">
        <v>1</v>
      </c>
      <c r="H1701" s="223">
        <v>515.95</v>
      </c>
      <c r="I1701" s="222">
        <f t="shared" si="17"/>
        <v>515.95</v>
      </c>
      <c r="J1701" s="225"/>
      <c r="K1701" s="226"/>
      <c r="L1701" s="188"/>
      <c r="M1701" s="188"/>
      <c r="N1701" s="188"/>
    </row>
    <row r="1702" spans="1:14" s="209" customFormat="1" ht="15" customHeight="1">
      <c r="A1702" s="228" t="s">
        <v>1543</v>
      </c>
      <c r="B1702" s="230" t="s">
        <v>1449</v>
      </c>
      <c r="C1702" s="219" t="s">
        <v>1157</v>
      </c>
      <c r="D1702" s="220">
        <v>15</v>
      </c>
      <c r="E1702" s="242">
        <f>H1702*bdi</f>
        <v>26.311999999999998</v>
      </c>
      <c r="F1702" s="222">
        <f t="shared" si="16"/>
        <v>394.67999999999995</v>
      </c>
      <c r="G1702" s="242">
        <v>6</v>
      </c>
      <c r="H1702" s="223">
        <v>22.88</v>
      </c>
      <c r="I1702" s="222">
        <f t="shared" si="17"/>
        <v>137.28</v>
      </c>
      <c r="J1702" s="225"/>
      <c r="K1702" s="226"/>
      <c r="L1702" s="188"/>
      <c r="M1702" s="188"/>
      <c r="N1702" s="188"/>
    </row>
    <row r="1703" spans="1:14" s="209" customFormat="1" ht="15" customHeight="1" hidden="1">
      <c r="A1703" s="228" t="s">
        <v>744</v>
      </c>
      <c r="B1703" s="230" t="s">
        <v>745</v>
      </c>
      <c r="C1703" s="219" t="s">
        <v>1157</v>
      </c>
      <c r="D1703" s="220"/>
      <c r="E1703" s="242"/>
      <c r="F1703" s="222"/>
      <c r="G1703" s="242"/>
      <c r="H1703" s="223">
        <v>26.77</v>
      </c>
      <c r="I1703" s="222">
        <f t="shared" si="17"/>
        <v>0</v>
      </c>
      <c r="J1703" s="225"/>
      <c r="K1703" s="226"/>
      <c r="L1703" s="188"/>
      <c r="M1703" s="188"/>
      <c r="N1703" s="188"/>
    </row>
    <row r="1704" spans="1:14" s="209" customFormat="1" ht="15" customHeight="1" hidden="1">
      <c r="A1704" s="228" t="s">
        <v>746</v>
      </c>
      <c r="B1704" s="230" t="s">
        <v>747</v>
      </c>
      <c r="C1704" s="219" t="s">
        <v>1157</v>
      </c>
      <c r="D1704" s="220"/>
      <c r="E1704" s="242"/>
      <c r="F1704" s="222">
        <f t="shared" si="16"/>
        <v>0</v>
      </c>
      <c r="G1704" s="242"/>
      <c r="H1704" s="223">
        <v>29.11</v>
      </c>
      <c r="I1704" s="222">
        <f t="shared" si="17"/>
        <v>0</v>
      </c>
      <c r="J1704" s="225"/>
      <c r="K1704" s="226"/>
      <c r="L1704" s="188"/>
      <c r="M1704" s="188"/>
      <c r="N1704" s="188"/>
    </row>
    <row r="1705" spans="1:14" s="209" customFormat="1" ht="15" customHeight="1" hidden="1">
      <c r="A1705" s="228" t="s">
        <v>748</v>
      </c>
      <c r="B1705" s="230" t="s">
        <v>749</v>
      </c>
      <c r="C1705" s="219" t="s">
        <v>1157</v>
      </c>
      <c r="D1705" s="220"/>
      <c r="E1705" s="242"/>
      <c r="F1705" s="222">
        <f t="shared" si="16"/>
        <v>0</v>
      </c>
      <c r="G1705" s="242"/>
      <c r="H1705" s="223">
        <v>25.11</v>
      </c>
      <c r="I1705" s="222">
        <f t="shared" si="17"/>
        <v>0</v>
      </c>
      <c r="J1705" s="225"/>
      <c r="K1705" s="226"/>
      <c r="L1705" s="188"/>
      <c r="M1705" s="188"/>
      <c r="N1705" s="188"/>
    </row>
    <row r="1706" spans="1:14" s="277" customFormat="1" ht="15" customHeight="1" hidden="1">
      <c r="A1706" s="228" t="s">
        <v>750</v>
      </c>
      <c r="B1706" s="270" t="s">
        <v>751</v>
      </c>
      <c r="C1706" s="219" t="s">
        <v>1157</v>
      </c>
      <c r="D1706" s="220"/>
      <c r="E1706" s="242"/>
      <c r="F1706" s="222">
        <f t="shared" si="16"/>
        <v>0</v>
      </c>
      <c r="G1706" s="242"/>
      <c r="H1706" s="223">
        <v>248.8</v>
      </c>
      <c r="I1706" s="222">
        <f t="shared" si="17"/>
        <v>0</v>
      </c>
      <c r="J1706" s="225"/>
      <c r="K1706" s="276"/>
      <c r="L1706" s="276"/>
      <c r="M1706" s="276"/>
      <c r="N1706" s="276"/>
    </row>
    <row r="1707" spans="1:14" s="209" customFormat="1" ht="30.75" customHeight="1" hidden="1">
      <c r="A1707" s="228" t="s">
        <v>752</v>
      </c>
      <c r="B1707" s="302" t="s">
        <v>753</v>
      </c>
      <c r="C1707" s="219"/>
      <c r="D1707" s="220"/>
      <c r="E1707" s="242"/>
      <c r="F1707" s="281"/>
      <c r="G1707" s="242"/>
      <c r="H1707" s="223"/>
      <c r="I1707" s="222"/>
      <c r="J1707" s="225"/>
      <c r="K1707" s="226"/>
      <c r="L1707" s="188"/>
      <c r="M1707" s="188"/>
      <c r="N1707" s="188"/>
    </row>
    <row r="1708" spans="1:14" s="209" customFormat="1" ht="15" customHeight="1" hidden="1">
      <c r="A1708" s="228" t="s">
        <v>754</v>
      </c>
      <c r="B1708" s="230" t="s">
        <v>755</v>
      </c>
      <c r="C1708" s="219" t="s">
        <v>756</v>
      </c>
      <c r="D1708" s="220"/>
      <c r="E1708" s="242"/>
      <c r="F1708" s="222">
        <f>D1708*E1708</f>
        <v>0</v>
      </c>
      <c r="G1708" s="242"/>
      <c r="H1708" s="223">
        <v>3589.22</v>
      </c>
      <c r="I1708" s="222">
        <f>G1708*H1708</f>
        <v>0</v>
      </c>
      <c r="J1708" s="225"/>
      <c r="K1708" s="226"/>
      <c r="L1708" s="188"/>
      <c r="M1708" s="188"/>
      <c r="N1708" s="188"/>
    </row>
    <row r="1709" spans="1:14" s="209" customFormat="1" ht="15" customHeight="1" hidden="1">
      <c r="A1709" s="228" t="s">
        <v>757</v>
      </c>
      <c r="B1709" s="230" t="s">
        <v>758</v>
      </c>
      <c r="C1709" s="219" t="s">
        <v>756</v>
      </c>
      <c r="D1709" s="220"/>
      <c r="E1709" s="242"/>
      <c r="F1709" s="222">
        <f>D1709*E1709</f>
        <v>0</v>
      </c>
      <c r="G1709" s="242"/>
      <c r="H1709" s="223">
        <v>3767.79</v>
      </c>
      <c r="I1709" s="222">
        <f>G1709*H1709</f>
        <v>0</v>
      </c>
      <c r="J1709" s="225"/>
      <c r="K1709" s="226"/>
      <c r="L1709" s="188"/>
      <c r="M1709" s="188"/>
      <c r="N1709" s="188"/>
    </row>
    <row r="1710" spans="1:14" s="209" customFormat="1" ht="15" customHeight="1" hidden="1">
      <c r="A1710" s="228" t="s">
        <v>759</v>
      </c>
      <c r="B1710" s="230" t="s">
        <v>760</v>
      </c>
      <c r="C1710" s="219" t="s">
        <v>756</v>
      </c>
      <c r="D1710" s="220"/>
      <c r="E1710" s="242"/>
      <c r="F1710" s="222">
        <f>D1710*E1710</f>
        <v>0</v>
      </c>
      <c r="G1710" s="242"/>
      <c r="H1710" s="223">
        <v>4946.68</v>
      </c>
      <c r="I1710" s="222">
        <f>G1710*H1710</f>
        <v>0</v>
      </c>
      <c r="J1710" s="225"/>
      <c r="K1710" s="226"/>
      <c r="L1710" s="188"/>
      <c r="M1710" s="188"/>
      <c r="N1710" s="188"/>
    </row>
    <row r="1711" spans="1:14" s="209" customFormat="1" ht="15" customHeight="1" hidden="1">
      <c r="A1711" s="228" t="s">
        <v>761</v>
      </c>
      <c r="B1711" s="230" t="s">
        <v>762</v>
      </c>
      <c r="C1711" s="219" t="s">
        <v>756</v>
      </c>
      <c r="D1711" s="220"/>
      <c r="E1711" s="242"/>
      <c r="F1711" s="222"/>
      <c r="G1711" s="242"/>
      <c r="H1711" s="223">
        <v>5257.48</v>
      </c>
      <c r="I1711" s="222">
        <f>G1711*H1711</f>
        <v>0</v>
      </c>
      <c r="J1711" s="225"/>
      <c r="K1711" s="226"/>
      <c r="L1711" s="188"/>
      <c r="M1711" s="188"/>
      <c r="N1711" s="188"/>
    </row>
    <row r="1712" spans="1:14" s="261" customFormat="1" ht="15" customHeight="1" hidden="1">
      <c r="A1712" s="228" t="s">
        <v>763</v>
      </c>
      <c r="B1712" s="230" t="s">
        <v>764</v>
      </c>
      <c r="C1712" s="219" t="s">
        <v>756</v>
      </c>
      <c r="D1712" s="220"/>
      <c r="E1712" s="242"/>
      <c r="F1712" s="222">
        <f>D1712*E1712</f>
        <v>0</v>
      </c>
      <c r="G1712" s="242"/>
      <c r="H1712" s="223">
        <v>330</v>
      </c>
      <c r="I1712" s="222">
        <f>G1712*H1712</f>
        <v>0</v>
      </c>
      <c r="J1712" s="225"/>
      <c r="K1712" s="259"/>
      <c r="L1712" s="260"/>
      <c r="M1712" s="260"/>
      <c r="N1712" s="260"/>
    </row>
    <row r="1713" spans="1:14" s="209" customFormat="1" ht="18" customHeight="1" thickBot="1">
      <c r="A1713" s="252"/>
      <c r="B1713" s="253" t="s">
        <v>1093</v>
      </c>
      <c r="C1713" s="723" t="s">
        <v>1077</v>
      </c>
      <c r="D1713" s="724"/>
      <c r="E1713" s="724"/>
      <c r="F1713" s="234">
        <f>SUM(F1669:F1712)</f>
        <v>988.0224999999999</v>
      </c>
      <c r="G1713" s="237"/>
      <c r="H1713" s="336"/>
      <c r="I1713" s="399">
        <f>SUM(I1669:I1712)</f>
        <v>653.23</v>
      </c>
      <c r="J1713" s="216"/>
      <c r="K1713" s="226"/>
      <c r="L1713" s="310"/>
      <c r="M1713" s="188"/>
      <c r="N1713" s="188"/>
    </row>
    <row r="1714" spans="1:14" s="209" customFormat="1" ht="18" customHeight="1" hidden="1">
      <c r="A1714" s="299">
        <v>200000</v>
      </c>
      <c r="B1714" s="204" t="s">
        <v>1031</v>
      </c>
      <c r="C1714" s="287"/>
      <c r="D1714" s="238"/>
      <c r="E1714" s="239"/>
      <c r="F1714" s="222"/>
      <c r="G1714" s="239"/>
      <c r="H1714" s="240"/>
      <c r="I1714" s="224"/>
      <c r="J1714" s="225"/>
      <c r="K1714" s="226"/>
      <c r="L1714" s="188"/>
      <c r="M1714" s="188"/>
      <c r="N1714" s="188"/>
    </row>
    <row r="1715" spans="1:14" s="209" customFormat="1" ht="15" customHeight="1" hidden="1">
      <c r="A1715" s="337">
        <v>200100</v>
      </c>
      <c r="B1715" s="292" t="s">
        <v>1146</v>
      </c>
      <c r="C1715" s="282"/>
      <c r="D1715" s="220"/>
      <c r="E1715" s="242"/>
      <c r="F1715" s="222"/>
      <c r="G1715" s="242"/>
      <c r="H1715" s="223"/>
      <c r="I1715" s="224"/>
      <c r="J1715" s="225"/>
      <c r="K1715" s="226"/>
      <c r="L1715" s="188"/>
      <c r="M1715" s="188"/>
      <c r="N1715" s="188"/>
    </row>
    <row r="1716" spans="1:14" s="209" customFormat="1" ht="16.5" customHeight="1" hidden="1">
      <c r="A1716" s="255" t="s">
        <v>765</v>
      </c>
      <c r="B1716" s="230" t="s">
        <v>1054</v>
      </c>
      <c r="C1716" s="244" t="s">
        <v>1467</v>
      </c>
      <c r="D1716" s="220"/>
      <c r="E1716" s="242"/>
      <c r="F1716" s="222">
        <f>D1716*E1716</f>
        <v>0</v>
      </c>
      <c r="G1716" s="242"/>
      <c r="H1716" s="223">
        <v>3.31</v>
      </c>
      <c r="I1716" s="224">
        <f>G1716*H1716</f>
        <v>0</v>
      </c>
      <c r="J1716" s="225"/>
      <c r="K1716" s="226"/>
      <c r="L1716" s="188"/>
      <c r="M1716" s="188"/>
      <c r="N1716" s="188"/>
    </row>
    <row r="1717" spans="1:14" s="209" customFormat="1" ht="16.5" customHeight="1" hidden="1">
      <c r="A1717" s="255" t="s">
        <v>766</v>
      </c>
      <c r="B1717" s="230" t="s">
        <v>1088</v>
      </c>
      <c r="C1717" s="244" t="s">
        <v>1467</v>
      </c>
      <c r="D1717" s="220"/>
      <c r="E1717" s="242"/>
      <c r="F1717" s="222">
        <f>D1717*E1717</f>
        <v>0</v>
      </c>
      <c r="G1717" s="242"/>
      <c r="H1717" s="223">
        <v>7.8</v>
      </c>
      <c r="I1717" s="224">
        <f>G1717*H1717</f>
        <v>0</v>
      </c>
      <c r="J1717" s="225"/>
      <c r="K1717" s="226"/>
      <c r="L1717" s="188"/>
      <c r="M1717" s="188"/>
      <c r="N1717" s="188"/>
    </row>
    <row r="1718" spans="1:14" s="209" customFormat="1" ht="30" customHeight="1" hidden="1">
      <c r="A1718" s="255" t="s">
        <v>767</v>
      </c>
      <c r="B1718" s="230" t="s">
        <v>768</v>
      </c>
      <c r="C1718" s="219" t="s">
        <v>1467</v>
      </c>
      <c r="D1718" s="220"/>
      <c r="E1718" s="242"/>
      <c r="F1718" s="222">
        <f>D1718*E1718</f>
        <v>0</v>
      </c>
      <c r="G1718" s="242"/>
      <c r="H1718" s="223">
        <v>16.92</v>
      </c>
      <c r="I1718" s="224">
        <f>G1718*H1718</f>
        <v>0</v>
      </c>
      <c r="J1718" s="225"/>
      <c r="K1718" s="226"/>
      <c r="L1718" s="188"/>
      <c r="M1718" s="188"/>
      <c r="N1718" s="188"/>
    </row>
    <row r="1719" spans="1:14" s="209" customFormat="1" ht="30" customHeight="1" hidden="1">
      <c r="A1719" s="255" t="s">
        <v>769</v>
      </c>
      <c r="B1719" s="230" t="s">
        <v>770</v>
      </c>
      <c r="C1719" s="219" t="s">
        <v>1467</v>
      </c>
      <c r="D1719" s="220"/>
      <c r="E1719" s="242"/>
      <c r="F1719" s="222">
        <f>D1719*E1719</f>
        <v>0</v>
      </c>
      <c r="G1719" s="242"/>
      <c r="H1719" s="223">
        <v>17.13</v>
      </c>
      <c r="I1719" s="224">
        <f>G1719*H1719</f>
        <v>0</v>
      </c>
      <c r="J1719" s="225"/>
      <c r="K1719" s="226"/>
      <c r="L1719" s="188"/>
      <c r="M1719" s="188"/>
      <c r="N1719" s="188"/>
    </row>
    <row r="1720" spans="1:14" s="209" customFormat="1" ht="15" customHeight="1" hidden="1">
      <c r="A1720" s="255"/>
      <c r="B1720" s="229" t="s">
        <v>1409</v>
      </c>
      <c r="C1720" s="282"/>
      <c r="D1720" s="220"/>
      <c r="E1720" s="242"/>
      <c r="F1720" s="222"/>
      <c r="G1720" s="242"/>
      <c r="H1720" s="223"/>
      <c r="I1720" s="224"/>
      <c r="J1720" s="225"/>
      <c r="K1720" s="226"/>
      <c r="L1720" s="188"/>
      <c r="M1720" s="188"/>
      <c r="N1720" s="188"/>
    </row>
    <row r="1721" spans="1:14" s="209" customFormat="1" ht="15" customHeight="1" hidden="1">
      <c r="A1721" s="255"/>
      <c r="B1721" s="229" t="s">
        <v>1150</v>
      </c>
      <c r="C1721" s="282"/>
      <c r="D1721" s="220"/>
      <c r="E1721" s="242"/>
      <c r="F1721" s="222"/>
      <c r="G1721" s="242"/>
      <c r="H1721" s="223"/>
      <c r="I1721" s="224"/>
      <c r="J1721" s="225"/>
      <c r="K1721" s="226"/>
      <c r="L1721" s="188"/>
      <c r="M1721" s="188"/>
      <c r="N1721" s="188"/>
    </row>
    <row r="1722" spans="1:14" s="209" customFormat="1" ht="15" customHeight="1" hidden="1">
      <c r="A1722" s="255"/>
      <c r="B1722" s="229" t="s">
        <v>1406</v>
      </c>
      <c r="C1722" s="282"/>
      <c r="D1722" s="220"/>
      <c r="E1722" s="242"/>
      <c r="F1722" s="222"/>
      <c r="G1722" s="242"/>
      <c r="H1722" s="223"/>
      <c r="I1722" s="224"/>
      <c r="J1722" s="225"/>
      <c r="K1722" s="226"/>
      <c r="L1722" s="188"/>
      <c r="M1722" s="188"/>
      <c r="N1722" s="188"/>
    </row>
    <row r="1723" spans="1:14" s="209" customFormat="1" ht="30" customHeight="1" hidden="1">
      <c r="A1723" s="255" t="s">
        <v>771</v>
      </c>
      <c r="B1723" s="230" t="s">
        <v>656</v>
      </c>
      <c r="C1723" s="282" t="s">
        <v>1076</v>
      </c>
      <c r="D1723" s="220"/>
      <c r="E1723" s="242"/>
      <c r="F1723" s="222">
        <f>D1723*E1723</f>
        <v>0</v>
      </c>
      <c r="G1723" s="242"/>
      <c r="H1723" s="223">
        <v>10.24</v>
      </c>
      <c r="I1723" s="224">
        <f>G1723*H1723</f>
        <v>0</v>
      </c>
      <c r="J1723" s="225"/>
      <c r="K1723" s="226"/>
      <c r="L1723" s="188"/>
      <c r="M1723" s="188"/>
      <c r="N1723" s="188"/>
    </row>
    <row r="1724" spans="1:14" s="209" customFormat="1" ht="30" customHeight="1" hidden="1">
      <c r="A1724" s="255" t="s">
        <v>772</v>
      </c>
      <c r="B1724" s="230" t="s">
        <v>773</v>
      </c>
      <c r="C1724" s="219" t="s">
        <v>1076</v>
      </c>
      <c r="D1724" s="220"/>
      <c r="E1724" s="242"/>
      <c r="F1724" s="222">
        <f>D1724*E1724</f>
        <v>0</v>
      </c>
      <c r="G1724" s="242"/>
      <c r="H1724" s="223">
        <v>121.28</v>
      </c>
      <c r="I1724" s="224">
        <f>G1724*H1724</f>
        <v>0</v>
      </c>
      <c r="J1724" s="225"/>
      <c r="K1724" s="226"/>
      <c r="L1724" s="188"/>
      <c r="M1724" s="188"/>
      <c r="N1724" s="188"/>
    </row>
    <row r="1725" spans="1:14" s="209" customFormat="1" ht="30" customHeight="1" hidden="1">
      <c r="A1725" s="255"/>
      <c r="B1725" s="229" t="s">
        <v>774</v>
      </c>
      <c r="C1725" s="219"/>
      <c r="D1725" s="220"/>
      <c r="E1725" s="242"/>
      <c r="F1725" s="222"/>
      <c r="G1725" s="242"/>
      <c r="H1725" s="223"/>
      <c r="I1725" s="224"/>
      <c r="J1725" s="225"/>
      <c r="K1725" s="226"/>
      <c r="L1725" s="188"/>
      <c r="M1725" s="188"/>
      <c r="N1725" s="188"/>
    </row>
    <row r="1726" spans="1:14" s="209" customFormat="1" ht="30" customHeight="1" hidden="1">
      <c r="A1726" s="255"/>
      <c r="B1726" s="229" t="s">
        <v>775</v>
      </c>
      <c r="C1726" s="219"/>
      <c r="D1726" s="220"/>
      <c r="E1726" s="242"/>
      <c r="F1726" s="222"/>
      <c r="G1726" s="242"/>
      <c r="H1726" s="223"/>
      <c r="I1726" s="224"/>
      <c r="J1726" s="225"/>
      <c r="K1726" s="226"/>
      <c r="L1726" s="188"/>
      <c r="M1726" s="188"/>
      <c r="N1726" s="188"/>
    </row>
    <row r="1727" spans="1:14" s="209" customFormat="1" ht="15" customHeight="1" hidden="1">
      <c r="A1727" s="255"/>
      <c r="B1727" s="229" t="s">
        <v>732</v>
      </c>
      <c r="C1727" s="219"/>
      <c r="D1727" s="220"/>
      <c r="E1727" s="242"/>
      <c r="F1727" s="222"/>
      <c r="G1727" s="242"/>
      <c r="H1727" s="223"/>
      <c r="I1727" s="224"/>
      <c r="J1727" s="225"/>
      <c r="K1727" s="226"/>
      <c r="L1727" s="188"/>
      <c r="M1727" s="188"/>
      <c r="N1727" s="188"/>
    </row>
    <row r="1728" spans="1:14" s="209" customFormat="1" ht="15" customHeight="1" hidden="1">
      <c r="A1728" s="255"/>
      <c r="B1728" s="229" t="s">
        <v>776</v>
      </c>
      <c r="C1728" s="219"/>
      <c r="D1728" s="220"/>
      <c r="E1728" s="242"/>
      <c r="F1728" s="222"/>
      <c r="G1728" s="242"/>
      <c r="H1728" s="223"/>
      <c r="I1728" s="224"/>
      <c r="J1728" s="225"/>
      <c r="K1728" s="226"/>
      <c r="L1728" s="188"/>
      <c r="M1728" s="188"/>
      <c r="N1728" s="188"/>
    </row>
    <row r="1729" spans="1:14" s="209" customFormat="1" ht="30" customHeight="1" hidden="1">
      <c r="A1729" s="255" t="s">
        <v>777</v>
      </c>
      <c r="B1729" s="230" t="s">
        <v>778</v>
      </c>
      <c r="C1729" s="219" t="s">
        <v>1076</v>
      </c>
      <c r="D1729" s="220"/>
      <c r="E1729" s="242"/>
      <c r="F1729" s="222">
        <f>D1729*E1729</f>
        <v>0</v>
      </c>
      <c r="G1729" s="242"/>
      <c r="H1729" s="223">
        <v>160</v>
      </c>
      <c r="I1729" s="224">
        <f>G1729*H1729</f>
        <v>0</v>
      </c>
      <c r="J1729" s="225"/>
      <c r="K1729" s="226"/>
      <c r="L1729" s="188"/>
      <c r="M1729" s="188"/>
      <c r="N1729" s="188"/>
    </row>
    <row r="1730" spans="1:14" s="209" customFormat="1" ht="30" customHeight="1" hidden="1">
      <c r="A1730" s="255"/>
      <c r="B1730" s="229" t="s">
        <v>774</v>
      </c>
      <c r="C1730" s="219"/>
      <c r="D1730" s="220"/>
      <c r="E1730" s="242"/>
      <c r="F1730" s="222"/>
      <c r="G1730" s="242"/>
      <c r="H1730" s="223"/>
      <c r="I1730" s="224"/>
      <c r="J1730" s="225"/>
      <c r="K1730" s="226"/>
      <c r="L1730" s="188"/>
      <c r="M1730" s="188"/>
      <c r="N1730" s="188"/>
    </row>
    <row r="1731" spans="1:14" s="209" customFormat="1" ht="30" customHeight="1" hidden="1">
      <c r="A1731" s="255"/>
      <c r="B1731" s="229" t="s">
        <v>775</v>
      </c>
      <c r="C1731" s="219"/>
      <c r="D1731" s="220"/>
      <c r="E1731" s="242"/>
      <c r="F1731" s="222"/>
      <c r="G1731" s="242"/>
      <c r="H1731" s="223"/>
      <c r="I1731" s="224"/>
      <c r="J1731" s="225"/>
      <c r="K1731" s="226"/>
      <c r="L1731" s="188"/>
      <c r="M1731" s="188"/>
      <c r="N1731" s="188"/>
    </row>
    <row r="1732" spans="1:14" s="209" customFormat="1" ht="15" customHeight="1" hidden="1">
      <c r="A1732" s="255"/>
      <c r="B1732" s="229" t="s">
        <v>732</v>
      </c>
      <c r="C1732" s="219"/>
      <c r="D1732" s="220"/>
      <c r="E1732" s="242"/>
      <c r="F1732" s="222"/>
      <c r="G1732" s="242"/>
      <c r="H1732" s="223"/>
      <c r="I1732" s="224"/>
      <c r="J1732" s="225"/>
      <c r="K1732" s="226"/>
      <c r="L1732" s="188"/>
      <c r="M1732" s="188"/>
      <c r="N1732" s="188"/>
    </row>
    <row r="1733" spans="1:14" s="209" customFormat="1" ht="15" customHeight="1" hidden="1">
      <c r="A1733" s="255"/>
      <c r="B1733" s="229" t="s">
        <v>776</v>
      </c>
      <c r="C1733" s="219"/>
      <c r="D1733" s="220"/>
      <c r="E1733" s="242"/>
      <c r="F1733" s="222"/>
      <c r="G1733" s="242"/>
      <c r="H1733" s="223"/>
      <c r="I1733" s="224"/>
      <c r="J1733" s="225"/>
      <c r="K1733" s="226"/>
      <c r="L1733" s="188"/>
      <c r="M1733" s="188"/>
      <c r="N1733" s="188"/>
    </row>
    <row r="1734" spans="1:14" s="209" customFormat="1" ht="30" customHeight="1" hidden="1">
      <c r="A1734" s="255" t="s">
        <v>779</v>
      </c>
      <c r="B1734" s="230" t="s">
        <v>780</v>
      </c>
      <c r="C1734" s="219" t="s">
        <v>1076</v>
      </c>
      <c r="D1734" s="220"/>
      <c r="E1734" s="242"/>
      <c r="F1734" s="222">
        <f>D1734*E1734</f>
        <v>0</v>
      </c>
      <c r="G1734" s="242"/>
      <c r="H1734" s="223">
        <v>228.35</v>
      </c>
      <c r="I1734" s="224">
        <f>G1734*H1734</f>
        <v>0</v>
      </c>
      <c r="J1734" s="225"/>
      <c r="K1734" s="226"/>
      <c r="L1734" s="188"/>
      <c r="M1734" s="188"/>
      <c r="N1734" s="188"/>
    </row>
    <row r="1735" spans="1:14" s="209" customFormat="1" ht="30" customHeight="1" hidden="1">
      <c r="A1735" s="255"/>
      <c r="B1735" s="229" t="s">
        <v>781</v>
      </c>
      <c r="C1735" s="219"/>
      <c r="D1735" s="220"/>
      <c r="E1735" s="242"/>
      <c r="F1735" s="222"/>
      <c r="G1735" s="242"/>
      <c r="H1735" s="223"/>
      <c r="I1735" s="224"/>
      <c r="J1735" s="225"/>
      <c r="K1735" s="226"/>
      <c r="L1735" s="188"/>
      <c r="M1735" s="188"/>
      <c r="N1735" s="188"/>
    </row>
    <row r="1736" spans="1:14" s="209" customFormat="1" ht="30" customHeight="1" hidden="1">
      <c r="A1736" s="255"/>
      <c r="B1736" s="229" t="s">
        <v>775</v>
      </c>
      <c r="C1736" s="219"/>
      <c r="D1736" s="220"/>
      <c r="E1736" s="242"/>
      <c r="F1736" s="222"/>
      <c r="G1736" s="242"/>
      <c r="H1736" s="223"/>
      <c r="I1736" s="224"/>
      <c r="J1736" s="225"/>
      <c r="K1736" s="226"/>
      <c r="L1736" s="188"/>
      <c r="M1736" s="188"/>
      <c r="N1736" s="188"/>
    </row>
    <row r="1737" spans="1:14" s="209" customFormat="1" ht="15" customHeight="1" hidden="1">
      <c r="A1737" s="255"/>
      <c r="B1737" s="229" t="s">
        <v>732</v>
      </c>
      <c r="C1737" s="219"/>
      <c r="D1737" s="220"/>
      <c r="E1737" s="242"/>
      <c r="F1737" s="222"/>
      <c r="G1737" s="242"/>
      <c r="H1737" s="223"/>
      <c r="I1737" s="224"/>
      <c r="J1737" s="225"/>
      <c r="K1737" s="226"/>
      <c r="L1737" s="188"/>
      <c r="M1737" s="188"/>
      <c r="N1737" s="188"/>
    </row>
    <row r="1738" spans="1:14" s="209" customFormat="1" ht="15" customHeight="1" hidden="1">
      <c r="A1738" s="255"/>
      <c r="B1738" s="229" t="s">
        <v>776</v>
      </c>
      <c r="C1738" s="219"/>
      <c r="D1738" s="220"/>
      <c r="E1738" s="242"/>
      <c r="F1738" s="222"/>
      <c r="G1738" s="242"/>
      <c r="H1738" s="223"/>
      <c r="I1738" s="224"/>
      <c r="J1738" s="225"/>
      <c r="K1738" s="226"/>
      <c r="L1738" s="188"/>
      <c r="M1738" s="188"/>
      <c r="N1738" s="188"/>
    </row>
    <row r="1739" spans="1:14" s="209" customFormat="1" ht="15" customHeight="1" hidden="1">
      <c r="A1739" s="255" t="s">
        <v>782</v>
      </c>
      <c r="B1739" s="230" t="s">
        <v>783</v>
      </c>
      <c r="C1739" s="219" t="s">
        <v>756</v>
      </c>
      <c r="D1739" s="220"/>
      <c r="E1739" s="242"/>
      <c r="F1739" s="222">
        <f>D1739*E1739</f>
        <v>0</v>
      </c>
      <c r="G1739" s="242"/>
      <c r="H1739" s="223">
        <v>4000</v>
      </c>
      <c r="I1739" s="224">
        <f>G1739*H1739</f>
        <v>0</v>
      </c>
      <c r="J1739" s="225"/>
      <c r="K1739" s="226"/>
      <c r="L1739" s="188"/>
      <c r="M1739" s="188"/>
      <c r="N1739" s="188"/>
    </row>
    <row r="1740" spans="1:14" s="209" customFormat="1" ht="15" customHeight="1" hidden="1">
      <c r="A1740" s="255"/>
      <c r="B1740" s="229" t="s">
        <v>784</v>
      </c>
      <c r="C1740" s="219"/>
      <c r="D1740" s="220"/>
      <c r="E1740" s="242"/>
      <c r="F1740" s="222"/>
      <c r="G1740" s="242"/>
      <c r="H1740" s="223"/>
      <c r="I1740" s="224"/>
      <c r="J1740" s="225"/>
      <c r="K1740" s="226"/>
      <c r="L1740" s="188"/>
      <c r="M1740" s="188"/>
      <c r="N1740" s="188"/>
    </row>
    <row r="1741" spans="1:14" s="209" customFormat="1" ht="15" customHeight="1" hidden="1">
      <c r="A1741" s="255"/>
      <c r="B1741" s="229" t="s">
        <v>785</v>
      </c>
      <c r="C1741" s="219"/>
      <c r="D1741" s="220"/>
      <c r="E1741" s="242"/>
      <c r="F1741" s="222"/>
      <c r="G1741" s="242"/>
      <c r="H1741" s="223"/>
      <c r="I1741" s="224"/>
      <c r="J1741" s="225"/>
      <c r="K1741" s="226"/>
      <c r="L1741" s="188"/>
      <c r="M1741" s="188"/>
      <c r="N1741" s="188"/>
    </row>
    <row r="1742" spans="1:14" s="209" customFormat="1" ht="15" customHeight="1" hidden="1">
      <c r="A1742" s="255"/>
      <c r="B1742" s="229" t="s">
        <v>786</v>
      </c>
      <c r="C1742" s="219"/>
      <c r="D1742" s="220"/>
      <c r="E1742" s="242"/>
      <c r="F1742" s="222"/>
      <c r="G1742" s="242"/>
      <c r="H1742" s="223"/>
      <c r="I1742" s="224"/>
      <c r="J1742" s="225"/>
      <c r="K1742" s="226"/>
      <c r="L1742" s="188"/>
      <c r="M1742" s="188"/>
      <c r="N1742" s="188"/>
    </row>
    <row r="1743" spans="1:14" s="209" customFormat="1" ht="15" customHeight="1" hidden="1">
      <c r="A1743" s="255"/>
      <c r="B1743" s="229" t="s">
        <v>787</v>
      </c>
      <c r="C1743" s="219"/>
      <c r="D1743" s="220"/>
      <c r="E1743" s="242"/>
      <c r="F1743" s="222"/>
      <c r="G1743" s="242"/>
      <c r="H1743" s="223"/>
      <c r="I1743" s="224"/>
      <c r="J1743" s="225"/>
      <c r="K1743" s="226"/>
      <c r="L1743" s="188"/>
      <c r="M1743" s="188"/>
      <c r="N1743" s="188"/>
    </row>
    <row r="1744" spans="1:14" s="209" customFormat="1" ht="30" customHeight="1" hidden="1">
      <c r="A1744" s="255" t="s">
        <v>788</v>
      </c>
      <c r="B1744" s="230" t="s">
        <v>789</v>
      </c>
      <c r="C1744" s="219" t="s">
        <v>1105</v>
      </c>
      <c r="D1744" s="220"/>
      <c r="E1744" s="242"/>
      <c r="F1744" s="222">
        <f>D1744*E1744</f>
        <v>0</v>
      </c>
      <c r="G1744" s="242"/>
      <c r="H1744" s="223">
        <v>79.61</v>
      </c>
      <c r="I1744" s="224">
        <f>G1744*H1744</f>
        <v>0</v>
      </c>
      <c r="J1744" s="225"/>
      <c r="K1744" s="226"/>
      <c r="L1744" s="188"/>
      <c r="M1744" s="188"/>
      <c r="N1744" s="188"/>
    </row>
    <row r="1745" spans="1:14" s="209" customFormat="1" ht="15" customHeight="1" hidden="1">
      <c r="A1745" s="255"/>
      <c r="B1745" s="229" t="s">
        <v>790</v>
      </c>
      <c r="C1745" s="219"/>
      <c r="D1745" s="220"/>
      <c r="E1745" s="242"/>
      <c r="F1745" s="222"/>
      <c r="G1745" s="242"/>
      <c r="H1745" s="223"/>
      <c r="I1745" s="224"/>
      <c r="J1745" s="225"/>
      <c r="K1745" s="226"/>
      <c r="L1745" s="188"/>
      <c r="M1745" s="188"/>
      <c r="N1745" s="188"/>
    </row>
    <row r="1746" spans="1:14" s="209" customFormat="1" ht="15" customHeight="1" hidden="1">
      <c r="A1746" s="255"/>
      <c r="B1746" s="229" t="s">
        <v>1626</v>
      </c>
      <c r="C1746" s="219"/>
      <c r="D1746" s="220"/>
      <c r="E1746" s="242"/>
      <c r="F1746" s="222"/>
      <c r="G1746" s="242"/>
      <c r="H1746" s="223"/>
      <c r="I1746" s="224"/>
      <c r="J1746" s="225"/>
      <c r="K1746" s="226"/>
      <c r="L1746" s="188"/>
      <c r="M1746" s="188"/>
      <c r="N1746" s="188"/>
    </row>
    <row r="1747" spans="1:14" s="209" customFormat="1" ht="30" customHeight="1" hidden="1">
      <c r="A1747" s="255" t="s">
        <v>791</v>
      </c>
      <c r="B1747" s="230" t="s">
        <v>792</v>
      </c>
      <c r="C1747" s="219" t="s">
        <v>1467</v>
      </c>
      <c r="D1747" s="220"/>
      <c r="E1747" s="242"/>
      <c r="F1747" s="222">
        <f>D1747*E1747</f>
        <v>0</v>
      </c>
      <c r="G1747" s="242"/>
      <c r="H1747" s="223">
        <v>13.33</v>
      </c>
      <c r="I1747" s="224">
        <f>G1747*H1747</f>
        <v>0</v>
      </c>
      <c r="J1747" s="225"/>
      <c r="K1747" s="226"/>
      <c r="L1747" s="188"/>
      <c r="M1747" s="188"/>
      <c r="N1747" s="188"/>
    </row>
    <row r="1748" spans="1:14" s="209" customFormat="1" ht="30" customHeight="1" hidden="1">
      <c r="A1748" s="255" t="s">
        <v>793</v>
      </c>
      <c r="B1748" s="230" t="s">
        <v>1413</v>
      </c>
      <c r="C1748" s="219" t="s">
        <v>1467</v>
      </c>
      <c r="D1748" s="220"/>
      <c r="E1748" s="242"/>
      <c r="F1748" s="222">
        <f>D1748*E1748</f>
        <v>0</v>
      </c>
      <c r="G1748" s="242"/>
      <c r="H1748" s="223">
        <v>12.53</v>
      </c>
      <c r="I1748" s="224">
        <f>G1748*H1748</f>
        <v>0</v>
      </c>
      <c r="J1748" s="225"/>
      <c r="K1748" s="226"/>
      <c r="L1748" s="188"/>
      <c r="M1748" s="188"/>
      <c r="N1748" s="188"/>
    </row>
    <row r="1749" spans="1:14" s="209" customFormat="1" ht="30" customHeight="1" hidden="1">
      <c r="A1749" s="255" t="s">
        <v>794</v>
      </c>
      <c r="B1749" s="230" t="s">
        <v>795</v>
      </c>
      <c r="C1749" s="219" t="s">
        <v>1094</v>
      </c>
      <c r="D1749" s="220"/>
      <c r="E1749" s="242"/>
      <c r="F1749" s="222">
        <f>D1749*E1749</f>
        <v>0</v>
      </c>
      <c r="G1749" s="242"/>
      <c r="H1749" s="223">
        <v>6.3</v>
      </c>
      <c r="I1749" s="224">
        <f>G1749*H1749</f>
        <v>0</v>
      </c>
      <c r="J1749" s="225"/>
      <c r="K1749" s="226"/>
      <c r="L1749" s="188"/>
      <c r="M1749" s="188"/>
      <c r="N1749" s="188"/>
    </row>
    <row r="1750" spans="1:14" s="209" customFormat="1" ht="30" customHeight="1" hidden="1">
      <c r="A1750" s="255"/>
      <c r="B1750" s="229" t="s">
        <v>796</v>
      </c>
      <c r="C1750" s="219"/>
      <c r="D1750" s="220"/>
      <c r="E1750" s="242"/>
      <c r="F1750" s="222"/>
      <c r="G1750" s="242"/>
      <c r="H1750" s="223"/>
      <c r="I1750" s="224"/>
      <c r="J1750" s="225"/>
      <c r="K1750" s="226"/>
      <c r="L1750" s="188"/>
      <c r="M1750" s="188"/>
      <c r="N1750" s="188"/>
    </row>
    <row r="1751" spans="1:14" s="209" customFormat="1" ht="15" customHeight="1" hidden="1">
      <c r="A1751" s="255"/>
      <c r="B1751" s="229" t="s">
        <v>797</v>
      </c>
      <c r="C1751" s="219"/>
      <c r="D1751" s="220"/>
      <c r="E1751" s="242"/>
      <c r="F1751" s="222"/>
      <c r="G1751" s="242"/>
      <c r="H1751" s="223"/>
      <c r="I1751" s="224"/>
      <c r="J1751" s="225"/>
      <c r="K1751" s="226"/>
      <c r="L1751" s="188"/>
      <c r="M1751" s="188"/>
      <c r="N1751" s="188"/>
    </row>
    <row r="1752" spans="1:14" s="209" customFormat="1" ht="45" customHeight="1" hidden="1">
      <c r="A1752" s="255" t="s">
        <v>798</v>
      </c>
      <c r="B1752" s="230" t="s">
        <v>799</v>
      </c>
      <c r="C1752" s="219" t="s">
        <v>1105</v>
      </c>
      <c r="D1752" s="220"/>
      <c r="E1752" s="242"/>
      <c r="F1752" s="222">
        <f>D1752*E1752</f>
        <v>0</v>
      </c>
      <c r="G1752" s="242"/>
      <c r="H1752" s="223">
        <v>380</v>
      </c>
      <c r="I1752" s="224">
        <f>G1752*H1752</f>
        <v>0</v>
      </c>
      <c r="J1752" s="225"/>
      <c r="K1752" s="226"/>
      <c r="L1752" s="188"/>
      <c r="M1752" s="188"/>
      <c r="N1752" s="188"/>
    </row>
    <row r="1753" spans="1:14" s="209" customFormat="1" ht="15" customHeight="1" hidden="1">
      <c r="A1753" s="255"/>
      <c r="B1753" s="229" t="s">
        <v>800</v>
      </c>
      <c r="C1753" s="219"/>
      <c r="D1753" s="220"/>
      <c r="E1753" s="242"/>
      <c r="F1753" s="222"/>
      <c r="G1753" s="242"/>
      <c r="H1753" s="223"/>
      <c r="I1753" s="224"/>
      <c r="J1753" s="225"/>
      <c r="K1753" s="226"/>
      <c r="L1753" s="188"/>
      <c r="M1753" s="188"/>
      <c r="N1753" s="188"/>
    </row>
    <row r="1754" spans="1:14" s="209" customFormat="1" ht="15" customHeight="1" hidden="1">
      <c r="A1754" s="255"/>
      <c r="B1754" s="229" t="s">
        <v>0</v>
      </c>
      <c r="C1754" s="219"/>
      <c r="D1754" s="220"/>
      <c r="E1754" s="242"/>
      <c r="F1754" s="222"/>
      <c r="G1754" s="242"/>
      <c r="H1754" s="223"/>
      <c r="I1754" s="224"/>
      <c r="J1754" s="225"/>
      <c r="K1754" s="226"/>
      <c r="L1754" s="188"/>
      <c r="M1754" s="188"/>
      <c r="N1754" s="188"/>
    </row>
    <row r="1755" spans="1:14" s="209" customFormat="1" ht="15" customHeight="1" hidden="1">
      <c r="A1755" s="255"/>
      <c r="B1755" s="229" t="s">
        <v>1</v>
      </c>
      <c r="C1755" s="219"/>
      <c r="D1755" s="220"/>
      <c r="E1755" s="242"/>
      <c r="F1755" s="222"/>
      <c r="G1755" s="242"/>
      <c r="H1755" s="223"/>
      <c r="I1755" s="224"/>
      <c r="J1755" s="225"/>
      <c r="K1755" s="226"/>
      <c r="L1755" s="188"/>
      <c r="M1755" s="188"/>
      <c r="N1755" s="188"/>
    </row>
    <row r="1756" spans="1:14" s="209" customFormat="1" ht="15" customHeight="1" hidden="1">
      <c r="A1756" s="255"/>
      <c r="B1756" s="229" t="s">
        <v>1065</v>
      </c>
      <c r="C1756" s="219"/>
      <c r="D1756" s="220"/>
      <c r="E1756" s="242"/>
      <c r="F1756" s="222"/>
      <c r="G1756" s="242"/>
      <c r="H1756" s="223"/>
      <c r="I1756" s="224"/>
      <c r="J1756" s="225"/>
      <c r="K1756" s="226"/>
      <c r="L1756" s="188"/>
      <c r="M1756" s="188"/>
      <c r="N1756" s="188"/>
    </row>
    <row r="1757" spans="1:14" s="209" customFormat="1" ht="15" customHeight="1" hidden="1">
      <c r="A1757" s="255"/>
      <c r="B1757" s="229" t="s">
        <v>1108</v>
      </c>
      <c r="C1757" s="219"/>
      <c r="D1757" s="220"/>
      <c r="E1757" s="242"/>
      <c r="F1757" s="222"/>
      <c r="G1757" s="242"/>
      <c r="H1757" s="223"/>
      <c r="I1757" s="224"/>
      <c r="J1757" s="225"/>
      <c r="K1757" s="226"/>
      <c r="L1757" s="188"/>
      <c r="M1757" s="188"/>
      <c r="N1757" s="188"/>
    </row>
    <row r="1758" spans="1:14" s="209" customFormat="1" ht="15" customHeight="1" hidden="1">
      <c r="A1758" s="255"/>
      <c r="B1758" s="229" t="s">
        <v>2</v>
      </c>
      <c r="C1758" s="219"/>
      <c r="D1758" s="220"/>
      <c r="E1758" s="242"/>
      <c r="F1758" s="222"/>
      <c r="G1758" s="242"/>
      <c r="H1758" s="223"/>
      <c r="I1758" s="224"/>
      <c r="J1758" s="225"/>
      <c r="K1758" s="226"/>
      <c r="L1758" s="188"/>
      <c r="M1758" s="188"/>
      <c r="N1758" s="188"/>
    </row>
    <row r="1759" spans="1:14" s="209" customFormat="1" ht="15" customHeight="1" hidden="1">
      <c r="A1759" s="255" t="s">
        <v>3</v>
      </c>
      <c r="B1759" s="230" t="s">
        <v>4</v>
      </c>
      <c r="C1759" s="219" t="s">
        <v>1055</v>
      </c>
      <c r="D1759" s="220"/>
      <c r="E1759" s="242"/>
      <c r="F1759" s="222">
        <f>D1759*E1759</f>
        <v>0</v>
      </c>
      <c r="G1759" s="242"/>
      <c r="H1759" s="223">
        <v>6</v>
      </c>
      <c r="I1759" s="224">
        <f>G1759*H1759</f>
        <v>0</v>
      </c>
      <c r="J1759" s="225"/>
      <c r="K1759" s="226"/>
      <c r="L1759" s="188"/>
      <c r="M1759" s="188"/>
      <c r="N1759" s="188"/>
    </row>
    <row r="1760" spans="1:14" s="209" customFormat="1" ht="32.25" hidden="1" thickBot="1">
      <c r="A1760" s="255" t="s">
        <v>5</v>
      </c>
      <c r="B1760" s="230" t="s">
        <v>6</v>
      </c>
      <c r="C1760" s="219" t="s">
        <v>756</v>
      </c>
      <c r="D1760" s="220"/>
      <c r="E1760" s="242"/>
      <c r="F1760" s="222">
        <f>D1760*E1760</f>
        <v>0</v>
      </c>
      <c r="G1760" s="242"/>
      <c r="H1760" s="223">
        <v>7175.38</v>
      </c>
      <c r="I1760" s="224">
        <f>G1760*H1760</f>
        <v>0</v>
      </c>
      <c r="J1760" s="225"/>
      <c r="K1760" s="226"/>
      <c r="L1760" s="188"/>
      <c r="M1760" s="188"/>
      <c r="N1760" s="188"/>
    </row>
    <row r="1761" spans="1:14" s="209" customFormat="1" ht="15" customHeight="1" hidden="1">
      <c r="A1761" s="255"/>
      <c r="B1761" s="229" t="s">
        <v>7</v>
      </c>
      <c r="C1761" s="219"/>
      <c r="D1761" s="220"/>
      <c r="E1761" s="242"/>
      <c r="F1761" s="222"/>
      <c r="G1761" s="242"/>
      <c r="H1761" s="223"/>
      <c r="I1761" s="224"/>
      <c r="J1761" s="225"/>
      <c r="K1761" s="226"/>
      <c r="L1761" s="188"/>
      <c r="M1761" s="188"/>
      <c r="N1761" s="188"/>
    </row>
    <row r="1762" spans="1:14" s="209" customFormat="1" ht="15" customHeight="1" hidden="1">
      <c r="A1762" s="255"/>
      <c r="B1762" s="229" t="s">
        <v>8</v>
      </c>
      <c r="C1762" s="219"/>
      <c r="D1762" s="220"/>
      <c r="E1762" s="242"/>
      <c r="F1762" s="222"/>
      <c r="G1762" s="242"/>
      <c r="H1762" s="223"/>
      <c r="I1762" s="224"/>
      <c r="J1762" s="225"/>
      <c r="K1762" s="226"/>
      <c r="L1762" s="188"/>
      <c r="M1762" s="188"/>
      <c r="N1762" s="188"/>
    </row>
    <row r="1763" spans="1:14" s="209" customFormat="1" ht="15" customHeight="1" hidden="1">
      <c r="A1763" s="255"/>
      <c r="B1763" s="229" t="s">
        <v>9</v>
      </c>
      <c r="C1763" s="219"/>
      <c r="D1763" s="220"/>
      <c r="E1763" s="242"/>
      <c r="F1763" s="222"/>
      <c r="G1763" s="242"/>
      <c r="H1763" s="223"/>
      <c r="I1763" s="224"/>
      <c r="J1763" s="225"/>
      <c r="K1763" s="226"/>
      <c r="L1763" s="188"/>
      <c r="M1763" s="188"/>
      <c r="N1763" s="188"/>
    </row>
    <row r="1764" spans="1:14" s="209" customFormat="1" ht="32.25" hidden="1" thickBot="1">
      <c r="A1764" s="255" t="s">
        <v>10</v>
      </c>
      <c r="B1764" s="230" t="s">
        <v>11</v>
      </c>
      <c r="C1764" s="219" t="s">
        <v>756</v>
      </c>
      <c r="D1764" s="220"/>
      <c r="E1764" s="242"/>
      <c r="F1764" s="222">
        <f>D1764*E1764</f>
        <v>0</v>
      </c>
      <c r="G1764" s="242"/>
      <c r="H1764" s="223">
        <v>13243.98</v>
      </c>
      <c r="I1764" s="224">
        <f>G1764*H1764</f>
        <v>0</v>
      </c>
      <c r="J1764" s="225"/>
      <c r="K1764" s="226"/>
      <c r="L1764" s="188"/>
      <c r="M1764" s="188"/>
      <c r="N1764" s="188"/>
    </row>
    <row r="1765" spans="1:14" s="209" customFormat="1" ht="30.75" hidden="1" thickBot="1">
      <c r="A1765" s="255"/>
      <c r="B1765" s="229" t="s">
        <v>12</v>
      </c>
      <c r="C1765" s="219"/>
      <c r="D1765" s="220"/>
      <c r="E1765" s="242"/>
      <c r="F1765" s="222"/>
      <c r="G1765" s="242"/>
      <c r="H1765" s="223"/>
      <c r="I1765" s="224"/>
      <c r="J1765" s="225"/>
      <c r="K1765" s="226"/>
      <c r="L1765" s="188"/>
      <c r="M1765" s="188"/>
      <c r="N1765" s="188"/>
    </row>
    <row r="1766" spans="1:14" s="209" customFormat="1" ht="30.75" hidden="1" thickBot="1">
      <c r="A1766" s="255"/>
      <c r="B1766" s="229" t="s">
        <v>13</v>
      </c>
      <c r="C1766" s="219"/>
      <c r="D1766" s="220"/>
      <c r="E1766" s="242"/>
      <c r="F1766" s="222"/>
      <c r="G1766" s="242"/>
      <c r="H1766" s="223"/>
      <c r="I1766" s="224"/>
      <c r="J1766" s="225"/>
      <c r="K1766" s="226"/>
      <c r="L1766" s="188"/>
      <c r="M1766" s="188"/>
      <c r="N1766" s="188"/>
    </row>
    <row r="1767" spans="1:14" s="209" customFormat="1" ht="15" customHeight="1" hidden="1">
      <c r="A1767" s="255"/>
      <c r="B1767" s="229" t="s">
        <v>14</v>
      </c>
      <c r="C1767" s="219"/>
      <c r="D1767" s="220"/>
      <c r="E1767" s="242"/>
      <c r="F1767" s="222"/>
      <c r="G1767" s="242"/>
      <c r="H1767" s="223"/>
      <c r="I1767" s="224"/>
      <c r="J1767" s="225"/>
      <c r="K1767" s="226"/>
      <c r="L1767" s="188"/>
      <c r="M1767" s="188"/>
      <c r="N1767" s="188"/>
    </row>
    <row r="1768" spans="1:14" s="209" customFormat="1" ht="15" customHeight="1" hidden="1">
      <c r="A1768" s="255"/>
      <c r="B1768" s="229" t="s">
        <v>15</v>
      </c>
      <c r="C1768" s="219"/>
      <c r="D1768" s="220"/>
      <c r="E1768" s="242"/>
      <c r="F1768" s="222"/>
      <c r="G1768" s="242"/>
      <c r="H1768" s="223"/>
      <c r="I1768" s="224"/>
      <c r="J1768" s="225"/>
      <c r="K1768" s="226"/>
      <c r="L1768" s="188"/>
      <c r="M1768" s="188"/>
      <c r="N1768" s="188"/>
    </row>
    <row r="1769" spans="1:14" s="209" customFormat="1" ht="15" customHeight="1" hidden="1">
      <c r="A1769" s="255"/>
      <c r="B1769" s="229" t="s">
        <v>16</v>
      </c>
      <c r="C1769" s="219"/>
      <c r="D1769" s="220"/>
      <c r="E1769" s="242"/>
      <c r="F1769" s="222"/>
      <c r="G1769" s="242"/>
      <c r="H1769" s="223"/>
      <c r="I1769" s="224"/>
      <c r="J1769" s="225"/>
      <c r="K1769" s="226"/>
      <c r="L1769" s="188"/>
      <c r="M1769" s="188"/>
      <c r="N1769" s="188"/>
    </row>
    <row r="1770" spans="1:14" s="209" customFormat="1" ht="15" customHeight="1" hidden="1">
      <c r="A1770" s="255" t="s">
        <v>17</v>
      </c>
      <c r="B1770" s="302" t="s">
        <v>18</v>
      </c>
      <c r="C1770" s="219"/>
      <c r="D1770" s="220"/>
      <c r="E1770" s="242"/>
      <c r="F1770" s="222"/>
      <c r="G1770" s="242"/>
      <c r="H1770" s="223"/>
      <c r="I1770" s="224"/>
      <c r="J1770" s="225"/>
      <c r="K1770" s="226"/>
      <c r="L1770" s="188"/>
      <c r="M1770" s="188"/>
      <c r="N1770" s="188"/>
    </row>
    <row r="1771" spans="1:14" s="209" customFormat="1" ht="30" customHeight="1" hidden="1">
      <c r="A1771" s="255" t="s">
        <v>19</v>
      </c>
      <c r="B1771" s="230" t="s">
        <v>20</v>
      </c>
      <c r="C1771" s="219" t="s">
        <v>1467</v>
      </c>
      <c r="D1771" s="220"/>
      <c r="E1771" s="242"/>
      <c r="F1771" s="222">
        <f>D1771*E1771</f>
        <v>0</v>
      </c>
      <c r="G1771" s="242"/>
      <c r="H1771" s="223">
        <v>101.25</v>
      </c>
      <c r="I1771" s="224">
        <f>G1771*H1771</f>
        <v>0</v>
      </c>
      <c r="J1771" s="225"/>
      <c r="K1771" s="226"/>
      <c r="L1771" s="188"/>
      <c r="M1771" s="188"/>
      <c r="N1771" s="188"/>
    </row>
    <row r="1772" spans="1:14" s="209" customFormat="1" ht="15" customHeight="1" hidden="1">
      <c r="A1772" s="255"/>
      <c r="B1772" s="229" t="s">
        <v>580</v>
      </c>
      <c r="C1772" s="219"/>
      <c r="D1772" s="220"/>
      <c r="E1772" s="242"/>
      <c r="F1772" s="222"/>
      <c r="G1772" s="242"/>
      <c r="H1772" s="223"/>
      <c r="I1772" s="224"/>
      <c r="J1772" s="225"/>
      <c r="K1772" s="226"/>
      <c r="L1772" s="188"/>
      <c r="M1772" s="188"/>
      <c r="N1772" s="188"/>
    </row>
    <row r="1773" spans="1:14" s="290" customFormat="1" ht="15" customHeight="1" hidden="1">
      <c r="A1773" s="255"/>
      <c r="B1773" s="229" t="s">
        <v>21</v>
      </c>
      <c r="C1773" s="219"/>
      <c r="D1773" s="220"/>
      <c r="E1773" s="242"/>
      <c r="F1773" s="222"/>
      <c r="G1773" s="242"/>
      <c r="H1773" s="223"/>
      <c r="I1773" s="224"/>
      <c r="J1773" s="266"/>
      <c r="K1773" s="288"/>
      <c r="L1773" s="289"/>
      <c r="M1773" s="289"/>
      <c r="N1773" s="289"/>
    </row>
    <row r="1774" spans="1:14" s="209" customFormat="1" ht="34.5" customHeight="1" hidden="1">
      <c r="A1774" s="255" t="s">
        <v>22</v>
      </c>
      <c r="B1774" s="230" t="s">
        <v>23</v>
      </c>
      <c r="C1774" s="219" t="s">
        <v>1467</v>
      </c>
      <c r="D1774" s="220"/>
      <c r="E1774" s="242"/>
      <c r="F1774" s="222">
        <f>D1774*E1774</f>
        <v>0</v>
      </c>
      <c r="G1774" s="242"/>
      <c r="H1774" s="223">
        <v>108.13</v>
      </c>
      <c r="I1774" s="224">
        <f>G1774*H1774</f>
        <v>0</v>
      </c>
      <c r="J1774" s="225"/>
      <c r="K1774" s="226"/>
      <c r="L1774" s="188"/>
      <c r="M1774" s="188"/>
      <c r="N1774" s="188"/>
    </row>
    <row r="1775" spans="1:14" s="209" customFormat="1" ht="15" customHeight="1" hidden="1">
      <c r="A1775" s="255"/>
      <c r="B1775" s="229" t="s">
        <v>580</v>
      </c>
      <c r="C1775" s="219"/>
      <c r="D1775" s="220"/>
      <c r="E1775" s="242"/>
      <c r="F1775" s="222"/>
      <c r="G1775" s="242"/>
      <c r="H1775" s="223"/>
      <c r="I1775" s="224"/>
      <c r="J1775" s="225"/>
      <c r="K1775" s="226"/>
      <c r="L1775" s="188"/>
      <c r="M1775" s="188"/>
      <c r="N1775" s="188"/>
    </row>
    <row r="1776" spans="1:14" s="209" customFormat="1" ht="48" hidden="1" thickBot="1">
      <c r="A1776" s="255" t="s">
        <v>24</v>
      </c>
      <c r="B1776" s="230" t="s">
        <v>25</v>
      </c>
      <c r="C1776" s="219" t="s">
        <v>1467</v>
      </c>
      <c r="D1776" s="220"/>
      <c r="E1776" s="242"/>
      <c r="F1776" s="222">
        <f>D1776*E1776</f>
        <v>0</v>
      </c>
      <c r="G1776" s="242"/>
      <c r="H1776" s="223">
        <v>124.84</v>
      </c>
      <c r="I1776" s="224">
        <f>G1776*H1776</f>
        <v>0</v>
      </c>
      <c r="J1776" s="225"/>
      <c r="K1776" s="226"/>
      <c r="L1776" s="188"/>
      <c r="M1776" s="188"/>
      <c r="N1776" s="188"/>
    </row>
    <row r="1777" spans="1:14" s="209" customFormat="1" ht="15" customHeight="1" hidden="1">
      <c r="A1777" s="255"/>
      <c r="B1777" s="229" t="s">
        <v>26</v>
      </c>
      <c r="C1777" s="219"/>
      <c r="D1777" s="220"/>
      <c r="E1777" s="242"/>
      <c r="F1777" s="222"/>
      <c r="G1777" s="242"/>
      <c r="H1777" s="223"/>
      <c r="I1777" s="224"/>
      <c r="J1777" s="225"/>
      <c r="K1777" s="226"/>
      <c r="L1777" s="188"/>
      <c r="M1777" s="188"/>
      <c r="N1777" s="188"/>
    </row>
    <row r="1778" spans="1:14" s="209" customFormat="1" ht="45" customHeight="1" hidden="1">
      <c r="A1778" s="255" t="s">
        <v>27</v>
      </c>
      <c r="B1778" s="230" t="s">
        <v>28</v>
      </c>
      <c r="C1778" s="219" t="s">
        <v>1055</v>
      </c>
      <c r="D1778" s="220"/>
      <c r="E1778" s="242"/>
      <c r="F1778" s="222">
        <f>D1778*E1778</f>
        <v>0</v>
      </c>
      <c r="G1778" s="242"/>
      <c r="H1778" s="223">
        <v>50.16</v>
      </c>
      <c r="I1778" s="224">
        <f>G1778*H1778</f>
        <v>0</v>
      </c>
      <c r="J1778" s="225"/>
      <c r="K1778" s="226"/>
      <c r="L1778" s="188"/>
      <c r="M1778" s="188"/>
      <c r="N1778" s="188"/>
    </row>
    <row r="1779" spans="1:14" s="209" customFormat="1" ht="30" customHeight="1" hidden="1">
      <c r="A1779" s="255"/>
      <c r="B1779" s="229" t="s">
        <v>29</v>
      </c>
      <c r="C1779" s="219"/>
      <c r="D1779" s="220"/>
      <c r="E1779" s="242"/>
      <c r="F1779" s="222"/>
      <c r="G1779" s="242"/>
      <c r="H1779" s="223"/>
      <c r="I1779" s="224"/>
      <c r="J1779" s="225"/>
      <c r="K1779" s="226"/>
      <c r="L1779" s="188"/>
      <c r="M1779" s="188"/>
      <c r="N1779" s="188"/>
    </row>
    <row r="1780" spans="1:14" s="209" customFormat="1" ht="15" customHeight="1" hidden="1">
      <c r="A1780" s="255" t="s">
        <v>30</v>
      </c>
      <c r="B1780" s="230" t="s">
        <v>31</v>
      </c>
      <c r="C1780" s="219" t="s">
        <v>1055</v>
      </c>
      <c r="D1780" s="220"/>
      <c r="E1780" s="242"/>
      <c r="F1780" s="222">
        <f>D1780*E1780</f>
        <v>0</v>
      </c>
      <c r="G1780" s="242"/>
      <c r="H1780" s="223">
        <v>5.32</v>
      </c>
      <c r="I1780" s="224">
        <f>G1780*H1780</f>
        <v>0</v>
      </c>
      <c r="J1780" s="225"/>
      <c r="K1780" s="226"/>
      <c r="L1780" s="188"/>
      <c r="M1780" s="188"/>
      <c r="N1780" s="188"/>
    </row>
    <row r="1781" spans="1:14" s="209" customFormat="1" ht="15" customHeight="1" hidden="1">
      <c r="A1781" s="255" t="s">
        <v>32</v>
      </c>
      <c r="B1781" s="302" t="s">
        <v>33</v>
      </c>
      <c r="C1781" s="219"/>
      <c r="D1781" s="220"/>
      <c r="E1781" s="242"/>
      <c r="F1781" s="222"/>
      <c r="G1781" s="242"/>
      <c r="H1781" s="223"/>
      <c r="I1781" s="224"/>
      <c r="J1781" s="225"/>
      <c r="K1781" s="226"/>
      <c r="L1781" s="188"/>
      <c r="M1781" s="188"/>
      <c r="N1781" s="188"/>
    </row>
    <row r="1782" spans="1:14" s="209" customFormat="1" ht="237" hidden="1" thickBot="1">
      <c r="A1782" s="255" t="s">
        <v>34</v>
      </c>
      <c r="B1782" s="230" t="s">
        <v>35</v>
      </c>
      <c r="C1782" s="219" t="s">
        <v>756</v>
      </c>
      <c r="D1782" s="220"/>
      <c r="E1782" s="242"/>
      <c r="F1782" s="222">
        <f>D1782*E1782</f>
        <v>0</v>
      </c>
      <c r="G1782" s="242"/>
      <c r="H1782" s="223">
        <v>10534.58</v>
      </c>
      <c r="I1782" s="224">
        <f>G1782*H1782</f>
        <v>0</v>
      </c>
      <c r="J1782" s="225"/>
      <c r="K1782" s="226"/>
      <c r="L1782" s="188"/>
      <c r="M1782" s="188"/>
      <c r="N1782" s="188"/>
    </row>
    <row r="1783" spans="1:14" s="209" customFormat="1" ht="209.25" customHeight="1" hidden="1">
      <c r="A1783" s="255" t="s">
        <v>36</v>
      </c>
      <c r="B1783" s="230" t="s">
        <v>37</v>
      </c>
      <c r="C1783" s="219" t="s">
        <v>756</v>
      </c>
      <c r="D1783" s="249"/>
      <c r="E1783" s="250"/>
      <c r="F1783" s="222">
        <f>D1783*E1783</f>
        <v>0</v>
      </c>
      <c r="G1783" s="250"/>
      <c r="H1783" s="223">
        <v>7579</v>
      </c>
      <c r="I1783" s="224">
        <f>G1783*H1783</f>
        <v>0</v>
      </c>
      <c r="J1783" s="225"/>
      <c r="K1783" s="226"/>
      <c r="L1783" s="188"/>
      <c r="M1783" s="188"/>
      <c r="N1783" s="188"/>
    </row>
    <row r="1784" spans="1:14" s="209" customFormat="1" ht="18" customHeight="1" hidden="1">
      <c r="A1784" s="255"/>
      <c r="B1784" s="380"/>
      <c r="C1784" s="723" t="s">
        <v>1077</v>
      </c>
      <c r="D1784" s="724"/>
      <c r="E1784" s="724"/>
      <c r="F1784" s="381">
        <f>SUM(F1716:F1783)</f>
        <v>0</v>
      </c>
      <c r="G1784" s="237"/>
      <c r="H1784" s="336"/>
      <c r="I1784" s="237">
        <f>SUM(I1715:I1783)</f>
        <v>0</v>
      </c>
      <c r="J1784" s="216"/>
      <c r="K1784" s="226"/>
      <c r="L1784" s="310"/>
      <c r="M1784" s="188"/>
      <c r="N1784" s="188"/>
    </row>
    <row r="1785" spans="1:14" s="209" customFormat="1" ht="18" customHeight="1" hidden="1">
      <c r="A1785" s="299">
        <v>210000</v>
      </c>
      <c r="B1785" s="204" t="s">
        <v>38</v>
      </c>
      <c r="C1785" s="287"/>
      <c r="D1785" s="238"/>
      <c r="E1785" s="346"/>
      <c r="F1785" s="222"/>
      <c r="G1785" s="346"/>
      <c r="H1785" s="281"/>
      <c r="I1785" s="275"/>
      <c r="J1785" s="216"/>
      <c r="K1785" s="226"/>
      <c r="L1785" s="188"/>
      <c r="M1785" s="188"/>
      <c r="N1785" s="188"/>
    </row>
    <row r="1786" spans="1:14" s="209" customFormat="1" ht="45" customHeight="1" hidden="1">
      <c r="A1786" s="228">
        <v>210100</v>
      </c>
      <c r="B1786" s="230" t="s">
        <v>39</v>
      </c>
      <c r="C1786" s="382" t="s">
        <v>756</v>
      </c>
      <c r="D1786" s="220"/>
      <c r="E1786" s="383"/>
      <c r="F1786" s="222">
        <f>D1786*E1786</f>
        <v>0</v>
      </c>
      <c r="G1786" s="383"/>
      <c r="H1786" s="223">
        <v>25513.34</v>
      </c>
      <c r="I1786" s="384">
        <f aca="true" t="shared" si="18" ref="I1786:I1800">SUM(G1786*H1786)</f>
        <v>0</v>
      </c>
      <c r="J1786" s="385"/>
      <c r="K1786" s="226"/>
      <c r="L1786" s="188"/>
      <c r="M1786" s="188"/>
      <c r="N1786" s="188"/>
    </row>
    <row r="1787" spans="1:14" s="209" customFormat="1" ht="17.25" customHeight="1" hidden="1">
      <c r="A1787" s="228"/>
      <c r="B1787" s="230" t="s">
        <v>40</v>
      </c>
      <c r="C1787" s="282" t="s">
        <v>41</v>
      </c>
      <c r="D1787" s="220"/>
      <c r="E1787" s="347"/>
      <c r="F1787" s="222"/>
      <c r="G1787" s="347"/>
      <c r="H1787" s="223">
        <v>80</v>
      </c>
      <c r="I1787" s="275">
        <f t="shared" si="18"/>
        <v>0</v>
      </c>
      <c r="J1787" s="216"/>
      <c r="K1787" s="226"/>
      <c r="L1787" s="188"/>
      <c r="M1787" s="188"/>
      <c r="N1787" s="188"/>
    </row>
    <row r="1788" spans="1:14" s="209" customFormat="1" ht="17.25" customHeight="1" hidden="1">
      <c r="A1788" s="228"/>
      <c r="B1788" s="230" t="s">
        <v>42</v>
      </c>
      <c r="C1788" s="282" t="s">
        <v>1157</v>
      </c>
      <c r="D1788" s="220"/>
      <c r="E1788" s="347"/>
      <c r="F1788" s="222"/>
      <c r="G1788" s="347"/>
      <c r="H1788" s="223">
        <v>631.92</v>
      </c>
      <c r="I1788" s="275">
        <f t="shared" si="18"/>
        <v>0</v>
      </c>
      <c r="J1788" s="216"/>
      <c r="K1788" s="226"/>
      <c r="L1788" s="188"/>
      <c r="M1788" s="188"/>
      <c r="N1788" s="188"/>
    </row>
    <row r="1789" spans="1:14" s="209" customFormat="1" ht="17.25" customHeight="1" hidden="1">
      <c r="A1789" s="228"/>
      <c r="B1789" s="230" t="s">
        <v>43</v>
      </c>
      <c r="C1789" s="282" t="s">
        <v>1157</v>
      </c>
      <c r="D1789" s="220"/>
      <c r="E1789" s="347"/>
      <c r="F1789" s="222"/>
      <c r="G1789" s="347"/>
      <c r="H1789" s="223">
        <v>2354.26</v>
      </c>
      <c r="I1789" s="275">
        <f t="shared" si="18"/>
        <v>0</v>
      </c>
      <c r="J1789" s="216"/>
      <c r="K1789" s="226"/>
      <c r="L1789" s="188"/>
      <c r="M1789" s="188"/>
      <c r="N1789" s="188"/>
    </row>
    <row r="1790" spans="1:14" s="209" customFormat="1" ht="17.25" customHeight="1" hidden="1">
      <c r="A1790" s="228"/>
      <c r="B1790" s="230" t="s">
        <v>44</v>
      </c>
      <c r="C1790" s="282" t="s">
        <v>1157</v>
      </c>
      <c r="D1790" s="220"/>
      <c r="E1790" s="347"/>
      <c r="F1790" s="222"/>
      <c r="G1790" s="347"/>
      <c r="H1790" s="223">
        <v>157.3</v>
      </c>
      <c r="I1790" s="275">
        <f t="shared" si="18"/>
        <v>0</v>
      </c>
      <c r="J1790" s="216"/>
      <c r="K1790" s="226"/>
      <c r="L1790" s="188"/>
      <c r="M1790" s="188"/>
      <c r="N1790" s="188"/>
    </row>
    <row r="1791" spans="1:14" s="209" customFormat="1" ht="17.25" customHeight="1" hidden="1">
      <c r="A1791" s="228"/>
      <c r="B1791" s="230" t="s">
        <v>45</v>
      </c>
      <c r="C1791" s="282" t="s">
        <v>1157</v>
      </c>
      <c r="D1791" s="220"/>
      <c r="E1791" s="347"/>
      <c r="F1791" s="222"/>
      <c r="G1791" s="347"/>
      <c r="H1791" s="223">
        <v>243.26</v>
      </c>
      <c r="I1791" s="275">
        <f t="shared" si="18"/>
        <v>0</v>
      </c>
      <c r="J1791" s="216"/>
      <c r="K1791" s="226"/>
      <c r="L1791" s="188"/>
      <c r="M1791" s="188"/>
      <c r="N1791" s="188"/>
    </row>
    <row r="1792" spans="1:14" s="209" customFormat="1" ht="17.25" customHeight="1" hidden="1">
      <c r="A1792" s="228"/>
      <c r="B1792" s="230" t="s">
        <v>46</v>
      </c>
      <c r="C1792" s="282" t="s">
        <v>756</v>
      </c>
      <c r="D1792" s="220"/>
      <c r="E1792" s="347"/>
      <c r="F1792" s="222"/>
      <c r="G1792" s="347"/>
      <c r="H1792" s="223">
        <v>350</v>
      </c>
      <c r="I1792" s="275">
        <f t="shared" si="18"/>
        <v>0</v>
      </c>
      <c r="J1792" s="216"/>
      <c r="K1792" s="226"/>
      <c r="L1792" s="188"/>
      <c r="M1792" s="188"/>
      <c r="N1792" s="188"/>
    </row>
    <row r="1793" spans="1:14" s="209" customFormat="1" ht="17.25" customHeight="1" hidden="1">
      <c r="A1793" s="228"/>
      <c r="B1793" s="230" t="s">
        <v>47</v>
      </c>
      <c r="C1793" s="282" t="s">
        <v>41</v>
      </c>
      <c r="D1793" s="220"/>
      <c r="E1793" s="347"/>
      <c r="F1793" s="222"/>
      <c r="G1793" s="347"/>
      <c r="H1793" s="223">
        <v>90</v>
      </c>
      <c r="I1793" s="275">
        <f t="shared" si="18"/>
        <v>0</v>
      </c>
      <c r="J1793" s="216"/>
      <c r="K1793" s="226"/>
      <c r="L1793" s="188"/>
      <c r="M1793" s="188"/>
      <c r="N1793" s="188"/>
    </row>
    <row r="1794" spans="1:14" s="209" customFormat="1" ht="17.25" customHeight="1" hidden="1">
      <c r="A1794" s="228"/>
      <c r="B1794" s="230" t="s">
        <v>48</v>
      </c>
      <c r="C1794" s="282" t="s">
        <v>41</v>
      </c>
      <c r="D1794" s="220"/>
      <c r="E1794" s="347"/>
      <c r="F1794" s="222"/>
      <c r="G1794" s="347"/>
      <c r="H1794" s="223">
        <v>14.61</v>
      </c>
      <c r="I1794" s="275">
        <f t="shared" si="18"/>
        <v>0</v>
      </c>
      <c r="J1794" s="216"/>
      <c r="K1794" s="226"/>
      <c r="L1794" s="188"/>
      <c r="M1794" s="188"/>
      <c r="N1794" s="188"/>
    </row>
    <row r="1795" spans="1:14" s="209" customFormat="1" ht="17.25" customHeight="1" hidden="1">
      <c r="A1795" s="228"/>
      <c r="B1795" s="230" t="s">
        <v>49</v>
      </c>
      <c r="C1795" s="282" t="s">
        <v>756</v>
      </c>
      <c r="D1795" s="220"/>
      <c r="E1795" s="347"/>
      <c r="F1795" s="222"/>
      <c r="G1795" s="347"/>
      <c r="H1795" s="223">
        <v>1000</v>
      </c>
      <c r="I1795" s="275">
        <f t="shared" si="18"/>
        <v>0</v>
      </c>
      <c r="J1795" s="216"/>
      <c r="K1795" s="226"/>
      <c r="L1795" s="188"/>
      <c r="M1795" s="188"/>
      <c r="N1795" s="188"/>
    </row>
    <row r="1796" spans="1:14" s="209" customFormat="1" ht="17.25" customHeight="1" hidden="1">
      <c r="A1796" s="228"/>
      <c r="B1796" s="230" t="s">
        <v>50</v>
      </c>
      <c r="C1796" s="282" t="s">
        <v>1157</v>
      </c>
      <c r="D1796" s="220"/>
      <c r="E1796" s="347"/>
      <c r="F1796" s="222"/>
      <c r="G1796" s="347"/>
      <c r="H1796" s="223">
        <v>1000</v>
      </c>
      <c r="I1796" s="275">
        <f t="shared" si="18"/>
        <v>0</v>
      </c>
      <c r="J1796" s="216"/>
      <c r="K1796" s="226"/>
      <c r="L1796" s="188"/>
      <c r="M1796" s="188"/>
      <c r="N1796" s="188"/>
    </row>
    <row r="1797" spans="1:14" s="209" customFormat="1" ht="17.25" customHeight="1" hidden="1">
      <c r="A1797" s="228"/>
      <c r="B1797" s="230" t="s">
        <v>51</v>
      </c>
      <c r="C1797" s="282" t="s">
        <v>756</v>
      </c>
      <c r="D1797" s="220"/>
      <c r="E1797" s="347"/>
      <c r="F1797" s="222"/>
      <c r="G1797" s="347"/>
      <c r="H1797" s="223">
        <v>600</v>
      </c>
      <c r="I1797" s="275">
        <f t="shared" si="18"/>
        <v>0</v>
      </c>
      <c r="J1797" s="216"/>
      <c r="K1797" s="226"/>
      <c r="L1797" s="188"/>
      <c r="M1797" s="188"/>
      <c r="N1797" s="188"/>
    </row>
    <row r="1798" spans="1:14" s="227" customFormat="1" ht="30" customHeight="1" hidden="1">
      <c r="A1798" s="386"/>
      <c r="B1798" s="339" t="s">
        <v>52</v>
      </c>
      <c r="C1798" s="282" t="s">
        <v>756</v>
      </c>
      <c r="D1798" s="387"/>
      <c r="E1798" s="388"/>
      <c r="F1798" s="389"/>
      <c r="G1798" s="388"/>
      <c r="H1798" s="223">
        <v>400</v>
      </c>
      <c r="I1798" s="390">
        <f t="shared" si="18"/>
        <v>0</v>
      </c>
      <c r="J1798" s="391"/>
      <c r="K1798" s="226"/>
      <c r="L1798" s="226"/>
      <c r="M1798" s="226"/>
      <c r="N1798" s="226"/>
    </row>
    <row r="1799" spans="1:14" s="209" customFormat="1" ht="15" customHeight="1" hidden="1">
      <c r="A1799" s="228"/>
      <c r="B1799" s="230" t="s">
        <v>53</v>
      </c>
      <c r="C1799" s="282" t="s">
        <v>756</v>
      </c>
      <c r="D1799" s="220"/>
      <c r="E1799" s="347"/>
      <c r="F1799" s="222"/>
      <c r="G1799" s="347"/>
      <c r="H1799" s="223">
        <v>700</v>
      </c>
      <c r="I1799" s="275">
        <f t="shared" si="18"/>
        <v>0</v>
      </c>
      <c r="J1799" s="216"/>
      <c r="K1799" s="226"/>
      <c r="L1799" s="188"/>
      <c r="M1799" s="188"/>
      <c r="N1799" s="188"/>
    </row>
    <row r="1800" spans="1:14" s="209" customFormat="1" ht="17.25" customHeight="1" hidden="1">
      <c r="A1800" s="228"/>
      <c r="B1800" s="230" t="s">
        <v>54</v>
      </c>
      <c r="C1800" s="282" t="s">
        <v>756</v>
      </c>
      <c r="D1800" s="220"/>
      <c r="E1800" s="347"/>
      <c r="F1800" s="222"/>
      <c r="G1800" s="347"/>
      <c r="H1800" s="223">
        <v>200</v>
      </c>
      <c r="I1800" s="275">
        <f t="shared" si="18"/>
        <v>0</v>
      </c>
      <c r="J1800" s="216"/>
      <c r="K1800" s="226"/>
      <c r="L1800" s="188"/>
      <c r="M1800" s="188"/>
      <c r="N1800" s="188"/>
    </row>
    <row r="1801" spans="1:14" s="209" customFormat="1" ht="17.25" customHeight="1" hidden="1">
      <c r="A1801" s="228"/>
      <c r="B1801" s="229"/>
      <c r="C1801" s="723" t="s">
        <v>1077</v>
      </c>
      <c r="D1801" s="724"/>
      <c r="E1801" s="724"/>
      <c r="F1801" s="234">
        <f>SUM(F1786:F1799)</f>
        <v>0</v>
      </c>
      <c r="G1801" s="237"/>
      <c r="H1801" s="336"/>
      <c r="I1801" s="237">
        <f>SUM(I1786:I1800)</f>
        <v>0</v>
      </c>
      <c r="J1801" s="216"/>
      <c r="K1801" s="226"/>
      <c r="L1801" s="188"/>
      <c r="M1801" s="188"/>
      <c r="N1801" s="188"/>
    </row>
    <row r="1802" spans="1:14" s="209" customFormat="1" ht="17.25" customHeight="1" hidden="1">
      <c r="A1802" s="392" t="s">
        <v>55</v>
      </c>
      <c r="B1802" s="204" t="s">
        <v>56</v>
      </c>
      <c r="C1802" s="382"/>
      <c r="D1802" s="220"/>
      <c r="E1802" s="222"/>
      <c r="F1802" s="222"/>
      <c r="G1802" s="222"/>
      <c r="H1802" s="223"/>
      <c r="I1802" s="224"/>
      <c r="J1802" s="225"/>
      <c r="K1802" s="226"/>
      <c r="L1802" s="188"/>
      <c r="M1802" s="188"/>
      <c r="N1802" s="188"/>
    </row>
    <row r="1803" spans="1:14" s="247" customFormat="1" ht="45" customHeight="1" hidden="1">
      <c r="A1803" s="255" t="s">
        <v>57</v>
      </c>
      <c r="B1803" s="316" t="s">
        <v>58</v>
      </c>
      <c r="C1803" s="219" t="s">
        <v>756</v>
      </c>
      <c r="D1803" s="220"/>
      <c r="E1803" s="242"/>
      <c r="F1803" s="222">
        <f>D1803*E1803</f>
        <v>0</v>
      </c>
      <c r="G1803" s="242"/>
      <c r="H1803" s="223">
        <v>4820.18</v>
      </c>
      <c r="I1803" s="393">
        <f aca="true" t="shared" si="19" ref="I1803:I1813">SUM(G1803*H1803)</f>
        <v>0</v>
      </c>
      <c r="J1803" s="394"/>
      <c r="K1803" s="226"/>
      <c r="L1803" s="246"/>
      <c r="M1803" s="246"/>
      <c r="N1803" s="246"/>
    </row>
    <row r="1804" spans="1:14" s="209" customFormat="1" ht="15" customHeight="1" hidden="1">
      <c r="A1804" s="255" t="s">
        <v>59</v>
      </c>
      <c r="B1804" s="230" t="s">
        <v>60</v>
      </c>
      <c r="C1804" s="219" t="s">
        <v>1055</v>
      </c>
      <c r="D1804" s="220"/>
      <c r="E1804" s="242"/>
      <c r="F1804" s="222">
        <f aca="true" t="shared" si="20" ref="F1804:F1813">D1804*E1804</f>
        <v>0</v>
      </c>
      <c r="G1804" s="242"/>
      <c r="H1804" s="223">
        <v>1.5</v>
      </c>
      <c r="I1804" s="393">
        <f t="shared" si="19"/>
        <v>0</v>
      </c>
      <c r="J1804" s="394"/>
      <c r="K1804" s="226"/>
      <c r="L1804" s="188"/>
      <c r="M1804" s="188"/>
      <c r="N1804" s="188"/>
    </row>
    <row r="1805" spans="1:14" s="209" customFormat="1" ht="15" customHeight="1" hidden="1">
      <c r="A1805" s="255" t="s">
        <v>61</v>
      </c>
      <c r="B1805" s="230" t="s">
        <v>62</v>
      </c>
      <c r="C1805" s="219" t="s">
        <v>1076</v>
      </c>
      <c r="D1805" s="220"/>
      <c r="E1805" s="242"/>
      <c r="F1805" s="222">
        <f t="shared" si="20"/>
        <v>0</v>
      </c>
      <c r="G1805" s="242"/>
      <c r="H1805" s="223">
        <v>68.06</v>
      </c>
      <c r="I1805" s="224">
        <f t="shared" si="19"/>
        <v>0</v>
      </c>
      <c r="J1805" s="225"/>
      <c r="K1805" s="226"/>
      <c r="L1805" s="188"/>
      <c r="M1805" s="188"/>
      <c r="N1805" s="188"/>
    </row>
    <row r="1806" spans="1:14" s="209" customFormat="1" ht="15" customHeight="1" hidden="1">
      <c r="A1806" s="255" t="s">
        <v>63</v>
      </c>
      <c r="B1806" s="230" t="s">
        <v>64</v>
      </c>
      <c r="C1806" s="219" t="s">
        <v>1157</v>
      </c>
      <c r="D1806" s="220"/>
      <c r="E1806" s="242"/>
      <c r="F1806" s="222">
        <f t="shared" si="20"/>
        <v>0</v>
      </c>
      <c r="G1806" s="242"/>
      <c r="H1806" s="223">
        <v>252.06</v>
      </c>
      <c r="I1806" s="224">
        <f t="shared" si="19"/>
        <v>0</v>
      </c>
      <c r="J1806" s="225"/>
      <c r="K1806" s="226"/>
      <c r="L1806" s="188"/>
      <c r="M1806" s="188"/>
      <c r="N1806" s="188"/>
    </row>
    <row r="1807" spans="1:14" s="209" customFormat="1" ht="15" customHeight="1" hidden="1">
      <c r="A1807" s="255" t="s">
        <v>65</v>
      </c>
      <c r="B1807" s="230" t="s">
        <v>66</v>
      </c>
      <c r="C1807" s="219" t="s">
        <v>1105</v>
      </c>
      <c r="D1807" s="220"/>
      <c r="E1807" s="242"/>
      <c r="F1807" s="222">
        <f t="shared" si="20"/>
        <v>0</v>
      </c>
      <c r="G1807" s="242"/>
      <c r="H1807" s="223">
        <v>79.92</v>
      </c>
      <c r="I1807" s="224">
        <f t="shared" si="19"/>
        <v>0</v>
      </c>
      <c r="J1807" s="225"/>
      <c r="K1807" s="226"/>
      <c r="L1807" s="188"/>
      <c r="M1807" s="188"/>
      <c r="N1807" s="188"/>
    </row>
    <row r="1808" spans="1:14" s="209" customFormat="1" ht="15" customHeight="1" hidden="1">
      <c r="A1808" s="255" t="s">
        <v>67</v>
      </c>
      <c r="B1808" s="230" t="s">
        <v>68</v>
      </c>
      <c r="C1808" s="219" t="s">
        <v>1076</v>
      </c>
      <c r="D1808" s="220"/>
      <c r="E1808" s="242"/>
      <c r="F1808" s="222">
        <f t="shared" si="20"/>
        <v>0</v>
      </c>
      <c r="G1808" s="242"/>
      <c r="H1808" s="223">
        <v>9.13</v>
      </c>
      <c r="I1808" s="224">
        <f t="shared" si="19"/>
        <v>0</v>
      </c>
      <c r="J1808" s="225"/>
      <c r="K1808" s="226"/>
      <c r="L1808" s="188"/>
      <c r="M1808" s="188"/>
      <c r="N1808" s="188"/>
    </row>
    <row r="1809" spans="1:14" s="209" customFormat="1" ht="15" customHeight="1" hidden="1">
      <c r="A1809" s="255" t="s">
        <v>69</v>
      </c>
      <c r="B1809" s="230" t="s">
        <v>70</v>
      </c>
      <c r="C1809" s="219" t="s">
        <v>1157</v>
      </c>
      <c r="D1809" s="220"/>
      <c r="E1809" s="242"/>
      <c r="F1809" s="222">
        <f t="shared" si="20"/>
        <v>0</v>
      </c>
      <c r="G1809" s="242"/>
      <c r="H1809" s="223">
        <v>150</v>
      </c>
      <c r="I1809" s="224">
        <f t="shared" si="19"/>
        <v>0</v>
      </c>
      <c r="J1809" s="225"/>
      <c r="K1809" s="226"/>
      <c r="L1809" s="188"/>
      <c r="M1809" s="188"/>
      <c r="N1809" s="188"/>
    </row>
    <row r="1810" spans="1:14" s="209" customFormat="1" ht="45" customHeight="1" hidden="1">
      <c r="A1810" s="255" t="s">
        <v>71</v>
      </c>
      <c r="B1810" s="230" t="s">
        <v>72</v>
      </c>
      <c r="C1810" s="219" t="s">
        <v>1157</v>
      </c>
      <c r="D1810" s="220"/>
      <c r="E1810" s="242"/>
      <c r="F1810" s="222">
        <f t="shared" si="20"/>
        <v>0</v>
      </c>
      <c r="G1810" s="242"/>
      <c r="H1810" s="223">
        <v>480</v>
      </c>
      <c r="I1810" s="224">
        <f t="shared" si="19"/>
        <v>0</v>
      </c>
      <c r="J1810" s="225"/>
      <c r="K1810" s="226"/>
      <c r="L1810" s="188"/>
      <c r="M1810" s="188"/>
      <c r="N1810" s="188"/>
    </row>
    <row r="1811" spans="1:14" s="209" customFormat="1" ht="15" customHeight="1" hidden="1">
      <c r="A1811" s="255" t="s">
        <v>73</v>
      </c>
      <c r="B1811" s="230" t="s">
        <v>74</v>
      </c>
      <c r="C1811" s="219" t="s">
        <v>1157</v>
      </c>
      <c r="D1811" s="220"/>
      <c r="E1811" s="242"/>
      <c r="F1811" s="222">
        <f t="shared" si="20"/>
        <v>0</v>
      </c>
      <c r="G1811" s="242"/>
      <c r="H1811" s="223">
        <v>536.42</v>
      </c>
      <c r="I1811" s="224">
        <f t="shared" si="19"/>
        <v>0</v>
      </c>
      <c r="J1811" s="225"/>
      <c r="K1811" s="226"/>
      <c r="L1811" s="188"/>
      <c r="M1811" s="188"/>
      <c r="N1811" s="188"/>
    </row>
    <row r="1812" spans="1:14" s="209" customFormat="1" ht="15" customHeight="1" hidden="1">
      <c r="A1812" s="255" t="s">
        <v>75</v>
      </c>
      <c r="B1812" s="230" t="s">
        <v>76</v>
      </c>
      <c r="C1812" s="219" t="s">
        <v>756</v>
      </c>
      <c r="D1812" s="220"/>
      <c r="E1812" s="242"/>
      <c r="F1812" s="222">
        <f t="shared" si="20"/>
        <v>0</v>
      </c>
      <c r="G1812" s="242"/>
      <c r="H1812" s="223">
        <v>200</v>
      </c>
      <c r="I1812" s="224">
        <f t="shared" si="19"/>
        <v>0</v>
      </c>
      <c r="J1812" s="225"/>
      <c r="K1812" s="226"/>
      <c r="L1812" s="188"/>
      <c r="M1812" s="188"/>
      <c r="N1812" s="188"/>
    </row>
    <row r="1813" spans="1:14" s="247" customFormat="1" ht="30" customHeight="1" hidden="1">
      <c r="A1813" s="255" t="s">
        <v>77</v>
      </c>
      <c r="B1813" s="316" t="s">
        <v>78</v>
      </c>
      <c r="C1813" s="219" t="s">
        <v>756</v>
      </c>
      <c r="D1813" s="220"/>
      <c r="E1813" s="242"/>
      <c r="F1813" s="222">
        <f t="shared" si="20"/>
        <v>0</v>
      </c>
      <c r="G1813" s="242"/>
      <c r="H1813" s="223">
        <v>1958</v>
      </c>
      <c r="I1813" s="224">
        <f t="shared" si="19"/>
        <v>0</v>
      </c>
      <c r="J1813" s="225"/>
      <c r="K1813" s="226"/>
      <c r="L1813" s="246"/>
      <c r="M1813" s="246"/>
      <c r="N1813" s="246"/>
    </row>
    <row r="1814" spans="1:14" s="209" customFormat="1" ht="18" customHeight="1" hidden="1">
      <c r="A1814" s="395"/>
      <c r="B1814" s="380"/>
      <c r="C1814" s="723" t="s">
        <v>1077</v>
      </c>
      <c r="D1814" s="724"/>
      <c r="E1814" s="724"/>
      <c r="F1814" s="234">
        <f>SUM(F1803:F1813)</f>
        <v>0</v>
      </c>
      <c r="G1814" s="237"/>
      <c r="H1814" s="336"/>
      <c r="I1814" s="237">
        <f>SUM(I1803:I1813)</f>
        <v>0</v>
      </c>
      <c r="J1814" s="216"/>
      <c r="K1814" s="226"/>
      <c r="L1814" s="188"/>
      <c r="M1814" s="188"/>
      <c r="N1814" s="188"/>
    </row>
    <row r="1815" spans="1:14" s="209" customFormat="1" ht="18" customHeight="1" hidden="1">
      <c r="A1815" s="396" t="s">
        <v>79</v>
      </c>
      <c r="B1815" s="204" t="s">
        <v>1033</v>
      </c>
      <c r="C1815" s="211"/>
      <c r="D1815" s="238"/>
      <c r="E1815" s="239"/>
      <c r="F1815" s="222"/>
      <c r="G1815" s="239"/>
      <c r="H1815" s="240"/>
      <c r="I1815" s="224"/>
      <c r="J1815" s="225"/>
      <c r="K1815" s="226"/>
      <c r="L1815" s="188"/>
      <c r="M1815" s="188"/>
      <c r="N1815" s="188"/>
    </row>
    <row r="1816" spans="1:14" s="209" customFormat="1" ht="15" customHeight="1" hidden="1">
      <c r="A1816" s="337" t="s">
        <v>80</v>
      </c>
      <c r="B1816" s="292" t="s">
        <v>81</v>
      </c>
      <c r="C1816" s="282"/>
      <c r="D1816" s="220"/>
      <c r="E1816" s="242"/>
      <c r="F1816" s="222"/>
      <c r="G1816" s="242"/>
      <c r="H1816" s="281"/>
      <c r="I1816" s="224"/>
      <c r="J1816" s="225"/>
      <c r="K1816" s="226"/>
      <c r="L1816" s="188"/>
      <c r="M1816" s="188"/>
      <c r="N1816" s="188"/>
    </row>
    <row r="1817" spans="1:14" s="209" customFormat="1" ht="15" customHeight="1" hidden="1">
      <c r="A1817" s="255" t="s">
        <v>82</v>
      </c>
      <c r="B1817" s="230" t="s">
        <v>83</v>
      </c>
      <c r="C1817" s="219" t="s">
        <v>1055</v>
      </c>
      <c r="D1817" s="220"/>
      <c r="E1817" s="242"/>
      <c r="F1817" s="222">
        <f>D1817*E1817</f>
        <v>0</v>
      </c>
      <c r="G1817" s="242"/>
      <c r="H1817" s="223">
        <v>12.99</v>
      </c>
      <c r="I1817" s="224">
        <f>G1817*H1817</f>
        <v>0</v>
      </c>
      <c r="J1817" s="225"/>
      <c r="K1817" s="226"/>
      <c r="L1817" s="188"/>
      <c r="M1817" s="188"/>
      <c r="N1817" s="188"/>
    </row>
    <row r="1818" spans="1:14" s="209" customFormat="1" ht="15" customHeight="1" hidden="1">
      <c r="A1818" s="255" t="s">
        <v>84</v>
      </c>
      <c r="B1818" s="230" t="s">
        <v>85</v>
      </c>
      <c r="C1818" s="219" t="s">
        <v>1055</v>
      </c>
      <c r="D1818" s="220"/>
      <c r="E1818" s="242"/>
      <c r="F1818" s="222"/>
      <c r="G1818" s="242"/>
      <c r="H1818" s="223">
        <v>3.64</v>
      </c>
      <c r="I1818" s="224">
        <f>G1818*H1818</f>
        <v>0</v>
      </c>
      <c r="J1818" s="225"/>
      <c r="K1818" s="226"/>
      <c r="L1818" s="188"/>
      <c r="M1818" s="188"/>
      <c r="N1818" s="188"/>
    </row>
    <row r="1819" spans="1:14" s="209" customFormat="1" ht="15" customHeight="1" hidden="1">
      <c r="A1819" s="255" t="s">
        <v>86</v>
      </c>
      <c r="B1819" s="302" t="s">
        <v>87</v>
      </c>
      <c r="C1819" s="219"/>
      <c r="D1819" s="256"/>
      <c r="E1819" s="242"/>
      <c r="F1819" s="222"/>
      <c r="G1819" s="279"/>
      <c r="H1819" s="223"/>
      <c r="I1819" s="224"/>
      <c r="J1819" s="225"/>
      <c r="K1819" s="226"/>
      <c r="L1819" s="188"/>
      <c r="M1819" s="188"/>
      <c r="N1819" s="188"/>
    </row>
    <row r="1820" spans="1:14" s="209" customFormat="1" ht="30" customHeight="1" hidden="1">
      <c r="A1820" s="255" t="s">
        <v>88</v>
      </c>
      <c r="B1820" s="230" t="s">
        <v>89</v>
      </c>
      <c r="C1820" s="219" t="s">
        <v>1105</v>
      </c>
      <c r="D1820" s="256"/>
      <c r="E1820" s="242"/>
      <c r="F1820" s="222"/>
      <c r="G1820" s="242"/>
      <c r="H1820" s="223">
        <v>12.99</v>
      </c>
      <c r="I1820" s="224">
        <f aca="true" t="shared" si="21" ref="I1820:I1831">G1820*H1820</f>
        <v>0</v>
      </c>
      <c r="J1820" s="225"/>
      <c r="K1820" s="226"/>
      <c r="L1820" s="188"/>
      <c r="M1820" s="188"/>
      <c r="N1820" s="188"/>
    </row>
    <row r="1821" spans="1:14" s="315" customFormat="1" ht="30" customHeight="1" hidden="1">
      <c r="A1821" s="255" t="s">
        <v>90</v>
      </c>
      <c r="B1821" s="230" t="s">
        <v>91</v>
      </c>
      <c r="C1821" s="219" t="s">
        <v>1105</v>
      </c>
      <c r="D1821" s="256"/>
      <c r="E1821" s="242"/>
      <c r="F1821" s="222"/>
      <c r="G1821" s="223"/>
      <c r="H1821" s="223">
        <v>24.53</v>
      </c>
      <c r="I1821" s="224">
        <f t="shared" si="21"/>
        <v>0</v>
      </c>
      <c r="J1821" s="225"/>
      <c r="K1821" s="226"/>
      <c r="L1821" s="314"/>
      <c r="M1821" s="314"/>
      <c r="N1821" s="314"/>
    </row>
    <row r="1822" spans="1:14" s="209" customFormat="1" ht="15" customHeight="1" hidden="1">
      <c r="A1822" s="255" t="s">
        <v>92</v>
      </c>
      <c r="B1822" s="230" t="s">
        <v>93</v>
      </c>
      <c r="C1822" s="219" t="s">
        <v>1105</v>
      </c>
      <c r="D1822" s="256"/>
      <c r="E1822" s="223"/>
      <c r="F1822" s="222"/>
      <c r="G1822" s="223"/>
      <c r="H1822" s="223">
        <v>21.31</v>
      </c>
      <c r="I1822" s="224">
        <f t="shared" si="21"/>
        <v>0</v>
      </c>
      <c r="J1822" s="225"/>
      <c r="K1822" s="226"/>
      <c r="L1822" s="188"/>
      <c r="M1822" s="188"/>
      <c r="N1822" s="188"/>
    </row>
    <row r="1823" spans="1:14" s="209" customFormat="1" ht="30" customHeight="1" hidden="1">
      <c r="A1823" s="255" t="s">
        <v>94</v>
      </c>
      <c r="B1823" s="230" t="s">
        <v>95</v>
      </c>
      <c r="C1823" s="219" t="s">
        <v>1105</v>
      </c>
      <c r="D1823" s="256"/>
      <c r="E1823" s="223"/>
      <c r="F1823" s="222"/>
      <c r="G1823" s="223"/>
      <c r="H1823" s="223">
        <v>16.11</v>
      </c>
      <c r="I1823" s="224">
        <f t="shared" si="21"/>
        <v>0</v>
      </c>
      <c r="J1823" s="225"/>
      <c r="K1823" s="226"/>
      <c r="L1823" s="188"/>
      <c r="M1823" s="188"/>
      <c r="N1823" s="188"/>
    </row>
    <row r="1824" spans="1:14" s="315" customFormat="1" ht="30" customHeight="1" hidden="1">
      <c r="A1824" s="255" t="s">
        <v>96</v>
      </c>
      <c r="B1824" s="230" t="s">
        <v>97</v>
      </c>
      <c r="C1824" s="219" t="s">
        <v>1105</v>
      </c>
      <c r="D1824" s="256"/>
      <c r="E1824" s="223"/>
      <c r="F1824" s="222"/>
      <c r="G1824" s="223"/>
      <c r="H1824" s="223">
        <v>27.65</v>
      </c>
      <c r="I1824" s="224">
        <f t="shared" si="21"/>
        <v>0</v>
      </c>
      <c r="J1824" s="225"/>
      <c r="K1824" s="226"/>
      <c r="L1824" s="314"/>
      <c r="M1824" s="314"/>
      <c r="N1824" s="314"/>
    </row>
    <row r="1825" spans="1:14" s="209" customFormat="1" ht="15" customHeight="1" hidden="1">
      <c r="A1825" s="255" t="s">
        <v>98</v>
      </c>
      <c r="B1825" s="230" t="s">
        <v>99</v>
      </c>
      <c r="C1825" s="219" t="s">
        <v>1105</v>
      </c>
      <c r="D1825" s="256"/>
      <c r="E1825" s="242"/>
      <c r="F1825" s="222"/>
      <c r="G1825" s="223"/>
      <c r="H1825" s="223">
        <v>9.36</v>
      </c>
      <c r="I1825" s="224">
        <f t="shared" si="21"/>
        <v>0</v>
      </c>
      <c r="J1825" s="225"/>
      <c r="K1825" s="226"/>
      <c r="L1825" s="188"/>
      <c r="M1825" s="188"/>
      <c r="N1825" s="188"/>
    </row>
    <row r="1826" spans="1:14" s="209" customFormat="1" ht="15" customHeight="1" hidden="1">
      <c r="A1826" s="255" t="s">
        <v>100</v>
      </c>
      <c r="B1826" s="230" t="s">
        <v>101</v>
      </c>
      <c r="C1826" s="219" t="s">
        <v>1105</v>
      </c>
      <c r="D1826" s="256"/>
      <c r="E1826" s="242">
        <f>H1826*bdi</f>
        <v>25.7025</v>
      </c>
      <c r="F1826" s="222">
        <f aca="true" t="shared" si="22" ref="F1826:F1831">D1826*E1826</f>
        <v>0</v>
      </c>
      <c r="G1826" s="223"/>
      <c r="H1826" s="223">
        <v>22.35</v>
      </c>
      <c r="I1826" s="224">
        <f t="shared" si="21"/>
        <v>0</v>
      </c>
      <c r="J1826" s="225"/>
      <c r="K1826" s="226"/>
      <c r="L1826" s="188"/>
      <c r="M1826" s="188"/>
      <c r="N1826" s="188"/>
    </row>
    <row r="1827" spans="1:14" s="209" customFormat="1" ht="15" customHeight="1" hidden="1">
      <c r="A1827" s="255" t="s">
        <v>102</v>
      </c>
      <c r="B1827" s="230" t="s">
        <v>103</v>
      </c>
      <c r="C1827" s="219" t="s">
        <v>1105</v>
      </c>
      <c r="D1827" s="256">
        <f>D1821-D1828</f>
        <v>0</v>
      </c>
      <c r="E1827" s="242">
        <f>H1827*bdi</f>
        <v>11.753</v>
      </c>
      <c r="F1827" s="222">
        <f t="shared" si="22"/>
        <v>0</v>
      </c>
      <c r="G1827" s="223"/>
      <c r="H1827" s="223">
        <v>10.22</v>
      </c>
      <c r="I1827" s="224">
        <f t="shared" si="21"/>
        <v>0</v>
      </c>
      <c r="J1827" s="225"/>
      <c r="K1827" s="226"/>
      <c r="L1827" s="188"/>
      <c r="M1827" s="188"/>
      <c r="N1827" s="188"/>
    </row>
    <row r="1828" spans="1:14" s="209" customFormat="1" ht="34.5" customHeight="1" hidden="1">
      <c r="A1828" s="255" t="s">
        <v>104</v>
      </c>
      <c r="B1828" s="230" t="s">
        <v>105</v>
      </c>
      <c r="C1828" s="219" t="s">
        <v>1105</v>
      </c>
      <c r="D1828" s="256">
        <f>D1821*0.8</f>
        <v>0</v>
      </c>
      <c r="E1828" s="242">
        <f>H1828*bdi</f>
        <v>1.0234999999999999</v>
      </c>
      <c r="F1828" s="222">
        <f t="shared" si="22"/>
        <v>0</v>
      </c>
      <c r="G1828" s="223"/>
      <c r="H1828" s="223">
        <v>0.89</v>
      </c>
      <c r="I1828" s="224">
        <f t="shared" si="21"/>
        <v>0</v>
      </c>
      <c r="J1828" s="225"/>
      <c r="K1828" s="226"/>
      <c r="L1828" s="188"/>
      <c r="M1828" s="188"/>
      <c r="N1828" s="188"/>
    </row>
    <row r="1829" spans="1:14" s="209" customFormat="1" ht="30" customHeight="1" hidden="1">
      <c r="A1829" s="255" t="s">
        <v>106</v>
      </c>
      <c r="B1829" s="230" t="s">
        <v>107</v>
      </c>
      <c r="C1829" s="219" t="s">
        <v>1105</v>
      </c>
      <c r="D1829" s="256"/>
      <c r="E1829" s="223"/>
      <c r="F1829" s="222">
        <f t="shared" si="22"/>
        <v>0</v>
      </c>
      <c r="G1829" s="223"/>
      <c r="H1829" s="223">
        <v>3.95</v>
      </c>
      <c r="I1829" s="224">
        <f t="shared" si="21"/>
        <v>0</v>
      </c>
      <c r="J1829" s="225"/>
      <c r="K1829" s="226"/>
      <c r="L1829" s="188"/>
      <c r="M1829" s="188"/>
      <c r="N1829" s="188"/>
    </row>
    <row r="1830" spans="1:14" s="209" customFormat="1" ht="30" customHeight="1" hidden="1">
      <c r="A1830" s="255" t="s">
        <v>108</v>
      </c>
      <c r="B1830" s="230" t="s">
        <v>109</v>
      </c>
      <c r="C1830" s="219" t="s">
        <v>1105</v>
      </c>
      <c r="D1830" s="256"/>
      <c r="E1830" s="223"/>
      <c r="F1830" s="222">
        <f t="shared" si="22"/>
        <v>0</v>
      </c>
      <c r="G1830" s="223"/>
      <c r="H1830" s="223">
        <v>11.54</v>
      </c>
      <c r="I1830" s="224">
        <f t="shared" si="21"/>
        <v>0</v>
      </c>
      <c r="J1830" s="225"/>
      <c r="K1830" s="226"/>
      <c r="L1830" s="188"/>
      <c r="M1830" s="188"/>
      <c r="N1830" s="188"/>
    </row>
    <row r="1831" spans="1:14" s="209" customFormat="1" ht="30" customHeight="1" hidden="1">
      <c r="A1831" s="255" t="s">
        <v>110</v>
      </c>
      <c r="B1831" s="230" t="s">
        <v>111</v>
      </c>
      <c r="C1831" s="219" t="s">
        <v>1105</v>
      </c>
      <c r="D1831" s="256"/>
      <c r="E1831" s="242"/>
      <c r="F1831" s="222">
        <f t="shared" si="22"/>
        <v>0</v>
      </c>
      <c r="G1831" s="242"/>
      <c r="H1831" s="223">
        <v>17.13</v>
      </c>
      <c r="I1831" s="224">
        <f t="shared" si="21"/>
        <v>0</v>
      </c>
      <c r="J1831" s="225"/>
      <c r="K1831" s="226"/>
      <c r="L1831" s="188"/>
      <c r="M1831" s="188"/>
      <c r="N1831" s="188"/>
    </row>
    <row r="1832" spans="1:14" s="209" customFormat="1" ht="18" customHeight="1" hidden="1">
      <c r="A1832" s="397"/>
      <c r="B1832" s="398"/>
      <c r="C1832" s="723" t="s">
        <v>1077</v>
      </c>
      <c r="D1832" s="724"/>
      <c r="E1832" s="724"/>
      <c r="F1832" s="399">
        <f>SUM(F1815:F1831)</f>
        <v>0</v>
      </c>
      <c r="G1832" s="400"/>
      <c r="H1832" s="336"/>
      <c r="I1832" s="237">
        <f>SUM(I1816:I1831)</f>
        <v>0</v>
      </c>
      <c r="J1832" s="216"/>
      <c r="K1832" s="226"/>
      <c r="L1832" s="188"/>
      <c r="M1832" s="188"/>
      <c r="N1832" s="188"/>
    </row>
    <row r="1833" spans="1:14" s="209" customFormat="1" ht="18" customHeight="1" hidden="1">
      <c r="A1833" s="396" t="s">
        <v>112</v>
      </c>
      <c r="B1833" s="204" t="s">
        <v>1037</v>
      </c>
      <c r="C1833" s="211"/>
      <c r="D1833" s="238"/>
      <c r="E1833" s="239"/>
      <c r="F1833" s="222"/>
      <c r="G1833" s="239"/>
      <c r="H1833" s="240"/>
      <c r="I1833" s="224"/>
      <c r="J1833" s="225"/>
      <c r="K1833" s="226"/>
      <c r="L1833" s="188"/>
      <c r="M1833" s="188"/>
      <c r="N1833" s="188"/>
    </row>
    <row r="1834" spans="1:14" s="261" customFormat="1" ht="15" customHeight="1" hidden="1">
      <c r="A1834" s="337"/>
      <c r="B1834" s="727" t="s">
        <v>113</v>
      </c>
      <c r="C1834" s="282" t="s">
        <v>114</v>
      </c>
      <c r="D1834" s="220"/>
      <c r="E1834" s="220"/>
      <c r="F1834" s="222">
        <f>E1834*D1834</f>
        <v>0</v>
      </c>
      <c r="G1834" s="242"/>
      <c r="H1834" s="281"/>
      <c r="I1834" s="224"/>
      <c r="J1834" s="225"/>
      <c r="K1834" s="259"/>
      <c r="L1834" s="260"/>
      <c r="M1834" s="260"/>
      <c r="N1834" s="260"/>
    </row>
    <row r="1835" spans="1:14" s="209" customFormat="1" ht="15" customHeight="1" hidden="1">
      <c r="A1835" s="255"/>
      <c r="B1835" s="728"/>
      <c r="C1835" s="219"/>
      <c r="D1835" s="283"/>
      <c r="E1835" s="309"/>
      <c r="F1835" s="334"/>
      <c r="G1835" s="309"/>
      <c r="H1835" s="258"/>
      <c r="I1835" s="224"/>
      <c r="J1835" s="225"/>
      <c r="K1835" s="226"/>
      <c r="L1835" s="188"/>
      <c r="M1835" s="188"/>
      <c r="N1835" s="188"/>
    </row>
    <row r="1836" spans="1:14" s="209" customFormat="1" ht="18" customHeight="1" hidden="1">
      <c r="A1836" s="401"/>
      <c r="B1836" s="402"/>
      <c r="C1836" s="729" t="s">
        <v>1077</v>
      </c>
      <c r="D1836" s="730"/>
      <c r="E1836" s="730"/>
      <c r="F1836" s="403">
        <f>SUM(F1834:F1834)</f>
        <v>0</v>
      </c>
      <c r="G1836" s="404"/>
      <c r="H1836" s="405"/>
      <c r="I1836" s="406">
        <f>SUM(I1834:I1835)</f>
        <v>0</v>
      </c>
      <c r="J1836" s="216"/>
      <c r="K1836" s="226"/>
      <c r="L1836" s="188"/>
      <c r="M1836" s="188"/>
      <c r="N1836" s="188"/>
    </row>
    <row r="1837" spans="1:14" s="411" customFormat="1" ht="25.5" customHeight="1" thickBot="1">
      <c r="A1837" s="407"/>
      <c r="B1837" s="408" t="s">
        <v>1450</v>
      </c>
      <c r="C1837" s="731" t="s">
        <v>1451</v>
      </c>
      <c r="D1837" s="732"/>
      <c r="E1837" s="732"/>
      <c r="F1837" s="409" t="e">
        <f>SUM(F1832,F1836,F1814,F1801,F1784,F1713,F1666,F1633,F1552,F1536,I1820,F1444,F1404,F1365,F1329,F1207,F949,F800,F471,F340,F251,F167,F73,F57,F34)</f>
        <v>#REF!</v>
      </c>
      <c r="G1837" s="733"/>
      <c r="H1837" s="732"/>
      <c r="I1837" s="685">
        <f>SUM(I1832,I1836,I1814,I1801,I1784,I1713,I1666,I1633,I1552,I1536,M1820,I1444,I1404,I1365,I1329,I1207,I949,I800,I471,I340,I251,I167,I73,I57,I34)</f>
        <v>283322.06620000006</v>
      </c>
      <c r="J1837" s="385"/>
      <c r="K1837" s="226"/>
      <c r="L1837" s="410"/>
      <c r="M1837" s="410"/>
      <c r="N1837" s="410"/>
    </row>
    <row r="1838" spans="1:14" s="209" customFormat="1" ht="13.5" customHeight="1">
      <c r="A1838" s="412"/>
      <c r="B1838" s="413"/>
      <c r="C1838" s="414"/>
      <c r="D1838" s="415"/>
      <c r="E1838" s="416"/>
      <c r="F1838" s="417"/>
      <c r="G1838" s="416"/>
      <c r="H1838" s="418"/>
      <c r="I1838" s="416"/>
      <c r="J1838" s="419"/>
      <c r="K1838" s="188"/>
      <c r="L1838" s="188"/>
      <c r="M1838" s="188"/>
      <c r="N1838" s="188"/>
    </row>
    <row r="1839" spans="1:14" s="209" customFormat="1" ht="30" customHeight="1">
      <c r="A1839" s="420" t="s">
        <v>1452</v>
      </c>
      <c r="B1839" s="290"/>
      <c r="C1839" s="421"/>
      <c r="D1839" s="422"/>
      <c r="E1839" s="416"/>
      <c r="F1839" s="417"/>
      <c r="G1839" s="416"/>
      <c r="H1839" s="418"/>
      <c r="I1839" s="416"/>
      <c r="J1839" s="419"/>
      <c r="K1839" s="188"/>
      <c r="L1839" s="188"/>
      <c r="M1839" s="188"/>
      <c r="N1839" s="188"/>
    </row>
    <row r="1840" spans="1:14" s="209" customFormat="1" ht="13.5" customHeight="1">
      <c r="A1840" s="423"/>
      <c r="B1840" s="413"/>
      <c r="C1840" s="414"/>
      <c r="D1840" s="415"/>
      <c r="E1840" s="416"/>
      <c r="F1840" s="417"/>
      <c r="G1840" s="416"/>
      <c r="H1840" s="418"/>
      <c r="I1840" s="416"/>
      <c r="J1840" s="419"/>
      <c r="K1840" s="188"/>
      <c r="L1840" s="188"/>
      <c r="M1840" s="188"/>
      <c r="N1840" s="188"/>
    </row>
    <row r="1841" spans="1:14" s="209" customFormat="1" ht="13.5" customHeight="1">
      <c r="A1841" s="423"/>
      <c r="B1841" s="413"/>
      <c r="C1841" s="414"/>
      <c r="D1841" s="415"/>
      <c r="E1841" s="416"/>
      <c r="F1841" s="417"/>
      <c r="G1841" s="416"/>
      <c r="H1841" s="418"/>
      <c r="I1841" s="416"/>
      <c r="J1841" s="419"/>
      <c r="K1841" s="188"/>
      <c r="L1841" s="188"/>
      <c r="M1841" s="188"/>
      <c r="N1841" s="188"/>
    </row>
    <row r="1842" spans="1:14" s="209" customFormat="1" ht="13.5" customHeight="1">
      <c r="A1842" s="423"/>
      <c r="B1842" s="413"/>
      <c r="C1842" s="414"/>
      <c r="D1842" s="415"/>
      <c r="E1842" s="416"/>
      <c r="F1842" s="417"/>
      <c r="G1842" s="416"/>
      <c r="H1842" s="418"/>
      <c r="I1842" s="416"/>
      <c r="J1842" s="419"/>
      <c r="K1842" s="188"/>
      <c r="L1842" s="188"/>
      <c r="M1842" s="188"/>
      <c r="N1842" s="188"/>
    </row>
    <row r="1843" spans="1:14" s="209" customFormat="1" ht="13.5" customHeight="1">
      <c r="A1843" s="423"/>
      <c r="B1843" s="413"/>
      <c r="C1843" s="414"/>
      <c r="D1843" s="415"/>
      <c r="E1843" s="416"/>
      <c r="F1843" s="417"/>
      <c r="G1843" s="416"/>
      <c r="H1843" s="418"/>
      <c r="I1843" s="416"/>
      <c r="J1843" s="419"/>
      <c r="K1843" s="188"/>
      <c r="L1843" s="188"/>
      <c r="M1843" s="188"/>
      <c r="N1843" s="188"/>
    </row>
    <row r="1844" spans="1:14" s="209" customFormat="1" ht="13.5" customHeight="1">
      <c r="A1844" s="423"/>
      <c r="B1844" s="413"/>
      <c r="C1844" s="414"/>
      <c r="D1844" s="415"/>
      <c r="E1844" s="416"/>
      <c r="F1844" s="417"/>
      <c r="G1844" s="416"/>
      <c r="H1844" s="418"/>
      <c r="I1844" s="416"/>
      <c r="J1844" s="419"/>
      <c r="K1844" s="188"/>
      <c r="L1844" s="188"/>
      <c r="M1844" s="188"/>
      <c r="N1844" s="188"/>
    </row>
    <row r="1845" spans="1:14" s="209" customFormat="1" ht="13.5" customHeight="1">
      <c r="A1845" s="423"/>
      <c r="B1845" s="413"/>
      <c r="C1845" s="414"/>
      <c r="D1845" s="415"/>
      <c r="E1845" s="416"/>
      <c r="F1845" s="417"/>
      <c r="G1845" s="416"/>
      <c r="H1845" s="418"/>
      <c r="I1845" s="416"/>
      <c r="J1845" s="419"/>
      <c r="K1845" s="188"/>
      <c r="L1845" s="188"/>
      <c r="M1845" s="188"/>
      <c r="N1845" s="188"/>
    </row>
    <row r="1846" spans="1:14" s="209" customFormat="1" ht="13.5" customHeight="1">
      <c r="A1846" s="423"/>
      <c r="B1846" s="413"/>
      <c r="C1846" s="414"/>
      <c r="D1846" s="415"/>
      <c r="E1846" s="416"/>
      <c r="F1846" s="417"/>
      <c r="G1846" s="416"/>
      <c r="H1846" s="418"/>
      <c r="I1846" s="416"/>
      <c r="J1846" s="419"/>
      <c r="K1846" s="188"/>
      <c r="L1846" s="188"/>
      <c r="M1846" s="188"/>
      <c r="N1846" s="188"/>
    </row>
    <row r="1847" spans="1:14" s="209" customFormat="1" ht="13.5" customHeight="1">
      <c r="A1847" s="423"/>
      <c r="B1847" s="413"/>
      <c r="C1847" s="414"/>
      <c r="D1847" s="415"/>
      <c r="E1847" s="416"/>
      <c r="F1847" s="417"/>
      <c r="G1847" s="416"/>
      <c r="H1847" s="418"/>
      <c r="I1847" s="416"/>
      <c r="J1847" s="419"/>
      <c r="K1847" s="188"/>
      <c r="L1847" s="188"/>
      <c r="M1847" s="188"/>
      <c r="N1847" s="188"/>
    </row>
    <row r="1848" spans="1:14" s="209" customFormat="1" ht="13.5" customHeight="1">
      <c r="A1848" s="423"/>
      <c r="B1848" s="413"/>
      <c r="C1848" s="414"/>
      <c r="D1848" s="415"/>
      <c r="E1848" s="416"/>
      <c r="F1848" s="417"/>
      <c r="G1848" s="416"/>
      <c r="H1848" s="418"/>
      <c r="I1848" s="416"/>
      <c r="J1848" s="419"/>
      <c r="K1848" s="188"/>
      <c r="L1848" s="188"/>
      <c r="M1848" s="188"/>
      <c r="N1848" s="188"/>
    </row>
    <row r="1849" spans="1:14" s="209" customFormat="1" ht="30" customHeight="1">
      <c r="A1849" s="423"/>
      <c r="B1849" s="413"/>
      <c r="C1849" s="414"/>
      <c r="D1849" s="415"/>
      <c r="E1849" s="416"/>
      <c r="F1849" s="417"/>
      <c r="G1849" s="416"/>
      <c r="H1849" s="418"/>
      <c r="I1849" s="416"/>
      <c r="J1849" s="419"/>
      <c r="K1849" s="188"/>
      <c r="L1849" s="188"/>
      <c r="M1849" s="188"/>
      <c r="N1849" s="188"/>
    </row>
    <row r="1850" spans="1:14" s="209" customFormat="1" ht="13.5" customHeight="1">
      <c r="A1850" s="423"/>
      <c r="B1850" s="413"/>
      <c r="C1850" s="414"/>
      <c r="D1850" s="415"/>
      <c r="E1850" s="416"/>
      <c r="F1850" s="417"/>
      <c r="G1850" s="416"/>
      <c r="H1850" s="418"/>
      <c r="I1850" s="416"/>
      <c r="J1850" s="419"/>
      <c r="K1850" s="188"/>
      <c r="L1850" s="188"/>
      <c r="M1850" s="188"/>
      <c r="N1850" s="188"/>
    </row>
    <row r="1851" spans="1:14" s="209" customFormat="1" ht="13.5" customHeight="1">
      <c r="A1851" s="423"/>
      <c r="B1851" s="413"/>
      <c r="C1851" s="414"/>
      <c r="D1851" s="415"/>
      <c r="E1851" s="416"/>
      <c r="F1851" s="417"/>
      <c r="G1851" s="416"/>
      <c r="H1851" s="418"/>
      <c r="I1851" s="416"/>
      <c r="J1851" s="419"/>
      <c r="K1851" s="188"/>
      <c r="L1851" s="188"/>
      <c r="M1851" s="188"/>
      <c r="N1851" s="188"/>
    </row>
    <row r="1852" spans="1:14" s="209" customFormat="1" ht="13.5" customHeight="1">
      <c r="A1852" s="423"/>
      <c r="B1852" s="413"/>
      <c r="C1852" s="414"/>
      <c r="D1852" s="415"/>
      <c r="E1852" s="416"/>
      <c r="F1852" s="417"/>
      <c r="G1852" s="416"/>
      <c r="H1852" s="418"/>
      <c r="I1852" s="416"/>
      <c r="J1852" s="419"/>
      <c r="K1852" s="188"/>
      <c r="L1852" s="188"/>
      <c r="M1852" s="188"/>
      <c r="N1852" s="188"/>
    </row>
    <row r="1853" spans="1:14" s="209" customFormat="1" ht="13.5" customHeight="1">
      <c r="A1853" s="423"/>
      <c r="B1853" s="413"/>
      <c r="C1853" s="414"/>
      <c r="D1853" s="415"/>
      <c r="E1853" s="416"/>
      <c r="F1853" s="417"/>
      <c r="G1853" s="416"/>
      <c r="H1853" s="418"/>
      <c r="I1853" s="416"/>
      <c r="J1853" s="419"/>
      <c r="K1853" s="188"/>
      <c r="L1853" s="188"/>
      <c r="M1853" s="188"/>
      <c r="N1853" s="188"/>
    </row>
    <row r="1854" spans="1:14" s="209" customFormat="1" ht="13.5" customHeight="1">
      <c r="A1854" s="423"/>
      <c r="B1854" s="413"/>
      <c r="C1854" s="414"/>
      <c r="D1854" s="415"/>
      <c r="E1854" s="416"/>
      <c r="F1854" s="417"/>
      <c r="G1854" s="416"/>
      <c r="H1854" s="418"/>
      <c r="I1854" s="416"/>
      <c r="J1854" s="419"/>
      <c r="K1854" s="188"/>
      <c r="L1854" s="188"/>
      <c r="M1854" s="188"/>
      <c r="N1854" s="188"/>
    </row>
    <row r="1855" spans="1:14" s="209" customFormat="1" ht="13.5" customHeight="1">
      <c r="A1855" s="423"/>
      <c r="B1855" s="413"/>
      <c r="C1855" s="414"/>
      <c r="D1855" s="415"/>
      <c r="E1855" s="416"/>
      <c r="F1855" s="417"/>
      <c r="G1855" s="416"/>
      <c r="H1855" s="418"/>
      <c r="I1855" s="416"/>
      <c r="J1855" s="419"/>
      <c r="K1855" s="188"/>
      <c r="L1855" s="188"/>
      <c r="M1855" s="188"/>
      <c r="N1855" s="188"/>
    </row>
    <row r="1856" spans="1:14" s="209" customFormat="1" ht="13.5" customHeight="1">
      <c r="A1856" s="423"/>
      <c r="B1856" s="413"/>
      <c r="C1856" s="414"/>
      <c r="D1856" s="415"/>
      <c r="E1856" s="416"/>
      <c r="F1856" s="417"/>
      <c r="G1856" s="416"/>
      <c r="H1856" s="418"/>
      <c r="I1856" s="416"/>
      <c r="J1856" s="419"/>
      <c r="K1856" s="188"/>
      <c r="L1856" s="188"/>
      <c r="M1856" s="188"/>
      <c r="N1856" s="188"/>
    </row>
    <row r="1857" spans="1:14" s="209" customFormat="1" ht="13.5" customHeight="1">
      <c r="A1857" s="423"/>
      <c r="B1857" s="413"/>
      <c r="C1857" s="414"/>
      <c r="D1857" s="415"/>
      <c r="E1857" s="416"/>
      <c r="F1857" s="417"/>
      <c r="G1857" s="416"/>
      <c r="H1857" s="418"/>
      <c r="I1857" s="416"/>
      <c r="J1857" s="419"/>
      <c r="K1857" s="188"/>
      <c r="L1857" s="188"/>
      <c r="M1857" s="188"/>
      <c r="N1857" s="188"/>
    </row>
    <row r="1858" spans="1:14" s="209" customFormat="1" ht="13.5" customHeight="1">
      <c r="A1858" s="423"/>
      <c r="B1858" s="413"/>
      <c r="C1858" s="414"/>
      <c r="D1858" s="415"/>
      <c r="E1858" s="416"/>
      <c r="F1858" s="417"/>
      <c r="G1858" s="416"/>
      <c r="H1858" s="418"/>
      <c r="I1858" s="416"/>
      <c r="J1858" s="419"/>
      <c r="K1858" s="188"/>
      <c r="L1858" s="188"/>
      <c r="M1858" s="188"/>
      <c r="N1858" s="188"/>
    </row>
    <row r="1859" spans="1:14" s="209" customFormat="1" ht="13.5" customHeight="1">
      <c r="A1859" s="423"/>
      <c r="B1859" s="413"/>
      <c r="C1859" s="414"/>
      <c r="D1859" s="415"/>
      <c r="E1859" s="416"/>
      <c r="F1859" s="417"/>
      <c r="G1859" s="416"/>
      <c r="H1859" s="418"/>
      <c r="I1859" s="416"/>
      <c r="J1859" s="419"/>
      <c r="K1859" s="188"/>
      <c r="L1859" s="188"/>
      <c r="M1859" s="188"/>
      <c r="N1859" s="188"/>
    </row>
    <row r="1860" spans="1:14" s="209" customFormat="1" ht="13.5" customHeight="1">
      <c r="A1860" s="423"/>
      <c r="B1860" s="413"/>
      <c r="C1860" s="414"/>
      <c r="D1860" s="415"/>
      <c r="E1860" s="416"/>
      <c r="F1860" s="417"/>
      <c r="G1860" s="416"/>
      <c r="H1860" s="418"/>
      <c r="I1860" s="416"/>
      <c r="J1860" s="419"/>
      <c r="K1860" s="188"/>
      <c r="L1860" s="188"/>
      <c r="M1860" s="188"/>
      <c r="N1860" s="188"/>
    </row>
    <row r="1861" spans="1:14" s="209" customFormat="1" ht="13.5" customHeight="1">
      <c r="A1861" s="423"/>
      <c r="B1861" s="413"/>
      <c r="C1861" s="414"/>
      <c r="D1861" s="415"/>
      <c r="E1861" s="416"/>
      <c r="F1861" s="417"/>
      <c r="G1861" s="416"/>
      <c r="H1861" s="418"/>
      <c r="I1861" s="416"/>
      <c r="J1861" s="419"/>
      <c r="K1861" s="188"/>
      <c r="L1861" s="188"/>
      <c r="M1861" s="188"/>
      <c r="N1861" s="188"/>
    </row>
    <row r="1862" spans="1:14" s="209" customFormat="1" ht="13.5" customHeight="1">
      <c r="A1862" s="423"/>
      <c r="B1862" s="413"/>
      <c r="C1862" s="414"/>
      <c r="D1862" s="415"/>
      <c r="E1862" s="416"/>
      <c r="F1862" s="417"/>
      <c r="G1862" s="416"/>
      <c r="H1862" s="418"/>
      <c r="I1862" s="416"/>
      <c r="J1862" s="419"/>
      <c r="K1862" s="188"/>
      <c r="L1862" s="188"/>
      <c r="M1862" s="188"/>
      <c r="N1862" s="188"/>
    </row>
    <row r="1863" spans="1:14" s="209" customFormat="1" ht="13.5" customHeight="1">
      <c r="A1863" s="423"/>
      <c r="B1863" s="413"/>
      <c r="C1863" s="414"/>
      <c r="D1863" s="415"/>
      <c r="E1863" s="416"/>
      <c r="F1863" s="417"/>
      <c r="G1863" s="416"/>
      <c r="H1863" s="418"/>
      <c r="I1863" s="416"/>
      <c r="J1863" s="419"/>
      <c r="K1863" s="188"/>
      <c r="L1863" s="188"/>
      <c r="M1863" s="188"/>
      <c r="N1863" s="188"/>
    </row>
    <row r="1864" spans="1:14" s="209" customFormat="1" ht="13.5" customHeight="1">
      <c r="A1864" s="423"/>
      <c r="B1864" s="413"/>
      <c r="C1864" s="414"/>
      <c r="D1864" s="415"/>
      <c r="E1864" s="416"/>
      <c r="F1864" s="417"/>
      <c r="G1864" s="416"/>
      <c r="H1864" s="418"/>
      <c r="I1864" s="416"/>
      <c r="J1864" s="419"/>
      <c r="K1864" s="188"/>
      <c r="L1864" s="188"/>
      <c r="M1864" s="188"/>
      <c r="N1864" s="188"/>
    </row>
    <row r="1865" spans="1:14" s="209" customFormat="1" ht="13.5" customHeight="1">
      <c r="A1865" s="423"/>
      <c r="B1865" s="413"/>
      <c r="C1865" s="414"/>
      <c r="D1865" s="415"/>
      <c r="E1865" s="416"/>
      <c r="F1865" s="417"/>
      <c r="G1865" s="416"/>
      <c r="H1865" s="418"/>
      <c r="I1865" s="416"/>
      <c r="J1865" s="419"/>
      <c r="K1865" s="188"/>
      <c r="L1865" s="188"/>
      <c r="M1865" s="188"/>
      <c r="N1865" s="188"/>
    </row>
    <row r="1866" spans="1:14" s="209" customFormat="1" ht="13.5" customHeight="1">
      <c r="A1866" s="423"/>
      <c r="B1866" s="413"/>
      <c r="C1866" s="414"/>
      <c r="D1866" s="415"/>
      <c r="E1866" s="416"/>
      <c r="F1866" s="417"/>
      <c r="G1866" s="416"/>
      <c r="H1866" s="418"/>
      <c r="I1866" s="416"/>
      <c r="J1866" s="419"/>
      <c r="K1866" s="188"/>
      <c r="L1866" s="188"/>
      <c r="M1866" s="188"/>
      <c r="N1866" s="188"/>
    </row>
    <row r="1867" spans="1:14" s="209" customFormat="1" ht="13.5" customHeight="1">
      <c r="A1867" s="423"/>
      <c r="B1867" s="413"/>
      <c r="C1867" s="414"/>
      <c r="D1867" s="415"/>
      <c r="E1867" s="416"/>
      <c r="F1867" s="417"/>
      <c r="G1867" s="416"/>
      <c r="H1867" s="418"/>
      <c r="I1867" s="416"/>
      <c r="J1867" s="419"/>
      <c r="K1867" s="188"/>
      <c r="L1867" s="188"/>
      <c r="M1867" s="188"/>
      <c r="N1867" s="188"/>
    </row>
    <row r="1868" spans="1:14" s="209" customFormat="1" ht="13.5" customHeight="1">
      <c r="A1868" s="423"/>
      <c r="B1868" s="413"/>
      <c r="C1868" s="414"/>
      <c r="D1868" s="415"/>
      <c r="E1868" s="416"/>
      <c r="F1868" s="417"/>
      <c r="G1868" s="416"/>
      <c r="H1868" s="418"/>
      <c r="I1868" s="416"/>
      <c r="J1868" s="419"/>
      <c r="K1868" s="188"/>
      <c r="L1868" s="188"/>
      <c r="M1868" s="188"/>
      <c r="N1868" s="188"/>
    </row>
    <row r="1869" spans="1:14" s="209" customFormat="1" ht="13.5" customHeight="1">
      <c r="A1869" s="423"/>
      <c r="B1869" s="413"/>
      <c r="C1869" s="414"/>
      <c r="D1869" s="415"/>
      <c r="E1869" s="416"/>
      <c r="F1869" s="417"/>
      <c r="G1869" s="416"/>
      <c r="H1869" s="418"/>
      <c r="I1869" s="416"/>
      <c r="J1869" s="419"/>
      <c r="K1869" s="188"/>
      <c r="L1869" s="188"/>
      <c r="M1869" s="188"/>
      <c r="N1869" s="188"/>
    </row>
    <row r="1870" spans="1:14" s="209" customFormat="1" ht="13.5" customHeight="1">
      <c r="A1870" s="423"/>
      <c r="B1870" s="413"/>
      <c r="C1870" s="414"/>
      <c r="D1870" s="415"/>
      <c r="E1870" s="416"/>
      <c r="F1870" s="417"/>
      <c r="G1870" s="416"/>
      <c r="H1870" s="418"/>
      <c r="I1870" s="416"/>
      <c r="J1870" s="419"/>
      <c r="K1870" s="188"/>
      <c r="L1870" s="188"/>
      <c r="M1870" s="188"/>
      <c r="N1870" s="188"/>
    </row>
    <row r="1871" spans="1:14" s="209" customFormat="1" ht="13.5" customHeight="1">
      <c r="A1871" s="423"/>
      <c r="B1871" s="413"/>
      <c r="C1871" s="414"/>
      <c r="D1871" s="415"/>
      <c r="E1871" s="416"/>
      <c r="F1871" s="417"/>
      <c r="G1871" s="416"/>
      <c r="H1871" s="418"/>
      <c r="I1871" s="416"/>
      <c r="J1871" s="419"/>
      <c r="K1871" s="188"/>
      <c r="L1871" s="188"/>
      <c r="M1871" s="188"/>
      <c r="N1871" s="188"/>
    </row>
    <row r="1872" spans="1:14" s="209" customFormat="1" ht="13.5" customHeight="1">
      <c r="A1872" s="423"/>
      <c r="B1872" s="413"/>
      <c r="C1872" s="414"/>
      <c r="D1872" s="415"/>
      <c r="E1872" s="416"/>
      <c r="F1872" s="417"/>
      <c r="G1872" s="416"/>
      <c r="H1872" s="418"/>
      <c r="I1872" s="416"/>
      <c r="J1872" s="419"/>
      <c r="K1872" s="188"/>
      <c r="L1872" s="188"/>
      <c r="M1872" s="188"/>
      <c r="N1872" s="188"/>
    </row>
    <row r="1873" spans="1:14" s="209" customFormat="1" ht="13.5" customHeight="1">
      <c r="A1873" s="423"/>
      <c r="B1873" s="413"/>
      <c r="C1873" s="414"/>
      <c r="D1873" s="415"/>
      <c r="E1873" s="416"/>
      <c r="F1873" s="417"/>
      <c r="G1873" s="416"/>
      <c r="H1873" s="418"/>
      <c r="I1873" s="416"/>
      <c r="J1873" s="419"/>
      <c r="K1873" s="188"/>
      <c r="L1873" s="188"/>
      <c r="M1873" s="188"/>
      <c r="N1873" s="188"/>
    </row>
    <row r="1874" spans="1:14" s="209" customFormat="1" ht="13.5" customHeight="1">
      <c r="A1874" s="423"/>
      <c r="B1874" s="413"/>
      <c r="C1874" s="414"/>
      <c r="D1874" s="415"/>
      <c r="E1874" s="416"/>
      <c r="F1874" s="417"/>
      <c r="G1874" s="416"/>
      <c r="H1874" s="418"/>
      <c r="I1874" s="416"/>
      <c r="J1874" s="419"/>
      <c r="K1874" s="188"/>
      <c r="L1874" s="188"/>
      <c r="M1874" s="188"/>
      <c r="N1874" s="188"/>
    </row>
    <row r="1875" spans="1:14" s="209" customFormat="1" ht="13.5" customHeight="1">
      <c r="A1875" s="423"/>
      <c r="B1875" s="413"/>
      <c r="C1875" s="414"/>
      <c r="D1875" s="415"/>
      <c r="E1875" s="416"/>
      <c r="F1875" s="417"/>
      <c r="G1875" s="416"/>
      <c r="H1875" s="418"/>
      <c r="I1875" s="416"/>
      <c r="J1875" s="419"/>
      <c r="K1875" s="188"/>
      <c r="L1875" s="188"/>
      <c r="M1875" s="188"/>
      <c r="N1875" s="188"/>
    </row>
    <row r="1876" spans="1:14" s="209" customFormat="1" ht="13.5" customHeight="1">
      <c r="A1876" s="423"/>
      <c r="B1876" s="413"/>
      <c r="C1876" s="414"/>
      <c r="D1876" s="415"/>
      <c r="E1876" s="416"/>
      <c r="F1876" s="417"/>
      <c r="G1876" s="416"/>
      <c r="H1876" s="418"/>
      <c r="I1876" s="416"/>
      <c r="J1876" s="419"/>
      <c r="K1876" s="188"/>
      <c r="L1876" s="188"/>
      <c r="M1876" s="188"/>
      <c r="N1876" s="188"/>
    </row>
    <row r="1877" spans="1:14" s="209" customFormat="1" ht="13.5" customHeight="1">
      <c r="A1877" s="423"/>
      <c r="B1877" s="413"/>
      <c r="C1877" s="414"/>
      <c r="D1877" s="415"/>
      <c r="E1877" s="416"/>
      <c r="F1877" s="417"/>
      <c r="G1877" s="416"/>
      <c r="H1877" s="418"/>
      <c r="I1877" s="416"/>
      <c r="J1877" s="419"/>
      <c r="K1877" s="188"/>
      <c r="L1877" s="188"/>
      <c r="M1877" s="188"/>
      <c r="N1877" s="188"/>
    </row>
    <row r="1878" spans="1:14" s="209" customFormat="1" ht="13.5" customHeight="1">
      <c r="A1878" s="423"/>
      <c r="B1878" s="413"/>
      <c r="C1878" s="414"/>
      <c r="D1878" s="415"/>
      <c r="E1878" s="416"/>
      <c r="F1878" s="417"/>
      <c r="G1878" s="416"/>
      <c r="H1878" s="418"/>
      <c r="I1878" s="416"/>
      <c r="J1878" s="419"/>
      <c r="K1878" s="188"/>
      <c r="L1878" s="188"/>
      <c r="M1878" s="188"/>
      <c r="N1878" s="188"/>
    </row>
    <row r="1879" spans="1:14" s="209" customFormat="1" ht="13.5" customHeight="1">
      <c r="A1879" s="423"/>
      <c r="B1879" s="413"/>
      <c r="C1879" s="414"/>
      <c r="D1879" s="415"/>
      <c r="E1879" s="416"/>
      <c r="F1879" s="417"/>
      <c r="G1879" s="416"/>
      <c r="H1879" s="418"/>
      <c r="I1879" s="416"/>
      <c r="J1879" s="419"/>
      <c r="K1879" s="188"/>
      <c r="L1879" s="188"/>
      <c r="M1879" s="188"/>
      <c r="N1879" s="188"/>
    </row>
    <row r="1880" spans="1:14" s="209" customFormat="1" ht="13.5" customHeight="1">
      <c r="A1880" s="423"/>
      <c r="B1880" s="413"/>
      <c r="C1880" s="414"/>
      <c r="D1880" s="415"/>
      <c r="E1880" s="416"/>
      <c r="F1880" s="417"/>
      <c r="G1880" s="416"/>
      <c r="H1880" s="418"/>
      <c r="I1880" s="416"/>
      <c r="J1880" s="419"/>
      <c r="K1880" s="188"/>
      <c r="L1880" s="188"/>
      <c r="M1880" s="188"/>
      <c r="N1880" s="188"/>
    </row>
    <row r="1881" spans="1:14" s="209" customFormat="1" ht="13.5" customHeight="1">
      <c r="A1881" s="423"/>
      <c r="B1881" s="413"/>
      <c r="C1881" s="414"/>
      <c r="D1881" s="415"/>
      <c r="E1881" s="416"/>
      <c r="F1881" s="417"/>
      <c r="G1881" s="416"/>
      <c r="H1881" s="418"/>
      <c r="I1881" s="416"/>
      <c r="J1881" s="419"/>
      <c r="K1881" s="188"/>
      <c r="L1881" s="188"/>
      <c r="M1881" s="188"/>
      <c r="N1881" s="188"/>
    </row>
    <row r="1882" spans="1:14" s="209" customFormat="1" ht="13.5" customHeight="1">
      <c r="A1882" s="423"/>
      <c r="B1882" s="413"/>
      <c r="C1882" s="414"/>
      <c r="D1882" s="415"/>
      <c r="E1882" s="416"/>
      <c r="F1882" s="417"/>
      <c r="G1882" s="416"/>
      <c r="H1882" s="418"/>
      <c r="I1882" s="416"/>
      <c r="J1882" s="419"/>
      <c r="K1882" s="188"/>
      <c r="L1882" s="188"/>
      <c r="M1882" s="188"/>
      <c r="N1882" s="188"/>
    </row>
    <row r="1883" spans="1:14" s="209" customFormat="1" ht="13.5" customHeight="1">
      <c r="A1883" s="423"/>
      <c r="B1883" s="413"/>
      <c r="C1883" s="414"/>
      <c r="D1883" s="415"/>
      <c r="E1883" s="416"/>
      <c r="F1883" s="417"/>
      <c r="G1883" s="416"/>
      <c r="H1883" s="418"/>
      <c r="I1883" s="416"/>
      <c r="J1883" s="419"/>
      <c r="K1883" s="188"/>
      <c r="L1883" s="188"/>
      <c r="M1883" s="188"/>
      <c r="N1883" s="188"/>
    </row>
    <row r="1884" spans="1:14" s="209" customFormat="1" ht="13.5" customHeight="1">
      <c r="A1884" s="423"/>
      <c r="B1884" s="413"/>
      <c r="C1884" s="414"/>
      <c r="D1884" s="415"/>
      <c r="E1884" s="416"/>
      <c r="F1884" s="417"/>
      <c r="G1884" s="416"/>
      <c r="H1884" s="418"/>
      <c r="I1884" s="416"/>
      <c r="J1884" s="419"/>
      <c r="K1884" s="188"/>
      <c r="L1884" s="188"/>
      <c r="M1884" s="188"/>
      <c r="N1884" s="188"/>
    </row>
    <row r="1885" spans="1:14" s="209" customFormat="1" ht="13.5" customHeight="1">
      <c r="A1885" s="423"/>
      <c r="B1885" s="413"/>
      <c r="C1885" s="414"/>
      <c r="D1885" s="415"/>
      <c r="E1885" s="416"/>
      <c r="F1885" s="417"/>
      <c r="G1885" s="416"/>
      <c r="H1885" s="418"/>
      <c r="I1885" s="416"/>
      <c r="J1885" s="419"/>
      <c r="K1885" s="188"/>
      <c r="L1885" s="188"/>
      <c r="M1885" s="188"/>
      <c r="N1885" s="188"/>
    </row>
    <row r="1886" spans="1:14" s="209" customFormat="1" ht="30" customHeight="1">
      <c r="A1886" s="423"/>
      <c r="B1886" s="413"/>
      <c r="C1886" s="414"/>
      <c r="D1886" s="415"/>
      <c r="E1886" s="416"/>
      <c r="F1886" s="417"/>
      <c r="G1886" s="416"/>
      <c r="H1886" s="418"/>
      <c r="I1886" s="416"/>
      <c r="J1886" s="419"/>
      <c r="K1886" s="188"/>
      <c r="L1886" s="188"/>
      <c r="M1886" s="188"/>
      <c r="N1886" s="188"/>
    </row>
    <row r="1887" spans="1:14" ht="17.25" customHeight="1">
      <c r="A1887" s="413"/>
      <c r="E1887" s="413"/>
      <c r="F1887" s="413"/>
      <c r="G1887" s="413"/>
      <c r="H1887" s="413"/>
      <c r="I1887" s="413"/>
      <c r="J1887" s="190"/>
      <c r="K1887" s="188"/>
      <c r="L1887" s="188"/>
      <c r="M1887" s="188"/>
      <c r="N1887" s="188"/>
    </row>
    <row r="1888" spans="1:10" ht="12.75" customHeight="1">
      <c r="A1888" s="413"/>
      <c r="E1888" s="413"/>
      <c r="F1888" s="413"/>
      <c r="G1888" s="413"/>
      <c r="H1888" s="413"/>
      <c r="I1888" s="413"/>
      <c r="J1888" s="190"/>
    </row>
    <row r="1889" spans="1:10" ht="12.75" customHeight="1">
      <c r="A1889" s="413"/>
      <c r="E1889" s="413"/>
      <c r="F1889" s="413"/>
      <c r="G1889" s="413"/>
      <c r="H1889" s="413"/>
      <c r="I1889" s="413"/>
      <c r="J1889" s="190"/>
    </row>
  </sheetData>
  <sheetProtection password="F751" sheet="1" objects="1" scenarios="1"/>
  <mergeCells count="30">
    <mergeCell ref="C1837:E1837"/>
    <mergeCell ref="G1837:H1837"/>
    <mergeCell ref="C1814:E1814"/>
    <mergeCell ref="C1832:E1832"/>
    <mergeCell ref="B1834:B1835"/>
    <mergeCell ref="C1836:E1836"/>
    <mergeCell ref="C1666:E1666"/>
    <mergeCell ref="C1713:E1713"/>
    <mergeCell ref="C1784:E1784"/>
    <mergeCell ref="C1801:E1801"/>
    <mergeCell ref="C1444:E1444"/>
    <mergeCell ref="C1536:E1536"/>
    <mergeCell ref="C1552:E1552"/>
    <mergeCell ref="C1633:E1633"/>
    <mergeCell ref="C1207:E1207"/>
    <mergeCell ref="C1329:E1329"/>
    <mergeCell ref="C1365:E1365"/>
    <mergeCell ref="C1404:E1404"/>
    <mergeCell ref="C340:E340"/>
    <mergeCell ref="C471:E471"/>
    <mergeCell ref="C800:E800"/>
    <mergeCell ref="C949:E949"/>
    <mergeCell ref="C57:E57"/>
    <mergeCell ref="C73:E73"/>
    <mergeCell ref="C167:E167"/>
    <mergeCell ref="C251:E251"/>
    <mergeCell ref="B1:I1"/>
    <mergeCell ref="D4:F4"/>
    <mergeCell ref="G4:I4"/>
    <mergeCell ref="C34:E34"/>
  </mergeCells>
  <printOptions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79"/>
  <sheetViews>
    <sheetView zoomScale="90" zoomScaleNormal="90" workbookViewId="0" topLeftCell="A1">
      <selection activeCell="E7" sqref="E7"/>
    </sheetView>
  </sheetViews>
  <sheetFormatPr defaultColWidth="8.421875" defaultRowHeight="12.75"/>
  <cols>
    <col min="1" max="1" width="11.57421875" style="183" customWidth="1"/>
    <col min="2" max="2" width="74.7109375" style="174" customWidth="1"/>
    <col min="3" max="3" width="6.28125" style="175" customWidth="1"/>
    <col min="4" max="4" width="11.7109375" style="176" customWidth="1"/>
    <col min="5" max="5" width="11.7109375" style="177" customWidth="1"/>
    <col min="6" max="6" width="14.00390625" style="176" customWidth="1"/>
    <col min="7" max="7" width="11.7109375" style="178" customWidth="1"/>
    <col min="8" max="8" width="6.140625" style="65" customWidth="1"/>
    <col min="9" max="9" width="8.8515625" style="65" customWidth="1"/>
    <col min="10" max="10" width="10.28125" style="65" customWidth="1"/>
    <col min="11" max="11" width="11.00390625" style="65" customWidth="1"/>
    <col min="12" max="13" width="8.421875" style="65" customWidth="1"/>
    <col min="14" max="16384" width="8.421875" style="65" customWidth="1"/>
  </cols>
  <sheetData>
    <row r="1" spans="1:11" ht="45" customHeight="1">
      <c r="A1" s="61"/>
      <c r="B1" s="734" t="s">
        <v>128</v>
      </c>
      <c r="C1" s="735"/>
      <c r="D1" s="735"/>
      <c r="E1" s="735"/>
      <c r="F1" s="736"/>
      <c r="G1" s="62"/>
      <c r="H1" s="63"/>
      <c r="I1" s="63"/>
      <c r="J1" s="64" t="s">
        <v>1049</v>
      </c>
      <c r="K1" s="63"/>
    </row>
    <row r="2" spans="1:11" ht="18" customHeight="1">
      <c r="A2" s="66"/>
      <c r="B2" s="66" t="s">
        <v>1453</v>
      </c>
      <c r="C2" s="737" t="s">
        <v>1454</v>
      </c>
      <c r="D2" s="738"/>
      <c r="E2" s="738"/>
      <c r="F2" s="739"/>
      <c r="G2" s="67"/>
      <c r="H2" s="63"/>
      <c r="I2" s="63"/>
      <c r="J2" s="68">
        <v>1.15</v>
      </c>
      <c r="K2" s="63"/>
    </row>
    <row r="3" spans="1:11" ht="18" customHeight="1">
      <c r="A3" s="69"/>
      <c r="B3" s="69" t="s">
        <v>1455</v>
      </c>
      <c r="C3" s="740" t="s">
        <v>1456</v>
      </c>
      <c r="D3" s="738"/>
      <c r="E3" s="738"/>
      <c r="F3" s="739"/>
      <c r="G3" s="67"/>
      <c r="H3" s="63"/>
      <c r="I3" s="63"/>
      <c r="J3" s="63"/>
      <c r="K3" s="63"/>
    </row>
    <row r="4" spans="1:11" ht="18" customHeight="1">
      <c r="A4" s="70"/>
      <c r="B4" s="71"/>
      <c r="C4" s="72"/>
      <c r="D4" s="741" t="s">
        <v>1461</v>
      </c>
      <c r="E4" s="741"/>
      <c r="F4" s="741"/>
      <c r="G4" s="73"/>
      <c r="H4" s="63"/>
      <c r="I4" s="63"/>
      <c r="J4" s="63"/>
      <c r="K4" s="63"/>
    </row>
    <row r="5" spans="1:11" s="80" customFormat="1" ht="21.75" customHeight="1">
      <c r="A5" s="74" t="s">
        <v>994</v>
      </c>
      <c r="B5" s="75" t="s">
        <v>995</v>
      </c>
      <c r="C5" s="76" t="s">
        <v>1052</v>
      </c>
      <c r="D5" s="77" t="s">
        <v>1053</v>
      </c>
      <c r="E5" s="78" t="s">
        <v>1462</v>
      </c>
      <c r="F5" s="686" t="s">
        <v>1457</v>
      </c>
      <c r="G5" s="79"/>
      <c r="H5" s="63"/>
      <c r="I5" s="63"/>
      <c r="J5" s="63"/>
      <c r="K5" s="63"/>
    </row>
    <row r="6" spans="1:11" s="80" customFormat="1" ht="18" customHeight="1">
      <c r="A6" s="81" t="s">
        <v>1463</v>
      </c>
      <c r="B6" s="75" t="s">
        <v>1012</v>
      </c>
      <c r="C6" s="82"/>
      <c r="D6" s="77"/>
      <c r="E6" s="83"/>
      <c r="F6" s="687"/>
      <c r="G6" s="84"/>
      <c r="H6" s="63"/>
      <c r="I6" s="63"/>
      <c r="J6" s="63"/>
      <c r="K6" s="63"/>
    </row>
    <row r="7" spans="1:11" s="91" customFormat="1" ht="15" customHeight="1">
      <c r="A7" s="85" t="s">
        <v>1464</v>
      </c>
      <c r="B7" s="86" t="s">
        <v>1054</v>
      </c>
      <c r="C7" s="87" t="s">
        <v>1055</v>
      </c>
      <c r="D7" s="77">
        <v>260.88</v>
      </c>
      <c r="E7" s="88"/>
      <c r="F7" s="145">
        <f>D7*E7</f>
        <v>0</v>
      </c>
      <c r="G7" s="89"/>
      <c r="H7" s="90"/>
      <c r="I7" s="90"/>
      <c r="J7" s="90"/>
      <c r="K7" s="90"/>
    </row>
    <row r="8" spans="1:11" s="91" customFormat="1" ht="15" customHeight="1">
      <c r="A8" s="92"/>
      <c r="B8" s="93" t="s">
        <v>1056</v>
      </c>
      <c r="C8" s="87"/>
      <c r="D8" s="77"/>
      <c r="E8" s="88"/>
      <c r="F8" s="145"/>
      <c r="G8" s="89"/>
      <c r="H8" s="90"/>
      <c r="I8" s="90"/>
      <c r="J8" s="90"/>
      <c r="K8" s="90"/>
    </row>
    <row r="9" spans="1:11" s="91" customFormat="1" ht="15" customHeight="1">
      <c r="A9" s="92"/>
      <c r="B9" s="93" t="s">
        <v>1057</v>
      </c>
      <c r="C9" s="87"/>
      <c r="D9" s="77"/>
      <c r="E9" s="88"/>
      <c r="F9" s="145"/>
      <c r="G9" s="89"/>
      <c r="H9" s="90"/>
      <c r="I9" s="90"/>
      <c r="J9" s="90"/>
      <c r="K9" s="90"/>
    </row>
    <row r="10" spans="1:11" s="91" customFormat="1" ht="15" customHeight="1">
      <c r="A10" s="92"/>
      <c r="B10" s="93" t="s">
        <v>1058</v>
      </c>
      <c r="C10" s="87"/>
      <c r="D10" s="77"/>
      <c r="E10" s="88"/>
      <c r="F10" s="145"/>
      <c r="G10" s="89"/>
      <c r="H10" s="90"/>
      <c r="I10" s="90"/>
      <c r="J10" s="90"/>
      <c r="K10" s="90"/>
    </row>
    <row r="11" spans="1:11" s="91" customFormat="1" ht="15" customHeight="1">
      <c r="A11" s="92"/>
      <c r="B11" s="93" t="s">
        <v>1059</v>
      </c>
      <c r="C11" s="87"/>
      <c r="D11" s="96"/>
      <c r="E11" s="88"/>
      <c r="F11" s="145"/>
      <c r="G11" s="89"/>
      <c r="H11" s="90"/>
      <c r="I11" s="90"/>
      <c r="J11" s="90"/>
      <c r="K11" s="90"/>
    </row>
    <row r="12" spans="1:11" s="91" customFormat="1" ht="45" customHeight="1">
      <c r="A12" s="92" t="s">
        <v>1465</v>
      </c>
      <c r="B12" s="97" t="s">
        <v>1060</v>
      </c>
      <c r="C12" s="87" t="s">
        <v>1061</v>
      </c>
      <c r="D12" s="98">
        <v>1</v>
      </c>
      <c r="E12" s="88"/>
      <c r="F12" s="145">
        <f>D12*E12</f>
        <v>0</v>
      </c>
      <c r="G12" s="89"/>
      <c r="H12" s="90"/>
      <c r="I12" s="90"/>
      <c r="J12" s="90"/>
      <c r="K12" s="90"/>
    </row>
    <row r="13" spans="1:11" s="91" customFormat="1" ht="18" customHeight="1">
      <c r="A13" s="92" t="s">
        <v>1466</v>
      </c>
      <c r="B13" s="97" t="s">
        <v>1062</v>
      </c>
      <c r="C13" s="87" t="s">
        <v>1467</v>
      </c>
      <c r="D13" s="99">
        <v>260.88</v>
      </c>
      <c r="E13" s="88"/>
      <c r="F13" s="145">
        <f>D13*E13</f>
        <v>0</v>
      </c>
      <c r="G13" s="89"/>
      <c r="H13" s="90"/>
      <c r="I13" s="90"/>
      <c r="J13" s="90"/>
      <c r="K13" s="90"/>
    </row>
    <row r="14" spans="1:11" s="91" customFormat="1" ht="30" customHeight="1">
      <c r="A14" s="92" t="s">
        <v>1468</v>
      </c>
      <c r="B14" s="97" t="s">
        <v>1063</v>
      </c>
      <c r="C14" s="87" t="s">
        <v>1055</v>
      </c>
      <c r="D14" s="99">
        <v>14.52</v>
      </c>
      <c r="E14" s="88"/>
      <c r="F14" s="145">
        <f>D14*E14</f>
        <v>0</v>
      </c>
      <c r="G14" s="89"/>
      <c r="H14" s="90"/>
      <c r="I14" s="90"/>
      <c r="J14" s="90"/>
      <c r="K14" s="90"/>
    </row>
    <row r="15" spans="1:11" s="91" customFormat="1" ht="15" customHeight="1">
      <c r="A15" s="92"/>
      <c r="B15" s="93" t="s">
        <v>1064</v>
      </c>
      <c r="C15" s="87"/>
      <c r="D15" s="99"/>
      <c r="E15" s="88"/>
      <c r="F15" s="145"/>
      <c r="G15" s="89"/>
      <c r="H15" s="90"/>
      <c r="I15" s="90"/>
      <c r="J15" s="90"/>
      <c r="K15" s="90"/>
    </row>
    <row r="16" spans="1:11" s="91" customFormat="1" ht="15" customHeight="1">
      <c r="A16" s="92"/>
      <c r="B16" s="93" t="s">
        <v>1065</v>
      </c>
      <c r="C16" s="87"/>
      <c r="D16" s="99"/>
      <c r="E16" s="88"/>
      <c r="F16" s="145"/>
      <c r="G16" s="89"/>
      <c r="H16" s="90"/>
      <c r="I16" s="90"/>
      <c r="J16" s="90"/>
      <c r="K16" s="90"/>
    </row>
    <row r="17" spans="1:11" s="91" customFormat="1" ht="15" customHeight="1">
      <c r="A17" s="92"/>
      <c r="B17" s="93" t="s">
        <v>1066</v>
      </c>
      <c r="C17" s="87"/>
      <c r="D17" s="99"/>
      <c r="E17" s="88"/>
      <c r="F17" s="145"/>
      <c r="G17" s="89"/>
      <c r="H17" s="90"/>
      <c r="I17" s="90"/>
      <c r="J17" s="90"/>
      <c r="K17" s="90"/>
    </row>
    <row r="18" spans="1:11" s="91" customFormat="1" ht="15" customHeight="1">
      <c r="A18" s="92"/>
      <c r="B18" s="93" t="s">
        <v>1067</v>
      </c>
      <c r="C18" s="87"/>
      <c r="D18" s="96"/>
      <c r="E18" s="88"/>
      <c r="F18" s="145"/>
      <c r="G18" s="89"/>
      <c r="H18" s="90"/>
      <c r="I18" s="90"/>
      <c r="J18" s="90"/>
      <c r="K18" s="90"/>
    </row>
    <row r="19" spans="1:11" s="91" customFormat="1" ht="15" customHeight="1">
      <c r="A19" s="92"/>
      <c r="B19" s="93" t="s">
        <v>1068</v>
      </c>
      <c r="C19" s="87"/>
      <c r="D19" s="100"/>
      <c r="E19" s="88"/>
      <c r="F19" s="145"/>
      <c r="G19" s="89"/>
      <c r="H19" s="90"/>
      <c r="I19" s="90"/>
      <c r="J19" s="90"/>
      <c r="K19" s="90"/>
    </row>
    <row r="20" spans="1:11" s="91" customFormat="1" ht="15" customHeight="1">
      <c r="A20" s="92"/>
      <c r="B20" s="93" t="s">
        <v>1069</v>
      </c>
      <c r="C20" s="87"/>
      <c r="D20" s="101"/>
      <c r="E20" s="88"/>
      <c r="F20" s="145"/>
      <c r="G20" s="89"/>
      <c r="H20" s="90"/>
      <c r="I20" s="90"/>
      <c r="J20" s="90"/>
      <c r="K20" s="90"/>
    </row>
    <row r="21" spans="1:11" s="91" customFormat="1" ht="15" customHeight="1">
      <c r="A21" s="92"/>
      <c r="B21" s="93" t="s">
        <v>1070</v>
      </c>
      <c r="C21" s="87"/>
      <c r="D21" s="101"/>
      <c r="E21" s="88"/>
      <c r="F21" s="145"/>
      <c r="G21" s="89"/>
      <c r="H21" s="90"/>
      <c r="I21" s="90"/>
      <c r="J21" s="90"/>
      <c r="K21" s="90"/>
    </row>
    <row r="22" spans="1:11" s="91" customFormat="1" ht="15" customHeight="1">
      <c r="A22" s="92"/>
      <c r="B22" s="93" t="s">
        <v>1071</v>
      </c>
      <c r="C22" s="87"/>
      <c r="D22" s="77"/>
      <c r="E22" s="88"/>
      <c r="F22" s="145"/>
      <c r="G22" s="89"/>
      <c r="H22" s="90"/>
      <c r="I22" s="90"/>
      <c r="J22" s="90"/>
      <c r="K22" s="90"/>
    </row>
    <row r="23" spans="1:11" s="91" customFormat="1" ht="30" customHeight="1">
      <c r="A23" s="92"/>
      <c r="B23" s="93" t="s">
        <v>1072</v>
      </c>
      <c r="C23" s="87"/>
      <c r="D23" s="77"/>
      <c r="E23" s="88"/>
      <c r="F23" s="145"/>
      <c r="G23" s="89"/>
      <c r="H23" s="90"/>
      <c r="I23" s="90"/>
      <c r="J23" s="90"/>
      <c r="K23" s="90"/>
    </row>
    <row r="24" spans="1:11" s="91" customFormat="1" ht="15" customHeight="1">
      <c r="A24" s="92"/>
      <c r="B24" s="93" t="s">
        <v>1073</v>
      </c>
      <c r="C24" s="87"/>
      <c r="D24" s="101"/>
      <c r="E24" s="88"/>
      <c r="F24" s="145"/>
      <c r="G24" s="89"/>
      <c r="H24" s="90"/>
      <c r="I24" s="90"/>
      <c r="J24" s="90"/>
      <c r="K24" s="90"/>
    </row>
    <row r="25" spans="1:11" s="91" customFormat="1" ht="15" customHeight="1">
      <c r="A25" s="92"/>
      <c r="B25" s="93" t="s">
        <v>1074</v>
      </c>
      <c r="C25" s="87"/>
      <c r="D25" s="101"/>
      <c r="E25" s="88"/>
      <c r="F25" s="145"/>
      <c r="G25" s="89"/>
      <c r="H25" s="90"/>
      <c r="I25" s="90"/>
      <c r="J25" s="90"/>
      <c r="K25" s="90"/>
    </row>
    <row r="26" spans="1:11" s="91" customFormat="1" ht="15" customHeight="1">
      <c r="A26" s="92" t="s">
        <v>1469</v>
      </c>
      <c r="B26" s="97" t="s">
        <v>1075</v>
      </c>
      <c r="C26" s="87" t="s">
        <v>1076</v>
      </c>
      <c r="D26" s="77">
        <v>10</v>
      </c>
      <c r="E26" s="88"/>
      <c r="F26" s="145">
        <f>D26*E26</f>
        <v>0</v>
      </c>
      <c r="G26" s="89"/>
      <c r="H26" s="90"/>
      <c r="I26" s="90"/>
      <c r="J26" s="90"/>
      <c r="K26" s="90"/>
    </row>
    <row r="27" spans="1:11" s="80" customFormat="1" ht="18" customHeight="1">
      <c r="A27" s="102"/>
      <c r="B27" s="103"/>
      <c r="C27" s="104"/>
      <c r="D27" s="742" t="s">
        <v>1458</v>
      </c>
      <c r="E27" s="743"/>
      <c r="F27" s="688">
        <f>SUM(F7:F26)</f>
        <v>0</v>
      </c>
      <c r="G27" s="84"/>
      <c r="H27" s="90"/>
      <c r="I27" s="63"/>
      <c r="J27" s="63"/>
      <c r="K27" s="63"/>
    </row>
    <row r="28" spans="1:11" s="80" customFormat="1" ht="18" customHeight="1">
      <c r="A28" s="81" t="s">
        <v>1470</v>
      </c>
      <c r="B28" s="75" t="s">
        <v>1044</v>
      </c>
      <c r="C28" s="82"/>
      <c r="D28" s="101"/>
      <c r="E28" s="105"/>
      <c r="F28" s="689"/>
      <c r="G28" s="89"/>
      <c r="H28" s="90"/>
      <c r="I28" s="63"/>
      <c r="J28" s="63"/>
      <c r="K28" s="63"/>
    </row>
    <row r="29" spans="1:11" s="80" customFormat="1" ht="19.5" customHeight="1">
      <c r="A29" s="92" t="s">
        <v>1471</v>
      </c>
      <c r="B29" s="106" t="s">
        <v>1080</v>
      </c>
      <c r="C29" s="87" t="s">
        <v>1472</v>
      </c>
      <c r="D29" s="96">
        <v>2.43</v>
      </c>
      <c r="E29" s="88"/>
      <c r="F29" s="145">
        <f>D29*E29</f>
        <v>0</v>
      </c>
      <c r="G29" s="89"/>
      <c r="H29" s="90"/>
      <c r="I29" s="63"/>
      <c r="J29" s="63"/>
      <c r="K29" s="63"/>
    </row>
    <row r="30" spans="1:11" s="80" customFormat="1" ht="30" customHeight="1">
      <c r="A30" s="92" t="s">
        <v>1473</v>
      </c>
      <c r="B30" s="106" t="s">
        <v>1081</v>
      </c>
      <c r="C30" s="87" t="s">
        <v>1472</v>
      </c>
      <c r="D30" s="107">
        <v>4.86</v>
      </c>
      <c r="E30" s="88"/>
      <c r="F30" s="145">
        <f>D30*E30</f>
        <v>0</v>
      </c>
      <c r="G30" s="89"/>
      <c r="H30" s="90"/>
      <c r="I30" s="63"/>
      <c r="J30" s="63"/>
      <c r="K30" s="63"/>
    </row>
    <row r="31" spans="1:11" s="80" customFormat="1" ht="15" customHeight="1">
      <c r="A31" s="92"/>
      <c r="B31" s="108" t="s">
        <v>1082</v>
      </c>
      <c r="C31" s="87"/>
      <c r="D31" s="109"/>
      <c r="E31" s="88"/>
      <c r="F31" s="145"/>
      <c r="G31" s="89"/>
      <c r="H31" s="90"/>
      <c r="I31" s="63"/>
      <c r="J31" s="63"/>
      <c r="K31" s="63"/>
    </row>
    <row r="32" spans="1:11" s="80" customFormat="1" ht="30">
      <c r="A32" s="92"/>
      <c r="B32" s="108" t="s">
        <v>1083</v>
      </c>
      <c r="C32" s="87"/>
      <c r="D32" s="109"/>
      <c r="E32" s="88"/>
      <c r="F32" s="145"/>
      <c r="G32" s="89"/>
      <c r="H32" s="90"/>
      <c r="I32" s="63"/>
      <c r="J32" s="63"/>
      <c r="K32" s="63"/>
    </row>
    <row r="33" spans="1:11" s="80" customFormat="1" ht="30.75" customHeight="1">
      <c r="A33" s="92" t="s">
        <v>1474</v>
      </c>
      <c r="B33" s="106" t="s">
        <v>1084</v>
      </c>
      <c r="C33" s="87" t="s">
        <v>1055</v>
      </c>
      <c r="D33" s="109">
        <v>265</v>
      </c>
      <c r="E33" s="88"/>
      <c r="F33" s="145">
        <f>D33*E33</f>
        <v>0</v>
      </c>
      <c r="G33" s="89"/>
      <c r="H33" s="90"/>
      <c r="I33" s="63"/>
      <c r="J33" s="63"/>
      <c r="K33" s="63"/>
    </row>
    <row r="34" spans="1:11" s="80" customFormat="1" ht="18" customHeight="1">
      <c r="A34" s="110"/>
      <c r="B34" s="111"/>
      <c r="C34" s="104"/>
      <c r="D34" s="742" t="s">
        <v>1458</v>
      </c>
      <c r="E34" s="743"/>
      <c r="F34" s="688">
        <f>SUM(F28:F33)</f>
        <v>0</v>
      </c>
      <c r="G34" s="84"/>
      <c r="H34" s="90"/>
      <c r="I34" s="63"/>
      <c r="J34" s="63"/>
      <c r="K34" s="63"/>
    </row>
    <row r="35" spans="1:11" s="80" customFormat="1" ht="18" customHeight="1">
      <c r="A35" s="81" t="s">
        <v>1475</v>
      </c>
      <c r="B35" s="75" t="s">
        <v>1015</v>
      </c>
      <c r="C35" s="82"/>
      <c r="D35" s="109"/>
      <c r="E35" s="88"/>
      <c r="F35" s="145"/>
      <c r="G35" s="89"/>
      <c r="H35" s="90"/>
      <c r="I35" s="63"/>
      <c r="J35" s="63"/>
      <c r="K35" s="63"/>
    </row>
    <row r="36" spans="1:11" s="80" customFormat="1" ht="15" customHeight="1">
      <c r="A36" s="85" t="s">
        <v>1476</v>
      </c>
      <c r="B36" s="86" t="s">
        <v>1085</v>
      </c>
      <c r="C36" s="87" t="s">
        <v>1055</v>
      </c>
      <c r="D36" s="77">
        <v>389.11</v>
      </c>
      <c r="E36" s="88"/>
      <c r="F36" s="145">
        <f>D36*E36</f>
        <v>0</v>
      </c>
      <c r="G36" s="89"/>
      <c r="H36" s="90"/>
      <c r="I36" s="63"/>
      <c r="J36" s="63"/>
      <c r="K36" s="63"/>
    </row>
    <row r="37" spans="1:11" s="80" customFormat="1" ht="18">
      <c r="A37" s="92" t="s">
        <v>1477</v>
      </c>
      <c r="B37" s="97" t="s">
        <v>1086</v>
      </c>
      <c r="C37" s="112" t="s">
        <v>1472</v>
      </c>
      <c r="D37" s="77">
        <v>67.87</v>
      </c>
      <c r="E37" s="88"/>
      <c r="F37" s="145">
        <f>D37*E37</f>
        <v>0</v>
      </c>
      <c r="G37" s="89"/>
      <c r="H37" s="90"/>
      <c r="I37" s="63"/>
      <c r="J37" s="63"/>
      <c r="K37" s="63"/>
    </row>
    <row r="38" spans="1:11" s="80" customFormat="1" ht="31.5">
      <c r="A38" s="92" t="s">
        <v>1478</v>
      </c>
      <c r="B38" s="97" t="s">
        <v>1087</v>
      </c>
      <c r="C38" s="87" t="s">
        <v>1472</v>
      </c>
      <c r="D38" s="77">
        <v>58.7</v>
      </c>
      <c r="E38" s="88"/>
      <c r="F38" s="145">
        <f>D38*E38</f>
        <v>0</v>
      </c>
      <c r="G38" s="89"/>
      <c r="H38" s="90"/>
      <c r="I38" s="63"/>
      <c r="J38" s="63"/>
      <c r="K38" s="63"/>
    </row>
    <row r="39" spans="1:11" s="80" customFormat="1" ht="18" customHeight="1">
      <c r="A39" s="92" t="s">
        <v>1479</v>
      </c>
      <c r="B39" s="97" t="s">
        <v>1088</v>
      </c>
      <c r="C39" s="87" t="s">
        <v>1467</v>
      </c>
      <c r="D39" s="77">
        <v>107.06</v>
      </c>
      <c r="E39" s="88"/>
      <c r="F39" s="145">
        <f>D39*E39</f>
        <v>0</v>
      </c>
      <c r="G39" s="89"/>
      <c r="H39" s="90"/>
      <c r="I39" s="63"/>
      <c r="J39" s="63"/>
      <c r="K39" s="63"/>
    </row>
    <row r="40" spans="1:11" s="80" customFormat="1" ht="34.5" customHeight="1">
      <c r="A40" s="92" t="s">
        <v>1480</v>
      </c>
      <c r="B40" s="97" t="s">
        <v>1089</v>
      </c>
      <c r="C40" s="87" t="s">
        <v>1472</v>
      </c>
      <c r="D40" s="77">
        <v>15.58</v>
      </c>
      <c r="E40" s="88"/>
      <c r="F40" s="145">
        <f>D40*E40</f>
        <v>0</v>
      </c>
      <c r="G40" s="89"/>
      <c r="H40" s="90"/>
      <c r="I40" s="63"/>
      <c r="J40" s="63"/>
      <c r="K40" s="63"/>
    </row>
    <row r="41" spans="1:11" s="80" customFormat="1" ht="18" customHeight="1">
      <c r="A41" s="92"/>
      <c r="B41" s="93" t="s">
        <v>1090</v>
      </c>
      <c r="C41" s="87"/>
      <c r="D41" s="77"/>
      <c r="E41" s="88"/>
      <c r="F41" s="145"/>
      <c r="G41" s="89"/>
      <c r="H41" s="90"/>
      <c r="I41" s="63"/>
      <c r="J41" s="63"/>
      <c r="K41" s="63"/>
    </row>
    <row r="42" spans="1:11" s="80" customFormat="1" ht="15" customHeight="1">
      <c r="A42" s="92" t="s">
        <v>1481</v>
      </c>
      <c r="B42" s="97" t="s">
        <v>1091</v>
      </c>
      <c r="C42" s="87" t="s">
        <v>1076</v>
      </c>
      <c r="D42" s="77">
        <v>558</v>
      </c>
      <c r="E42" s="88"/>
      <c r="F42" s="145">
        <f>D42*E42</f>
        <v>0</v>
      </c>
      <c r="G42" s="89"/>
      <c r="H42" s="90"/>
      <c r="I42" s="63"/>
      <c r="J42" s="63"/>
      <c r="K42" s="63"/>
    </row>
    <row r="43" spans="1:11" s="115" customFormat="1" ht="30" customHeight="1">
      <c r="A43" s="92" t="s">
        <v>1482</v>
      </c>
      <c r="B43" s="97" t="s">
        <v>1092</v>
      </c>
      <c r="C43" s="87" t="s">
        <v>1472</v>
      </c>
      <c r="D43" s="77">
        <v>225.4</v>
      </c>
      <c r="E43" s="88"/>
      <c r="F43" s="145">
        <f>D43*E43</f>
        <v>0</v>
      </c>
      <c r="G43" s="89"/>
      <c r="H43" s="113"/>
      <c r="I43" s="114"/>
      <c r="J43" s="114"/>
      <c r="K43" s="114"/>
    </row>
    <row r="44" spans="1:11" s="80" customFormat="1" ht="18" customHeight="1">
      <c r="A44" s="102"/>
      <c r="B44" s="111" t="s">
        <v>1093</v>
      </c>
      <c r="C44" s="104"/>
      <c r="D44" s="742" t="s">
        <v>1458</v>
      </c>
      <c r="E44" s="743"/>
      <c r="F44" s="688">
        <f>SUM(F36:F43)</f>
        <v>0</v>
      </c>
      <c r="G44" s="84"/>
      <c r="H44" s="90"/>
      <c r="I44" s="63"/>
      <c r="J44" s="63"/>
      <c r="K44" s="63"/>
    </row>
    <row r="45" spans="1:11" s="80" customFormat="1" ht="18" customHeight="1">
      <c r="A45" s="81" t="s">
        <v>1483</v>
      </c>
      <c r="B45" s="75" t="s">
        <v>1016</v>
      </c>
      <c r="C45" s="82"/>
      <c r="D45" s="77"/>
      <c r="E45" s="105"/>
      <c r="F45" s="145"/>
      <c r="G45" s="89"/>
      <c r="H45" s="90"/>
      <c r="I45" s="63"/>
      <c r="J45" s="63"/>
      <c r="K45" s="63"/>
    </row>
    <row r="46" spans="1:11" s="80" customFormat="1" ht="15" customHeight="1">
      <c r="A46" s="85" t="s">
        <v>1484</v>
      </c>
      <c r="B46" s="86" t="s">
        <v>1485</v>
      </c>
      <c r="C46" s="87" t="s">
        <v>1094</v>
      </c>
      <c r="D46" s="77">
        <v>1966.67</v>
      </c>
      <c r="E46" s="88"/>
      <c r="F46" s="145">
        <f>D46*E46</f>
        <v>0</v>
      </c>
      <c r="G46" s="89"/>
      <c r="H46" s="90"/>
      <c r="I46" s="63"/>
      <c r="J46" s="63"/>
      <c r="K46" s="63"/>
    </row>
    <row r="47" spans="1:11" s="80" customFormat="1" ht="15" customHeight="1">
      <c r="A47" s="92"/>
      <c r="B47" s="93" t="s">
        <v>1095</v>
      </c>
      <c r="C47" s="87"/>
      <c r="D47" s="77"/>
      <c r="E47" s="88"/>
      <c r="F47" s="145"/>
      <c r="G47" s="89"/>
      <c r="H47" s="90"/>
      <c r="I47" s="63"/>
      <c r="J47" s="63"/>
      <c r="K47" s="63"/>
    </row>
    <row r="48" spans="1:11" s="80" customFormat="1" ht="30" customHeight="1">
      <c r="A48" s="92"/>
      <c r="B48" s="93" t="s">
        <v>1096</v>
      </c>
      <c r="C48" s="87"/>
      <c r="D48" s="77"/>
      <c r="E48" s="88"/>
      <c r="F48" s="145"/>
      <c r="G48" s="89"/>
      <c r="H48" s="90"/>
      <c r="I48" s="63"/>
      <c r="J48" s="63"/>
      <c r="K48" s="63"/>
    </row>
    <row r="49" spans="1:11" s="80" customFormat="1" ht="15" customHeight="1">
      <c r="A49" s="92"/>
      <c r="B49" s="93" t="s">
        <v>1097</v>
      </c>
      <c r="C49" s="87"/>
      <c r="D49" s="116"/>
      <c r="E49" s="88"/>
      <c r="F49" s="145"/>
      <c r="G49" s="89"/>
      <c r="H49" s="90"/>
      <c r="I49" s="63"/>
      <c r="J49" s="63"/>
      <c r="K49" s="63"/>
    </row>
    <row r="50" spans="1:11" s="80" customFormat="1" ht="30" customHeight="1">
      <c r="A50" s="92" t="s">
        <v>1486</v>
      </c>
      <c r="B50" s="97" t="s">
        <v>1098</v>
      </c>
      <c r="C50" s="87" t="s">
        <v>1467</v>
      </c>
      <c r="D50" s="77">
        <v>117.26</v>
      </c>
      <c r="E50" s="88"/>
      <c r="F50" s="145">
        <f>D50*E50</f>
        <v>0</v>
      </c>
      <c r="G50" s="89"/>
      <c r="H50" s="90"/>
      <c r="I50" s="63"/>
      <c r="J50" s="63"/>
      <c r="K50" s="63"/>
    </row>
    <row r="51" spans="1:11" s="80" customFormat="1" ht="15" customHeight="1">
      <c r="A51" s="92"/>
      <c r="B51" s="93" t="s">
        <v>1099</v>
      </c>
      <c r="C51" s="87"/>
      <c r="D51" s="77"/>
      <c r="E51" s="88"/>
      <c r="F51" s="145"/>
      <c r="G51" s="89"/>
      <c r="H51" s="90"/>
      <c r="I51" s="63"/>
      <c r="J51" s="63"/>
      <c r="K51" s="63"/>
    </row>
    <row r="52" spans="1:11" s="80" customFormat="1" ht="15" customHeight="1">
      <c r="A52" s="92"/>
      <c r="B52" s="93" t="s">
        <v>1100</v>
      </c>
      <c r="C52" s="87"/>
      <c r="D52" s="77"/>
      <c r="E52" s="88"/>
      <c r="F52" s="145"/>
      <c r="G52" s="89"/>
      <c r="H52" s="90"/>
      <c r="I52" s="63"/>
      <c r="J52" s="63"/>
      <c r="K52" s="63"/>
    </row>
    <row r="53" spans="1:11" s="80" customFormat="1" ht="15" customHeight="1">
      <c r="A53" s="92"/>
      <c r="B53" s="93" t="s">
        <v>1101</v>
      </c>
      <c r="C53" s="87"/>
      <c r="D53" s="77"/>
      <c r="E53" s="88"/>
      <c r="F53" s="145"/>
      <c r="G53" s="89"/>
      <c r="H53" s="90"/>
      <c r="I53" s="63"/>
      <c r="J53" s="63"/>
      <c r="K53" s="63"/>
    </row>
    <row r="54" spans="1:11" s="80" customFormat="1" ht="15" customHeight="1">
      <c r="A54" s="92"/>
      <c r="B54" s="93" t="s">
        <v>1102</v>
      </c>
      <c r="C54" s="87"/>
      <c r="D54" s="77"/>
      <c r="E54" s="88"/>
      <c r="F54" s="145"/>
      <c r="G54" s="89"/>
      <c r="H54" s="90"/>
      <c r="I54" s="63"/>
      <c r="J54" s="63"/>
      <c r="K54" s="63"/>
    </row>
    <row r="55" spans="1:11" s="80" customFormat="1" ht="15" customHeight="1">
      <c r="A55" s="92"/>
      <c r="B55" s="93" t="s">
        <v>1103</v>
      </c>
      <c r="C55" s="87"/>
      <c r="D55" s="77"/>
      <c r="E55" s="88"/>
      <c r="F55" s="145"/>
      <c r="G55" s="89"/>
      <c r="H55" s="90"/>
      <c r="I55" s="63"/>
      <c r="J55" s="63"/>
      <c r="K55" s="63"/>
    </row>
    <row r="56" spans="1:11" s="80" customFormat="1" ht="30" customHeight="1">
      <c r="A56" s="92" t="s">
        <v>1487</v>
      </c>
      <c r="B56" s="97" t="s">
        <v>1104</v>
      </c>
      <c r="C56" s="87" t="s">
        <v>1105</v>
      </c>
      <c r="D56" s="77">
        <v>40.09</v>
      </c>
      <c r="E56" s="88"/>
      <c r="F56" s="145">
        <f>D56*E56</f>
        <v>0</v>
      </c>
      <c r="G56" s="89"/>
      <c r="H56" s="90"/>
      <c r="I56" s="63"/>
      <c r="J56" s="63"/>
      <c r="K56" s="63"/>
    </row>
    <row r="57" spans="1:11" s="80" customFormat="1" ht="15" customHeight="1">
      <c r="A57" s="92"/>
      <c r="B57" s="93" t="s">
        <v>1106</v>
      </c>
      <c r="C57" s="87"/>
      <c r="D57" s="77"/>
      <c r="E57" s="88"/>
      <c r="F57" s="145"/>
      <c r="G57" s="89"/>
      <c r="H57" s="90"/>
      <c r="I57" s="63"/>
      <c r="J57" s="63"/>
      <c r="K57" s="63"/>
    </row>
    <row r="58" spans="1:11" s="80" customFormat="1" ht="15" customHeight="1">
      <c r="A58" s="92"/>
      <c r="B58" s="93" t="s">
        <v>1107</v>
      </c>
      <c r="C58" s="87"/>
      <c r="D58" s="77"/>
      <c r="E58" s="88"/>
      <c r="F58" s="145"/>
      <c r="G58" s="89"/>
      <c r="H58" s="90"/>
      <c r="I58" s="63"/>
      <c r="J58" s="63"/>
      <c r="K58" s="63"/>
    </row>
    <row r="59" spans="1:11" s="80" customFormat="1" ht="15" customHeight="1">
      <c r="A59" s="92"/>
      <c r="B59" s="93" t="s">
        <v>1065</v>
      </c>
      <c r="C59" s="87"/>
      <c r="D59" s="77"/>
      <c r="E59" s="88"/>
      <c r="F59" s="145"/>
      <c r="G59" s="89"/>
      <c r="H59" s="90"/>
      <c r="I59" s="63"/>
      <c r="J59" s="63"/>
      <c r="K59" s="63"/>
    </row>
    <row r="60" spans="1:11" s="80" customFormat="1" ht="15" customHeight="1">
      <c r="A60" s="92"/>
      <c r="B60" s="93" t="s">
        <v>1108</v>
      </c>
      <c r="C60" s="87"/>
      <c r="D60" s="77"/>
      <c r="E60" s="88"/>
      <c r="F60" s="145"/>
      <c r="G60" s="89"/>
      <c r="H60" s="90"/>
      <c r="I60" s="63"/>
      <c r="J60" s="63"/>
      <c r="K60" s="63"/>
    </row>
    <row r="61" spans="1:11" s="80" customFormat="1" ht="15" customHeight="1">
      <c r="A61" s="92"/>
      <c r="B61" s="93" t="s">
        <v>1109</v>
      </c>
      <c r="C61" s="87"/>
      <c r="D61" s="77"/>
      <c r="E61" s="88"/>
      <c r="F61" s="145"/>
      <c r="G61" s="89"/>
      <c r="H61" s="90"/>
      <c r="I61" s="63"/>
      <c r="J61" s="63"/>
      <c r="K61" s="63"/>
    </row>
    <row r="62" spans="1:11" s="122" customFormat="1" ht="31.5">
      <c r="A62" s="117" t="s">
        <v>1488</v>
      </c>
      <c r="B62" s="118" t="s">
        <v>1110</v>
      </c>
      <c r="C62" s="119" t="s">
        <v>1467</v>
      </c>
      <c r="D62" s="96">
        <v>107.06</v>
      </c>
      <c r="E62" s="120"/>
      <c r="F62" s="690">
        <f>D62*E62</f>
        <v>0</v>
      </c>
      <c r="G62" s="84"/>
      <c r="H62" s="121"/>
      <c r="I62" s="121"/>
      <c r="J62" s="121"/>
      <c r="K62" s="121"/>
    </row>
    <row r="63" spans="1:11" s="124" customFormat="1" ht="15" customHeight="1">
      <c r="A63" s="92"/>
      <c r="B63" s="93" t="s">
        <v>1111</v>
      </c>
      <c r="C63" s="87"/>
      <c r="D63" s="100"/>
      <c r="E63" s="88"/>
      <c r="F63" s="145"/>
      <c r="G63" s="89"/>
      <c r="H63" s="90"/>
      <c r="I63" s="123"/>
      <c r="J63" s="123"/>
      <c r="K63" s="123"/>
    </row>
    <row r="64" spans="1:11" s="124" customFormat="1" ht="15" customHeight="1">
      <c r="A64" s="92"/>
      <c r="B64" s="93" t="s">
        <v>1106</v>
      </c>
      <c r="C64" s="87"/>
      <c r="D64" s="99"/>
      <c r="E64" s="88"/>
      <c r="F64" s="145"/>
      <c r="G64" s="89"/>
      <c r="H64" s="90"/>
      <c r="I64" s="123"/>
      <c r="J64" s="123"/>
      <c r="K64" s="123"/>
    </row>
    <row r="65" spans="1:11" s="124" customFormat="1" ht="15" customHeight="1">
      <c r="A65" s="92"/>
      <c r="B65" s="93" t="s">
        <v>1112</v>
      </c>
      <c r="C65" s="87"/>
      <c r="D65" s="99"/>
      <c r="E65" s="88"/>
      <c r="F65" s="145"/>
      <c r="G65" s="89"/>
      <c r="H65" s="90"/>
      <c r="I65" s="123"/>
      <c r="J65" s="123"/>
      <c r="K65" s="123"/>
    </row>
    <row r="66" spans="1:11" s="124" customFormat="1" ht="15" customHeight="1">
      <c r="A66" s="92"/>
      <c r="B66" s="93" t="s">
        <v>1065</v>
      </c>
      <c r="C66" s="87"/>
      <c r="D66" s="99"/>
      <c r="E66" s="88"/>
      <c r="F66" s="145"/>
      <c r="G66" s="89"/>
      <c r="H66" s="90"/>
      <c r="I66" s="123"/>
      <c r="J66" s="123"/>
      <c r="K66" s="123"/>
    </row>
    <row r="67" spans="1:11" s="124" customFormat="1" ht="15" customHeight="1">
      <c r="A67" s="92"/>
      <c r="B67" s="93" t="s">
        <v>1108</v>
      </c>
      <c r="C67" s="87"/>
      <c r="D67" s="99"/>
      <c r="E67" s="88"/>
      <c r="F67" s="145"/>
      <c r="G67" s="89"/>
      <c r="H67" s="90"/>
      <c r="I67" s="123"/>
      <c r="J67" s="123"/>
      <c r="K67" s="123"/>
    </row>
    <row r="68" spans="1:11" s="124" customFormat="1" ht="15" customHeight="1">
      <c r="A68" s="92"/>
      <c r="B68" s="93" t="s">
        <v>1113</v>
      </c>
      <c r="C68" s="87"/>
      <c r="D68" s="99"/>
      <c r="E68" s="88"/>
      <c r="F68" s="145"/>
      <c r="G68" s="89"/>
      <c r="H68" s="90"/>
      <c r="I68" s="123"/>
      <c r="J68" s="123"/>
      <c r="K68" s="123"/>
    </row>
    <row r="69" spans="1:11" s="124" customFormat="1" ht="15" customHeight="1">
      <c r="A69" s="92"/>
      <c r="B69" s="97" t="s">
        <v>1114</v>
      </c>
      <c r="C69" s="87"/>
      <c r="D69" s="99"/>
      <c r="E69" s="88"/>
      <c r="F69" s="145"/>
      <c r="G69" s="89"/>
      <c r="H69" s="90"/>
      <c r="I69" s="123"/>
      <c r="J69" s="123"/>
      <c r="K69" s="123"/>
    </row>
    <row r="70" spans="1:11" s="80" customFormat="1" ht="64.5" customHeight="1">
      <c r="A70" s="92" t="s">
        <v>1489</v>
      </c>
      <c r="B70" s="97" t="s">
        <v>1115</v>
      </c>
      <c r="C70" s="87" t="s">
        <v>1467</v>
      </c>
      <c r="D70" s="99">
        <v>14.22</v>
      </c>
      <c r="E70" s="88"/>
      <c r="F70" s="145">
        <f>D70*E70</f>
        <v>0</v>
      </c>
      <c r="G70" s="89"/>
      <c r="H70" s="90"/>
      <c r="I70" s="63"/>
      <c r="J70" s="63"/>
      <c r="K70" s="63"/>
    </row>
    <row r="71" spans="1:8" s="63" customFormat="1" ht="15" customHeight="1">
      <c r="A71" s="92"/>
      <c r="B71" s="93" t="s">
        <v>1116</v>
      </c>
      <c r="C71" s="87"/>
      <c r="D71" s="99"/>
      <c r="E71" s="88"/>
      <c r="F71" s="145"/>
      <c r="G71" s="89"/>
      <c r="H71" s="90"/>
    </row>
    <row r="72" spans="1:8" s="63" customFormat="1" ht="15" customHeight="1">
      <c r="A72" s="92"/>
      <c r="B72" s="93" t="s">
        <v>1117</v>
      </c>
      <c r="C72" s="87"/>
      <c r="D72" s="99"/>
      <c r="E72" s="88"/>
      <c r="F72" s="145"/>
      <c r="G72" s="89"/>
      <c r="H72" s="90"/>
    </row>
    <row r="73" spans="1:8" s="63" customFormat="1" ht="15" customHeight="1">
      <c r="A73" s="92"/>
      <c r="B73" s="93" t="s">
        <v>1108</v>
      </c>
      <c r="C73" s="87"/>
      <c r="D73" s="99"/>
      <c r="E73" s="88"/>
      <c r="F73" s="145"/>
      <c r="G73" s="89"/>
      <c r="H73" s="90"/>
    </row>
    <row r="74" spans="1:8" s="63" customFormat="1" ht="30" customHeight="1">
      <c r="A74" s="92"/>
      <c r="B74" s="93" t="s">
        <v>1118</v>
      </c>
      <c r="C74" s="87"/>
      <c r="D74" s="99"/>
      <c r="E74" s="88"/>
      <c r="F74" s="145"/>
      <c r="G74" s="89"/>
      <c r="H74" s="90"/>
    </row>
    <row r="75" spans="1:11" s="80" customFormat="1" ht="18" customHeight="1">
      <c r="A75" s="125"/>
      <c r="B75" s="103"/>
      <c r="C75" s="104"/>
      <c r="D75" s="742" t="s">
        <v>1458</v>
      </c>
      <c r="E75" s="743"/>
      <c r="F75" s="688">
        <f>SUM(F46:F74)</f>
        <v>0</v>
      </c>
      <c r="G75" s="84"/>
      <c r="H75" s="90"/>
      <c r="I75" s="63"/>
      <c r="J75" s="63"/>
      <c r="K75" s="63"/>
    </row>
    <row r="76" spans="1:11" s="80" customFormat="1" ht="18" customHeight="1">
      <c r="A76" s="81" t="s">
        <v>1490</v>
      </c>
      <c r="B76" s="75" t="s">
        <v>1017</v>
      </c>
      <c r="C76" s="82"/>
      <c r="D76" s="99"/>
      <c r="E76" s="88"/>
      <c r="F76" s="145"/>
      <c r="G76" s="89"/>
      <c r="H76" s="90"/>
      <c r="I76" s="63"/>
      <c r="J76" s="63"/>
      <c r="K76" s="63"/>
    </row>
    <row r="77" spans="1:11" s="124" customFormat="1" ht="15" customHeight="1">
      <c r="A77" s="85" t="s">
        <v>1491</v>
      </c>
      <c r="B77" s="86" t="s">
        <v>1119</v>
      </c>
      <c r="C77" s="87" t="s">
        <v>1094</v>
      </c>
      <c r="D77" s="99">
        <v>2035.6</v>
      </c>
      <c r="E77" s="88"/>
      <c r="F77" s="145">
        <f>D77*E77</f>
        <v>0</v>
      </c>
      <c r="G77" s="89"/>
      <c r="H77" s="90"/>
      <c r="I77" s="123"/>
      <c r="J77" s="123"/>
      <c r="K77" s="123"/>
    </row>
    <row r="78" spans="1:11" s="124" customFormat="1" ht="15" customHeight="1">
      <c r="A78" s="92"/>
      <c r="B78" s="93" t="s">
        <v>1095</v>
      </c>
      <c r="C78" s="87"/>
      <c r="D78" s="99"/>
      <c r="E78" s="88"/>
      <c r="F78" s="145"/>
      <c r="G78" s="89"/>
      <c r="H78" s="90"/>
      <c r="I78" s="123"/>
      <c r="J78" s="123"/>
      <c r="K78" s="123"/>
    </row>
    <row r="79" spans="1:11" s="124" customFormat="1" ht="30" customHeight="1">
      <c r="A79" s="92"/>
      <c r="B79" s="93" t="s">
        <v>1120</v>
      </c>
      <c r="C79" s="87"/>
      <c r="D79" s="99"/>
      <c r="E79" s="88"/>
      <c r="F79" s="145"/>
      <c r="G79" s="89"/>
      <c r="H79" s="90"/>
      <c r="I79" s="123"/>
      <c r="J79" s="123"/>
      <c r="K79" s="123"/>
    </row>
    <row r="80" spans="1:11" s="124" customFormat="1" ht="15" customHeight="1">
      <c r="A80" s="92"/>
      <c r="B80" s="93" t="s">
        <v>1121</v>
      </c>
      <c r="C80" s="87"/>
      <c r="D80" s="99"/>
      <c r="E80" s="88"/>
      <c r="F80" s="145"/>
      <c r="G80" s="89"/>
      <c r="H80" s="90"/>
      <c r="I80" s="123"/>
      <c r="J80" s="123"/>
      <c r="K80" s="123"/>
    </row>
    <row r="81" spans="1:11" s="80" customFormat="1" ht="45" customHeight="1">
      <c r="A81" s="92" t="s">
        <v>1492</v>
      </c>
      <c r="B81" s="97" t="s">
        <v>1122</v>
      </c>
      <c r="C81" s="87" t="s">
        <v>1055</v>
      </c>
      <c r="D81" s="99">
        <v>378.08</v>
      </c>
      <c r="E81" s="88"/>
      <c r="F81" s="145">
        <f>D81*E81</f>
        <v>0</v>
      </c>
      <c r="G81" s="89"/>
      <c r="H81" s="90"/>
      <c r="I81" s="63"/>
      <c r="J81" s="63"/>
      <c r="K81" s="63"/>
    </row>
    <row r="82" spans="1:11" s="80" customFormat="1" ht="15" customHeight="1">
      <c r="A82" s="92"/>
      <c r="B82" s="93" t="s">
        <v>1123</v>
      </c>
      <c r="C82" s="87"/>
      <c r="D82" s="99"/>
      <c r="E82" s="88"/>
      <c r="F82" s="145"/>
      <c r="G82" s="89"/>
      <c r="H82" s="90"/>
      <c r="I82" s="63"/>
      <c r="J82" s="63"/>
      <c r="K82" s="63"/>
    </row>
    <row r="83" spans="1:11" s="80" customFormat="1" ht="15" customHeight="1">
      <c r="A83" s="92"/>
      <c r="B83" s="93" t="s">
        <v>1070</v>
      </c>
      <c r="C83" s="87"/>
      <c r="D83" s="99"/>
      <c r="E83" s="88"/>
      <c r="F83" s="145"/>
      <c r="G83" s="89"/>
      <c r="H83" s="90"/>
      <c r="I83" s="63"/>
      <c r="J83" s="63"/>
      <c r="K83" s="63"/>
    </row>
    <row r="84" spans="1:11" s="80" customFormat="1" ht="15" customHeight="1">
      <c r="A84" s="92"/>
      <c r="B84" s="93" t="s">
        <v>1124</v>
      </c>
      <c r="C84" s="87"/>
      <c r="D84" s="99"/>
      <c r="E84" s="88"/>
      <c r="F84" s="145"/>
      <c r="G84" s="89"/>
      <c r="H84" s="90"/>
      <c r="I84" s="63"/>
      <c r="J84" s="63"/>
      <c r="K84" s="63"/>
    </row>
    <row r="85" spans="1:11" s="80" customFormat="1" ht="15" customHeight="1">
      <c r="A85" s="92"/>
      <c r="B85" s="93" t="s">
        <v>1125</v>
      </c>
      <c r="C85" s="87"/>
      <c r="D85" s="99"/>
      <c r="E85" s="88"/>
      <c r="F85" s="145"/>
      <c r="G85" s="89"/>
      <c r="H85" s="90"/>
      <c r="I85" s="63"/>
      <c r="J85" s="63"/>
      <c r="K85" s="63"/>
    </row>
    <row r="86" spans="1:11" s="80" customFormat="1" ht="15" customHeight="1">
      <c r="A86" s="92"/>
      <c r="B86" s="93" t="s">
        <v>1068</v>
      </c>
      <c r="C86" s="87"/>
      <c r="D86" s="99"/>
      <c r="E86" s="88"/>
      <c r="F86" s="145"/>
      <c r="G86" s="89"/>
      <c r="H86" s="90"/>
      <c r="I86" s="63"/>
      <c r="J86" s="63"/>
      <c r="K86" s="63"/>
    </row>
    <row r="87" spans="1:11" s="80" customFormat="1" ht="15" customHeight="1">
      <c r="A87" s="92"/>
      <c r="B87" s="93" t="s">
        <v>1126</v>
      </c>
      <c r="C87" s="87"/>
      <c r="D87" s="99"/>
      <c r="E87" s="88"/>
      <c r="F87" s="145"/>
      <c r="G87" s="89"/>
      <c r="H87" s="90"/>
      <c r="I87" s="63"/>
      <c r="J87" s="63"/>
      <c r="K87" s="63"/>
    </row>
    <row r="88" spans="1:11" s="80" customFormat="1" ht="15" customHeight="1">
      <c r="A88" s="92"/>
      <c r="B88" s="93" t="s">
        <v>1127</v>
      </c>
      <c r="C88" s="87"/>
      <c r="D88" s="99"/>
      <c r="E88" s="88"/>
      <c r="F88" s="145"/>
      <c r="G88" s="89"/>
      <c r="H88" s="90"/>
      <c r="I88" s="63"/>
      <c r="J88" s="63"/>
      <c r="K88" s="63"/>
    </row>
    <row r="89" spans="1:11" s="80" customFormat="1" ht="15" customHeight="1">
      <c r="A89" s="92"/>
      <c r="B89" s="93" t="s">
        <v>1128</v>
      </c>
      <c r="C89" s="87"/>
      <c r="D89" s="99"/>
      <c r="E89" s="88"/>
      <c r="F89" s="145"/>
      <c r="G89" s="89"/>
      <c r="H89" s="90"/>
      <c r="I89" s="63"/>
      <c r="J89" s="63"/>
      <c r="K89" s="63"/>
    </row>
    <row r="90" spans="1:11" s="80" customFormat="1" ht="15" customHeight="1">
      <c r="A90" s="92" t="s">
        <v>1493</v>
      </c>
      <c r="B90" s="97" t="s">
        <v>1129</v>
      </c>
      <c r="C90" s="87" t="s">
        <v>1105</v>
      </c>
      <c r="D90" s="99">
        <v>29.08</v>
      </c>
      <c r="E90" s="88"/>
      <c r="F90" s="145">
        <f>D90*E90</f>
        <v>0</v>
      </c>
      <c r="G90" s="89"/>
      <c r="H90" s="90"/>
      <c r="I90" s="63"/>
      <c r="J90" s="63"/>
      <c r="K90" s="63"/>
    </row>
    <row r="91" spans="1:11" s="80" customFormat="1" ht="15" customHeight="1">
      <c r="A91" s="92"/>
      <c r="B91" s="93" t="s">
        <v>1106</v>
      </c>
      <c r="C91" s="87"/>
      <c r="D91" s="99"/>
      <c r="E91" s="88"/>
      <c r="F91" s="145"/>
      <c r="G91" s="89"/>
      <c r="H91" s="90"/>
      <c r="I91" s="63"/>
      <c r="J91" s="63"/>
      <c r="K91" s="63"/>
    </row>
    <row r="92" spans="1:11" s="80" customFormat="1" ht="15" customHeight="1">
      <c r="A92" s="92"/>
      <c r="B92" s="93" t="s">
        <v>1116</v>
      </c>
      <c r="C92" s="87"/>
      <c r="D92" s="99"/>
      <c r="E92" s="88"/>
      <c r="F92" s="145"/>
      <c r="G92" s="89"/>
      <c r="H92" s="90"/>
      <c r="I92" s="63"/>
      <c r="J92" s="63"/>
      <c r="K92" s="63"/>
    </row>
    <row r="93" spans="1:11" s="80" customFormat="1" ht="15" customHeight="1">
      <c r="A93" s="92"/>
      <c r="B93" s="93" t="s">
        <v>1065</v>
      </c>
      <c r="C93" s="87"/>
      <c r="D93" s="99"/>
      <c r="E93" s="88"/>
      <c r="F93" s="145"/>
      <c r="G93" s="89"/>
      <c r="H93" s="90"/>
      <c r="I93" s="63"/>
      <c r="J93" s="63"/>
      <c r="K93" s="63"/>
    </row>
    <row r="94" spans="1:11" s="80" customFormat="1" ht="15" customHeight="1">
      <c r="A94" s="92"/>
      <c r="B94" s="93" t="s">
        <v>1108</v>
      </c>
      <c r="C94" s="87"/>
      <c r="D94" s="99"/>
      <c r="E94" s="88"/>
      <c r="F94" s="145"/>
      <c r="G94" s="89"/>
      <c r="H94" s="90"/>
      <c r="I94" s="63"/>
      <c r="J94" s="63"/>
      <c r="K94" s="63"/>
    </row>
    <row r="95" spans="1:11" s="80" customFormat="1" ht="15" customHeight="1">
      <c r="A95" s="92"/>
      <c r="B95" s="93" t="s">
        <v>1130</v>
      </c>
      <c r="C95" s="87"/>
      <c r="D95" s="99"/>
      <c r="E95" s="88"/>
      <c r="F95" s="145"/>
      <c r="G95" s="89"/>
      <c r="H95" s="90"/>
      <c r="I95" s="63"/>
      <c r="J95" s="63"/>
      <c r="K95" s="63"/>
    </row>
    <row r="96" spans="1:11" s="80" customFormat="1" ht="45" customHeight="1">
      <c r="A96" s="92" t="s">
        <v>1494</v>
      </c>
      <c r="B96" s="97" t="s">
        <v>1131</v>
      </c>
      <c r="C96" s="87" t="s">
        <v>1467</v>
      </c>
      <c r="D96" s="99">
        <v>195.46</v>
      </c>
      <c r="E96" s="88"/>
      <c r="F96" s="145">
        <f>D96*E96</f>
        <v>0</v>
      </c>
      <c r="G96" s="89"/>
      <c r="H96" s="90"/>
      <c r="I96" s="63"/>
      <c r="J96" s="63"/>
      <c r="K96" s="63"/>
    </row>
    <row r="97" spans="1:11" s="80" customFormat="1" ht="15" customHeight="1">
      <c r="A97" s="92"/>
      <c r="B97" s="93" t="s">
        <v>1106</v>
      </c>
      <c r="C97" s="87"/>
      <c r="D97" s="99"/>
      <c r="E97" s="88"/>
      <c r="F97" s="145"/>
      <c r="G97" s="89"/>
      <c r="H97" s="90"/>
      <c r="I97" s="63"/>
      <c r="J97" s="63"/>
      <c r="K97" s="63"/>
    </row>
    <row r="98" spans="1:11" s="80" customFormat="1" ht="15" customHeight="1">
      <c r="A98" s="92"/>
      <c r="B98" s="93" t="s">
        <v>1132</v>
      </c>
      <c r="C98" s="87"/>
      <c r="D98" s="99"/>
      <c r="E98" s="88"/>
      <c r="F98" s="145"/>
      <c r="G98" s="89"/>
      <c r="H98" s="90"/>
      <c r="I98" s="63"/>
      <c r="J98" s="63"/>
      <c r="K98" s="63"/>
    </row>
    <row r="99" spans="1:11" s="80" customFormat="1" ht="15" customHeight="1">
      <c r="A99" s="92"/>
      <c r="B99" s="93" t="s">
        <v>1133</v>
      </c>
      <c r="C99" s="87"/>
      <c r="D99" s="99"/>
      <c r="E99" s="88"/>
      <c r="F99" s="145"/>
      <c r="G99" s="89"/>
      <c r="H99" s="90"/>
      <c r="I99" s="63"/>
      <c r="J99" s="63"/>
      <c r="K99" s="63"/>
    </row>
    <row r="100" spans="1:11" s="80" customFormat="1" ht="15" customHeight="1">
      <c r="A100" s="92"/>
      <c r="B100" s="93" t="s">
        <v>1116</v>
      </c>
      <c r="C100" s="87"/>
      <c r="D100" s="99"/>
      <c r="E100" s="88"/>
      <c r="F100" s="145"/>
      <c r="G100" s="89"/>
      <c r="H100" s="90"/>
      <c r="I100" s="63"/>
      <c r="J100" s="63"/>
      <c r="K100" s="63"/>
    </row>
    <row r="101" spans="1:11" s="80" customFormat="1" ht="15" customHeight="1">
      <c r="A101" s="92"/>
      <c r="B101" s="93" t="s">
        <v>1065</v>
      </c>
      <c r="C101" s="87"/>
      <c r="D101" s="99"/>
      <c r="E101" s="88"/>
      <c r="F101" s="145"/>
      <c r="G101" s="89"/>
      <c r="H101" s="90"/>
      <c r="I101" s="63"/>
      <c r="J101" s="63"/>
      <c r="K101" s="63"/>
    </row>
    <row r="102" spans="1:11" s="80" customFormat="1" ht="15" customHeight="1">
      <c r="A102" s="92"/>
      <c r="B102" s="93" t="s">
        <v>1108</v>
      </c>
      <c r="C102" s="87"/>
      <c r="D102" s="99"/>
      <c r="E102" s="88"/>
      <c r="F102" s="145"/>
      <c r="G102" s="89"/>
      <c r="H102" s="90"/>
      <c r="I102" s="63"/>
      <c r="J102" s="63"/>
      <c r="K102" s="63"/>
    </row>
    <row r="103" spans="1:11" s="80" customFormat="1" ht="30" customHeight="1">
      <c r="A103" s="92"/>
      <c r="B103" s="93" t="s">
        <v>1495</v>
      </c>
      <c r="C103" s="87"/>
      <c r="D103" s="99"/>
      <c r="E103" s="88"/>
      <c r="F103" s="145"/>
      <c r="G103" s="89"/>
      <c r="H103" s="90"/>
      <c r="I103" s="63"/>
      <c r="J103" s="63"/>
      <c r="K103" s="63"/>
    </row>
    <row r="104" spans="1:11" s="80" customFormat="1" ht="15" customHeight="1">
      <c r="A104" s="92"/>
      <c r="B104" s="93" t="s">
        <v>1134</v>
      </c>
      <c r="C104" s="87"/>
      <c r="D104" s="99"/>
      <c r="E104" s="88"/>
      <c r="F104" s="145"/>
      <c r="G104" s="89"/>
      <c r="H104" s="90"/>
      <c r="I104" s="63"/>
      <c r="J104" s="63"/>
      <c r="K104" s="63"/>
    </row>
    <row r="105" spans="1:11" s="80" customFormat="1" ht="15" customHeight="1">
      <c r="A105" s="92"/>
      <c r="B105" s="93" t="s">
        <v>1135</v>
      </c>
      <c r="C105" s="87"/>
      <c r="D105" s="99"/>
      <c r="E105" s="88"/>
      <c r="F105" s="145"/>
      <c r="G105" s="89"/>
      <c r="H105" s="90"/>
      <c r="I105" s="63"/>
      <c r="J105" s="63"/>
      <c r="K105" s="63"/>
    </row>
    <row r="106" spans="1:11" s="80" customFormat="1" ht="15" customHeight="1">
      <c r="A106" s="92"/>
      <c r="B106" s="93" t="s">
        <v>1136</v>
      </c>
      <c r="C106" s="87"/>
      <c r="D106" s="99"/>
      <c r="E106" s="88"/>
      <c r="F106" s="145"/>
      <c r="G106" s="89"/>
      <c r="H106" s="90"/>
      <c r="I106" s="63"/>
      <c r="J106" s="63"/>
      <c r="K106" s="63"/>
    </row>
    <row r="107" spans="1:11" s="80" customFormat="1" ht="15" customHeight="1">
      <c r="A107" s="92"/>
      <c r="B107" s="93" t="s">
        <v>1137</v>
      </c>
      <c r="C107" s="87"/>
      <c r="D107" s="99"/>
      <c r="E107" s="88"/>
      <c r="F107" s="145"/>
      <c r="G107" s="89"/>
      <c r="H107" s="90"/>
      <c r="I107" s="63"/>
      <c r="J107" s="63"/>
      <c r="K107" s="63"/>
    </row>
    <row r="108" spans="1:11" s="124" customFormat="1" ht="45" customHeight="1">
      <c r="A108" s="92" t="s">
        <v>1496</v>
      </c>
      <c r="B108" s="97" t="s">
        <v>1497</v>
      </c>
      <c r="C108" s="87" t="s">
        <v>1467</v>
      </c>
      <c r="D108" s="96">
        <v>256.86</v>
      </c>
      <c r="E108" s="88"/>
      <c r="F108" s="145">
        <f>D108*E108</f>
        <v>0</v>
      </c>
      <c r="G108" s="89"/>
      <c r="H108" s="90"/>
      <c r="I108" s="123"/>
      <c r="J108" s="123"/>
      <c r="K108" s="123"/>
    </row>
    <row r="109" spans="1:11" s="124" customFormat="1" ht="30" customHeight="1">
      <c r="A109" s="92"/>
      <c r="B109" s="93" t="s">
        <v>1498</v>
      </c>
      <c r="C109" s="87"/>
      <c r="D109" s="98"/>
      <c r="E109" s="88"/>
      <c r="F109" s="145"/>
      <c r="G109" s="89"/>
      <c r="H109" s="90"/>
      <c r="I109" s="123"/>
      <c r="J109" s="123"/>
      <c r="K109" s="123"/>
    </row>
    <row r="110" spans="1:11" s="124" customFormat="1" ht="15" customHeight="1">
      <c r="A110" s="92"/>
      <c r="B110" s="93" t="s">
        <v>1138</v>
      </c>
      <c r="C110" s="87"/>
      <c r="D110" s="99"/>
      <c r="E110" s="88"/>
      <c r="F110" s="145"/>
      <c r="G110" s="89"/>
      <c r="H110" s="90"/>
      <c r="I110" s="123"/>
      <c r="J110" s="123"/>
      <c r="K110" s="123"/>
    </row>
    <row r="111" spans="1:11" s="124" customFormat="1" ht="15" customHeight="1">
      <c r="A111" s="92"/>
      <c r="B111" s="93" t="s">
        <v>1139</v>
      </c>
      <c r="C111" s="87"/>
      <c r="D111" s="99"/>
      <c r="E111" s="88"/>
      <c r="F111" s="145"/>
      <c r="G111" s="89"/>
      <c r="H111" s="90"/>
      <c r="I111" s="123"/>
      <c r="J111" s="123"/>
      <c r="K111" s="123"/>
    </row>
    <row r="112" spans="1:11" s="124" customFormat="1" ht="15" customHeight="1">
      <c r="A112" s="92"/>
      <c r="B112" s="93" t="s">
        <v>1136</v>
      </c>
      <c r="C112" s="87"/>
      <c r="D112" s="99"/>
      <c r="E112" s="88"/>
      <c r="F112" s="145"/>
      <c r="G112" s="89"/>
      <c r="H112" s="90"/>
      <c r="I112" s="123"/>
      <c r="J112" s="123"/>
      <c r="K112" s="123"/>
    </row>
    <row r="113" spans="1:11" s="124" customFormat="1" ht="15" customHeight="1">
      <c r="A113" s="92"/>
      <c r="B113" s="93" t="s">
        <v>1106</v>
      </c>
      <c r="C113" s="87"/>
      <c r="D113" s="99"/>
      <c r="E113" s="88"/>
      <c r="F113" s="145"/>
      <c r="G113" s="89"/>
      <c r="H113" s="90"/>
      <c r="I113" s="123"/>
      <c r="J113" s="123"/>
      <c r="K113" s="123"/>
    </row>
    <row r="114" spans="1:11" s="124" customFormat="1" ht="15" customHeight="1">
      <c r="A114" s="92"/>
      <c r="B114" s="93" t="s">
        <v>1140</v>
      </c>
      <c r="C114" s="87"/>
      <c r="D114" s="99"/>
      <c r="E114" s="88"/>
      <c r="F114" s="145"/>
      <c r="G114" s="89"/>
      <c r="H114" s="90"/>
      <c r="I114" s="123"/>
      <c r="J114" s="123"/>
      <c r="K114" s="123"/>
    </row>
    <row r="115" spans="1:11" s="124" customFormat="1" ht="15" customHeight="1">
      <c r="A115" s="92"/>
      <c r="B115" s="93" t="s">
        <v>1133</v>
      </c>
      <c r="C115" s="87"/>
      <c r="D115" s="99"/>
      <c r="E115" s="88"/>
      <c r="F115" s="145"/>
      <c r="G115" s="89"/>
      <c r="H115" s="90"/>
      <c r="I115" s="123"/>
      <c r="J115" s="123"/>
      <c r="K115" s="123"/>
    </row>
    <row r="116" spans="1:11" s="124" customFormat="1" ht="15" customHeight="1">
      <c r="A116" s="92"/>
      <c r="B116" s="93" t="s">
        <v>1107</v>
      </c>
      <c r="C116" s="87"/>
      <c r="D116" s="96"/>
      <c r="E116" s="88"/>
      <c r="F116" s="145"/>
      <c r="G116" s="89"/>
      <c r="H116" s="90"/>
      <c r="I116" s="123"/>
      <c r="J116" s="123"/>
      <c r="K116" s="123"/>
    </row>
    <row r="117" spans="1:11" s="124" customFormat="1" ht="15" customHeight="1">
      <c r="A117" s="92"/>
      <c r="B117" s="93" t="s">
        <v>1065</v>
      </c>
      <c r="C117" s="87"/>
      <c r="D117" s="98"/>
      <c r="E117" s="88"/>
      <c r="F117" s="145"/>
      <c r="G117" s="89"/>
      <c r="H117" s="90"/>
      <c r="I117" s="123"/>
      <c r="J117" s="123"/>
      <c r="K117" s="123"/>
    </row>
    <row r="118" spans="1:11" s="124" customFormat="1" ht="15" customHeight="1">
      <c r="A118" s="92"/>
      <c r="B118" s="93" t="s">
        <v>1108</v>
      </c>
      <c r="C118" s="87"/>
      <c r="D118" s="99"/>
      <c r="E118" s="88"/>
      <c r="F118" s="145"/>
      <c r="G118" s="89"/>
      <c r="H118" s="90"/>
      <c r="I118" s="123"/>
      <c r="J118" s="123"/>
      <c r="K118" s="123"/>
    </row>
    <row r="119" spans="1:11" s="124" customFormat="1" ht="15" customHeight="1">
      <c r="A119" s="92"/>
      <c r="B119" s="93" t="s">
        <v>1130</v>
      </c>
      <c r="C119" s="87"/>
      <c r="D119" s="99"/>
      <c r="E119" s="88"/>
      <c r="F119" s="145"/>
      <c r="G119" s="89"/>
      <c r="H119" s="90"/>
      <c r="I119" s="123"/>
      <c r="J119" s="123"/>
      <c r="K119" s="123"/>
    </row>
    <row r="120" spans="1:11" s="80" customFormat="1" ht="18" customHeight="1">
      <c r="A120" s="125"/>
      <c r="B120" s="103"/>
      <c r="C120" s="104"/>
      <c r="D120" s="742" t="s">
        <v>1458</v>
      </c>
      <c r="E120" s="743"/>
      <c r="F120" s="688">
        <f>SUM(F77:F119)</f>
        <v>0</v>
      </c>
      <c r="G120" s="84"/>
      <c r="H120" s="90"/>
      <c r="I120" s="63"/>
      <c r="J120" s="63"/>
      <c r="K120" s="63"/>
    </row>
    <row r="121" spans="1:11" s="130" customFormat="1" ht="18" customHeight="1">
      <c r="A121" s="81" t="s">
        <v>1499</v>
      </c>
      <c r="B121" s="75" t="s">
        <v>1018</v>
      </c>
      <c r="C121" s="126"/>
      <c r="D121" s="99"/>
      <c r="E121" s="105"/>
      <c r="F121" s="145"/>
      <c r="G121" s="127"/>
      <c r="H121" s="128"/>
      <c r="I121" s="129"/>
      <c r="J121" s="129"/>
      <c r="K121" s="129"/>
    </row>
    <row r="122" spans="1:11" s="130" customFormat="1" ht="15" customHeight="1">
      <c r="A122" s="131" t="s">
        <v>1500</v>
      </c>
      <c r="B122" s="132" t="s">
        <v>1146</v>
      </c>
      <c r="C122" s="87"/>
      <c r="D122" s="99"/>
      <c r="E122" s="133"/>
      <c r="F122" s="145"/>
      <c r="G122" s="127"/>
      <c r="H122" s="128"/>
      <c r="I122" s="129"/>
      <c r="J122" s="129"/>
      <c r="K122" s="129"/>
    </row>
    <row r="123" spans="1:11" s="136" customFormat="1" ht="45" customHeight="1">
      <c r="A123" s="92" t="s">
        <v>1501</v>
      </c>
      <c r="B123" s="97" t="s">
        <v>1147</v>
      </c>
      <c r="C123" s="87" t="s">
        <v>1467</v>
      </c>
      <c r="D123" s="99">
        <v>254.43</v>
      </c>
      <c r="E123" s="88"/>
      <c r="F123" s="145">
        <f>D123*E123</f>
        <v>0</v>
      </c>
      <c r="G123" s="127"/>
      <c r="H123" s="134"/>
      <c r="I123" s="135"/>
      <c r="J123" s="135"/>
      <c r="K123" s="135"/>
    </row>
    <row r="124" spans="1:11" s="136" customFormat="1" ht="15" customHeight="1">
      <c r="A124" s="92"/>
      <c r="B124" s="93" t="s">
        <v>1148</v>
      </c>
      <c r="C124" s="87"/>
      <c r="D124" s="99"/>
      <c r="E124" s="88"/>
      <c r="F124" s="145"/>
      <c r="G124" s="127"/>
      <c r="H124" s="134"/>
      <c r="I124" s="135"/>
      <c r="J124" s="135"/>
      <c r="K124" s="135"/>
    </row>
    <row r="125" spans="1:11" s="136" customFormat="1" ht="15" customHeight="1">
      <c r="A125" s="92"/>
      <c r="B125" s="93" t="s">
        <v>1149</v>
      </c>
      <c r="C125" s="87"/>
      <c r="D125" s="99"/>
      <c r="E125" s="88"/>
      <c r="F125" s="145"/>
      <c r="G125" s="127"/>
      <c r="H125" s="134"/>
      <c r="I125" s="135"/>
      <c r="J125" s="135"/>
      <c r="K125" s="135"/>
    </row>
    <row r="126" spans="1:11" s="136" customFormat="1" ht="15" customHeight="1">
      <c r="A126" s="92"/>
      <c r="B126" s="93" t="s">
        <v>1150</v>
      </c>
      <c r="C126" s="87"/>
      <c r="D126" s="99"/>
      <c r="E126" s="88"/>
      <c r="F126" s="145"/>
      <c r="G126" s="127"/>
      <c r="H126" s="134"/>
      <c r="I126" s="135"/>
      <c r="J126" s="135"/>
      <c r="K126" s="135"/>
    </row>
    <row r="127" spans="1:11" s="136" customFormat="1" ht="30" customHeight="1">
      <c r="A127" s="92"/>
      <c r="B127" s="93" t="s">
        <v>1151</v>
      </c>
      <c r="C127" s="87"/>
      <c r="D127" s="99"/>
      <c r="E127" s="88"/>
      <c r="F127" s="145"/>
      <c r="G127" s="127"/>
      <c r="H127" s="134"/>
      <c r="I127" s="135"/>
      <c r="J127" s="135"/>
      <c r="K127" s="135"/>
    </row>
    <row r="128" spans="1:11" s="130" customFormat="1" ht="18" customHeight="1">
      <c r="A128" s="110"/>
      <c r="B128" s="103"/>
      <c r="C128" s="104"/>
      <c r="D128" s="742" t="s">
        <v>1458</v>
      </c>
      <c r="E128" s="743"/>
      <c r="F128" s="688">
        <f>SUM(F123:F127)</f>
        <v>0</v>
      </c>
      <c r="G128" s="137"/>
      <c r="H128" s="128"/>
      <c r="I128" s="138"/>
      <c r="J128" s="129"/>
      <c r="K128" s="129"/>
    </row>
    <row r="129" spans="1:11" s="80" customFormat="1" ht="18" customHeight="1">
      <c r="A129" s="139" t="s">
        <v>1502</v>
      </c>
      <c r="B129" s="75" t="s">
        <v>1013</v>
      </c>
      <c r="C129" s="82"/>
      <c r="D129" s="99"/>
      <c r="E129" s="88"/>
      <c r="F129" s="145"/>
      <c r="G129" s="89"/>
      <c r="H129" s="90"/>
      <c r="I129" s="63"/>
      <c r="J129" s="63"/>
      <c r="K129" s="63"/>
    </row>
    <row r="130" spans="1:11" s="80" customFormat="1" ht="15" customHeight="1">
      <c r="A130" s="140" t="s">
        <v>1503</v>
      </c>
      <c r="B130" s="132" t="s">
        <v>1155</v>
      </c>
      <c r="C130" s="141"/>
      <c r="D130" s="96"/>
      <c r="E130" s="88"/>
      <c r="F130" s="145"/>
      <c r="G130" s="89"/>
      <c r="H130" s="90"/>
      <c r="I130" s="63"/>
      <c r="J130" s="63"/>
      <c r="K130" s="63"/>
    </row>
    <row r="131" spans="1:11" s="80" customFormat="1" ht="15" customHeight="1">
      <c r="A131" s="92" t="s">
        <v>1504</v>
      </c>
      <c r="B131" s="97" t="s">
        <v>1156</v>
      </c>
      <c r="C131" s="87" t="s">
        <v>1157</v>
      </c>
      <c r="D131" s="98">
        <v>4807</v>
      </c>
      <c r="E131" s="88"/>
      <c r="F131" s="145">
        <f>D131*E131</f>
        <v>0</v>
      </c>
      <c r="G131" s="89"/>
      <c r="H131" s="90"/>
      <c r="I131" s="63"/>
      <c r="J131" s="63"/>
      <c r="K131" s="63"/>
    </row>
    <row r="132" spans="1:11" s="80" customFormat="1" ht="15" customHeight="1">
      <c r="A132" s="92"/>
      <c r="B132" s="93" t="s">
        <v>1158</v>
      </c>
      <c r="C132" s="87"/>
      <c r="D132" s="99"/>
      <c r="E132" s="88"/>
      <c r="F132" s="145"/>
      <c r="G132" s="89"/>
      <c r="H132" s="90"/>
      <c r="I132" s="63"/>
      <c r="J132" s="63"/>
      <c r="K132" s="63"/>
    </row>
    <row r="133" spans="1:11" s="80" customFormat="1" ht="15" customHeight="1">
      <c r="A133" s="92" t="s">
        <v>1505</v>
      </c>
      <c r="B133" s="142" t="s">
        <v>1159</v>
      </c>
      <c r="C133" s="87"/>
      <c r="D133" s="99"/>
      <c r="E133" s="88"/>
      <c r="F133" s="145"/>
      <c r="G133" s="89"/>
      <c r="H133" s="90"/>
      <c r="I133" s="63"/>
      <c r="J133" s="63"/>
      <c r="K133" s="63"/>
    </row>
    <row r="134" spans="1:11" s="80" customFormat="1" ht="15" customHeight="1">
      <c r="A134" s="92" t="s">
        <v>1506</v>
      </c>
      <c r="B134" s="97" t="s">
        <v>1160</v>
      </c>
      <c r="C134" s="87" t="s">
        <v>1076</v>
      </c>
      <c r="D134" s="99">
        <v>26.31</v>
      </c>
      <c r="E134" s="88"/>
      <c r="F134" s="145">
        <f>D134*E134</f>
        <v>0</v>
      </c>
      <c r="G134" s="89"/>
      <c r="H134" s="90"/>
      <c r="I134" s="63"/>
      <c r="J134" s="63"/>
      <c r="K134" s="63"/>
    </row>
    <row r="135" spans="1:11" s="80" customFormat="1" ht="15" customHeight="1">
      <c r="A135" s="92" t="s">
        <v>1507</v>
      </c>
      <c r="B135" s="143" t="s">
        <v>1161</v>
      </c>
      <c r="C135" s="87"/>
      <c r="D135" s="99"/>
      <c r="E135" s="88"/>
      <c r="F135" s="145"/>
      <c r="G135" s="89"/>
      <c r="H135" s="90"/>
      <c r="I135" s="63"/>
      <c r="J135" s="63"/>
      <c r="K135" s="63"/>
    </row>
    <row r="136" spans="1:11" s="80" customFormat="1" ht="30" customHeight="1">
      <c r="A136" s="92" t="s">
        <v>1508</v>
      </c>
      <c r="B136" s="97" t="s">
        <v>1162</v>
      </c>
      <c r="C136" s="87" t="s">
        <v>1467</v>
      </c>
      <c r="D136" s="99">
        <v>268.26</v>
      </c>
      <c r="E136" s="88"/>
      <c r="F136" s="145">
        <f>D136*E136</f>
        <v>0</v>
      </c>
      <c r="G136" s="89"/>
      <c r="H136" s="90"/>
      <c r="I136" s="63"/>
      <c r="J136" s="63"/>
      <c r="K136" s="63"/>
    </row>
    <row r="137" spans="1:11" s="80" customFormat="1" ht="30" customHeight="1">
      <c r="A137" s="92"/>
      <c r="B137" s="93" t="s">
        <v>1163</v>
      </c>
      <c r="C137" s="87"/>
      <c r="D137" s="99"/>
      <c r="E137" s="88"/>
      <c r="F137" s="145"/>
      <c r="G137" s="89"/>
      <c r="H137" s="90"/>
      <c r="I137" s="63"/>
      <c r="J137" s="63"/>
      <c r="K137" s="63"/>
    </row>
    <row r="138" spans="1:11" s="80" customFormat="1" ht="15" customHeight="1">
      <c r="A138" s="92"/>
      <c r="B138" s="93" t="s">
        <v>1164</v>
      </c>
      <c r="C138" s="87"/>
      <c r="D138" s="99"/>
      <c r="E138" s="88"/>
      <c r="F138" s="145"/>
      <c r="G138" s="89"/>
      <c r="H138" s="90"/>
      <c r="I138" s="63"/>
      <c r="J138" s="63"/>
      <c r="K138" s="63"/>
    </row>
    <row r="139" spans="1:11" s="80" customFormat="1" ht="15" customHeight="1">
      <c r="A139" s="92"/>
      <c r="B139" s="93" t="s">
        <v>1165</v>
      </c>
      <c r="C139" s="87"/>
      <c r="D139" s="99"/>
      <c r="E139" s="88"/>
      <c r="F139" s="145"/>
      <c r="G139" s="89"/>
      <c r="H139" s="90"/>
      <c r="I139" s="63"/>
      <c r="J139" s="63"/>
      <c r="K139" s="63"/>
    </row>
    <row r="140" spans="1:11" s="80" customFormat="1" ht="18" customHeight="1">
      <c r="A140" s="110"/>
      <c r="B140" s="103"/>
      <c r="C140" s="104"/>
      <c r="D140" s="742" t="s">
        <v>1458</v>
      </c>
      <c r="E140" s="743"/>
      <c r="F140" s="688">
        <f>SUM(F131:F139)</f>
        <v>0</v>
      </c>
      <c r="G140" s="84"/>
      <c r="H140" s="90"/>
      <c r="I140" s="63"/>
      <c r="J140" s="63"/>
      <c r="K140" s="144"/>
    </row>
    <row r="141" spans="1:11" s="80" customFormat="1" ht="18" customHeight="1">
      <c r="A141" s="139">
        <v>100000</v>
      </c>
      <c r="B141" s="75" t="s">
        <v>1014</v>
      </c>
      <c r="C141" s="82"/>
      <c r="D141" s="99"/>
      <c r="E141" s="88"/>
      <c r="F141" s="145"/>
      <c r="G141" s="89"/>
      <c r="H141" s="90"/>
      <c r="I141" s="63"/>
      <c r="J141" s="63"/>
      <c r="K141" s="63"/>
    </row>
    <row r="142" spans="1:11" s="80" customFormat="1" ht="15" customHeight="1">
      <c r="A142" s="92" t="s">
        <v>1509</v>
      </c>
      <c r="B142" s="143" t="s">
        <v>1166</v>
      </c>
      <c r="C142" s="87"/>
      <c r="D142" s="99"/>
      <c r="E142" s="88"/>
      <c r="F142" s="145"/>
      <c r="G142" s="89"/>
      <c r="H142" s="90"/>
      <c r="I142" s="63"/>
      <c r="J142" s="63"/>
      <c r="K142" s="63"/>
    </row>
    <row r="143" spans="1:11" s="80" customFormat="1" ht="15" customHeight="1">
      <c r="A143" s="92" t="s">
        <v>1510</v>
      </c>
      <c r="B143" s="97" t="s">
        <v>1336</v>
      </c>
      <c r="C143" s="87" t="s">
        <v>1157</v>
      </c>
      <c r="D143" s="99">
        <v>45</v>
      </c>
      <c r="E143" s="88"/>
      <c r="F143" s="145">
        <f>D143*E143</f>
        <v>0</v>
      </c>
      <c r="G143" s="89"/>
      <c r="H143" s="90"/>
      <c r="I143" s="63"/>
      <c r="J143" s="63"/>
      <c r="K143" s="63"/>
    </row>
    <row r="144" spans="1:11" s="80" customFormat="1" ht="15" customHeight="1">
      <c r="A144" s="92"/>
      <c r="B144" s="93" t="s">
        <v>1337</v>
      </c>
      <c r="C144" s="87"/>
      <c r="D144" s="99"/>
      <c r="E144" s="88"/>
      <c r="F144" s="145"/>
      <c r="G144" s="89"/>
      <c r="H144" s="90"/>
      <c r="I144" s="63"/>
      <c r="J144" s="63"/>
      <c r="K144" s="63"/>
    </row>
    <row r="145" spans="1:11" s="80" customFormat="1" ht="15" customHeight="1">
      <c r="A145" s="92" t="s">
        <v>1511</v>
      </c>
      <c r="B145" s="97" t="s">
        <v>1338</v>
      </c>
      <c r="C145" s="87" t="s">
        <v>1157</v>
      </c>
      <c r="D145" s="99">
        <v>3</v>
      </c>
      <c r="E145" s="88"/>
      <c r="F145" s="145">
        <f>D145*E145</f>
        <v>0</v>
      </c>
      <c r="G145" s="89"/>
      <c r="H145" s="90"/>
      <c r="I145" s="63"/>
      <c r="J145" s="63"/>
      <c r="K145" s="63"/>
    </row>
    <row r="146" spans="1:11" s="80" customFormat="1" ht="15" customHeight="1">
      <c r="A146" s="92"/>
      <c r="B146" s="93" t="s">
        <v>1339</v>
      </c>
      <c r="C146" s="87"/>
      <c r="D146" s="99"/>
      <c r="E146" s="88"/>
      <c r="F146" s="145"/>
      <c r="G146" s="89"/>
      <c r="H146" s="90"/>
      <c r="I146" s="63"/>
      <c r="J146" s="63"/>
      <c r="K146" s="63"/>
    </row>
    <row r="147" spans="1:11" s="80" customFormat="1" ht="30.75" customHeight="1">
      <c r="A147" s="92" t="s">
        <v>1512</v>
      </c>
      <c r="B147" s="97" t="s">
        <v>1340</v>
      </c>
      <c r="C147" s="87" t="s">
        <v>1157</v>
      </c>
      <c r="D147" s="99">
        <v>39</v>
      </c>
      <c r="E147" s="88"/>
      <c r="F147" s="145">
        <f>D147*E147</f>
        <v>0</v>
      </c>
      <c r="G147" s="89"/>
      <c r="H147" s="90"/>
      <c r="I147" s="63"/>
      <c r="J147" s="63"/>
      <c r="K147" s="63"/>
    </row>
    <row r="148" spans="1:11" s="80" customFormat="1" ht="30" customHeight="1">
      <c r="A148" s="92"/>
      <c r="B148" s="93" t="s">
        <v>1341</v>
      </c>
      <c r="C148" s="87"/>
      <c r="D148" s="99"/>
      <c r="E148" s="88"/>
      <c r="F148" s="145"/>
      <c r="G148" s="89"/>
      <c r="H148" s="90"/>
      <c r="I148" s="63"/>
      <c r="J148" s="63"/>
      <c r="K148" s="63"/>
    </row>
    <row r="149" spans="1:11" s="80" customFormat="1" ht="30" customHeight="1">
      <c r="A149" s="92"/>
      <c r="B149" s="93" t="s">
        <v>1342</v>
      </c>
      <c r="C149" s="87"/>
      <c r="D149" s="99"/>
      <c r="E149" s="88"/>
      <c r="F149" s="145"/>
      <c r="G149" s="89"/>
      <c r="H149" s="90"/>
      <c r="I149" s="63"/>
      <c r="J149" s="63"/>
      <c r="K149" s="63"/>
    </row>
    <row r="150" spans="1:11" s="80" customFormat="1" ht="15" customHeight="1">
      <c r="A150" s="92"/>
      <c r="B150" s="93" t="s">
        <v>1343</v>
      </c>
      <c r="C150" s="87"/>
      <c r="D150" s="99"/>
      <c r="E150" s="88"/>
      <c r="F150" s="145"/>
      <c r="G150" s="89"/>
      <c r="H150" s="90"/>
      <c r="I150" s="63"/>
      <c r="J150" s="63"/>
      <c r="K150" s="63"/>
    </row>
    <row r="151" spans="1:11" s="80" customFormat="1" ht="15" customHeight="1">
      <c r="A151" s="92"/>
      <c r="B151" s="93" t="s">
        <v>1344</v>
      </c>
      <c r="C151" s="87"/>
      <c r="D151" s="99"/>
      <c r="E151" s="88"/>
      <c r="F151" s="145"/>
      <c r="G151" s="89"/>
      <c r="H151" s="90"/>
      <c r="I151" s="63"/>
      <c r="J151" s="63"/>
      <c r="K151" s="63"/>
    </row>
    <row r="152" spans="1:11" s="80" customFormat="1" ht="15" customHeight="1">
      <c r="A152" s="92" t="s">
        <v>1513</v>
      </c>
      <c r="B152" s="143" t="s">
        <v>1345</v>
      </c>
      <c r="C152" s="87"/>
      <c r="D152" s="99"/>
      <c r="E152" s="88"/>
      <c r="F152" s="145"/>
      <c r="G152" s="89"/>
      <c r="H152" s="90"/>
      <c r="I152" s="63"/>
      <c r="J152" s="63"/>
      <c r="K152" s="63"/>
    </row>
    <row r="153" spans="1:11" s="80" customFormat="1" ht="15" customHeight="1">
      <c r="A153" s="92" t="s">
        <v>1514</v>
      </c>
      <c r="B153" s="97" t="s">
        <v>1346</v>
      </c>
      <c r="C153" s="87" t="s">
        <v>1076</v>
      </c>
      <c r="D153" s="99">
        <v>65</v>
      </c>
      <c r="E153" s="88"/>
      <c r="F153" s="145">
        <f>D153*E153</f>
        <v>0</v>
      </c>
      <c r="G153" s="89"/>
      <c r="H153" s="90"/>
      <c r="I153" s="63"/>
      <c r="J153" s="63"/>
      <c r="K153" s="63"/>
    </row>
    <row r="154" spans="1:11" s="80" customFormat="1" ht="15" customHeight="1">
      <c r="A154" s="92"/>
      <c r="B154" s="93" t="s">
        <v>1347</v>
      </c>
      <c r="C154" s="87"/>
      <c r="D154" s="99"/>
      <c r="E154" s="88"/>
      <c r="F154" s="145"/>
      <c r="G154" s="89"/>
      <c r="H154" s="90"/>
      <c r="I154" s="63"/>
      <c r="J154" s="63"/>
      <c r="K154" s="63"/>
    </row>
    <row r="155" spans="1:11" s="80" customFormat="1" ht="15" customHeight="1">
      <c r="A155" s="92" t="s">
        <v>1515</v>
      </c>
      <c r="B155" s="97" t="s">
        <v>1348</v>
      </c>
      <c r="C155" s="87" t="s">
        <v>1076</v>
      </c>
      <c r="D155" s="99">
        <v>35</v>
      </c>
      <c r="E155" s="88"/>
      <c r="F155" s="145">
        <f>D155*E155</f>
        <v>0</v>
      </c>
      <c r="G155" s="89"/>
      <c r="H155" s="90"/>
      <c r="I155" s="63"/>
      <c r="J155" s="63"/>
      <c r="K155" s="63"/>
    </row>
    <row r="156" spans="1:11" s="80" customFormat="1" ht="15" customHeight="1">
      <c r="A156" s="92"/>
      <c r="B156" s="93" t="s">
        <v>1349</v>
      </c>
      <c r="C156" s="87"/>
      <c r="D156" s="99"/>
      <c r="E156" s="88"/>
      <c r="F156" s="145"/>
      <c r="G156" s="89"/>
      <c r="H156" s="90"/>
      <c r="I156" s="63"/>
      <c r="J156" s="63"/>
      <c r="K156" s="63"/>
    </row>
    <row r="157" spans="1:11" s="80" customFormat="1" ht="15" customHeight="1">
      <c r="A157" s="92" t="s">
        <v>1516</v>
      </c>
      <c r="B157" s="97" t="s">
        <v>1350</v>
      </c>
      <c r="C157" s="87" t="s">
        <v>1076</v>
      </c>
      <c r="D157" s="99">
        <v>25</v>
      </c>
      <c r="E157" s="88"/>
      <c r="F157" s="145">
        <f>D157*E157</f>
        <v>0</v>
      </c>
      <c r="G157" s="89"/>
      <c r="H157" s="90"/>
      <c r="I157" s="63"/>
      <c r="J157" s="63"/>
      <c r="K157" s="63"/>
    </row>
    <row r="158" spans="1:11" s="80" customFormat="1" ht="15" customHeight="1">
      <c r="A158" s="92"/>
      <c r="B158" s="93" t="s">
        <v>1351</v>
      </c>
      <c r="C158" s="87"/>
      <c r="D158" s="99"/>
      <c r="E158" s="88"/>
      <c r="F158" s="145"/>
      <c r="G158" s="89"/>
      <c r="H158" s="90"/>
      <c r="I158" s="63"/>
      <c r="J158" s="63"/>
      <c r="K158" s="63"/>
    </row>
    <row r="159" spans="1:11" s="80" customFormat="1" ht="15" customHeight="1">
      <c r="A159" s="92" t="s">
        <v>1517</v>
      </c>
      <c r="B159" s="143" t="s">
        <v>1352</v>
      </c>
      <c r="C159" s="87"/>
      <c r="D159" s="99"/>
      <c r="E159" s="88"/>
      <c r="F159" s="145"/>
      <c r="G159" s="89"/>
      <c r="H159" s="90"/>
      <c r="I159" s="63"/>
      <c r="J159" s="63"/>
      <c r="K159" s="63"/>
    </row>
    <row r="160" spans="1:11" s="80" customFormat="1" ht="15" customHeight="1">
      <c r="A160" s="92" t="s">
        <v>1518</v>
      </c>
      <c r="B160" s="97" t="s">
        <v>1353</v>
      </c>
      <c r="C160" s="87" t="s">
        <v>1157</v>
      </c>
      <c r="D160" s="99">
        <v>2</v>
      </c>
      <c r="E160" s="88"/>
      <c r="F160" s="145">
        <f>D160*E160</f>
        <v>0</v>
      </c>
      <c r="G160" s="89"/>
      <c r="H160" s="90"/>
      <c r="I160" s="63"/>
      <c r="J160" s="63"/>
      <c r="K160" s="63"/>
    </row>
    <row r="161" spans="1:11" s="80" customFormat="1" ht="30" customHeight="1">
      <c r="A161" s="92"/>
      <c r="B161" s="93" t="s">
        <v>1354</v>
      </c>
      <c r="C161" s="87"/>
      <c r="D161" s="99"/>
      <c r="E161" s="88"/>
      <c r="F161" s="145"/>
      <c r="G161" s="89"/>
      <c r="H161" s="90"/>
      <c r="I161" s="63"/>
      <c r="J161" s="63"/>
      <c r="K161" s="63"/>
    </row>
    <row r="162" spans="1:11" s="80" customFormat="1" ht="15" customHeight="1">
      <c r="A162" s="92" t="s">
        <v>1519</v>
      </c>
      <c r="B162" s="97" t="s">
        <v>1355</v>
      </c>
      <c r="C162" s="87" t="s">
        <v>1157</v>
      </c>
      <c r="D162" s="99">
        <v>2</v>
      </c>
      <c r="E162" s="88"/>
      <c r="F162" s="145">
        <f>D162*E162</f>
        <v>0</v>
      </c>
      <c r="G162" s="89"/>
      <c r="H162" s="90"/>
      <c r="I162" s="63"/>
      <c r="J162" s="63"/>
      <c r="K162" s="63"/>
    </row>
    <row r="163" spans="1:11" s="80" customFormat="1" ht="15" customHeight="1">
      <c r="A163" s="92"/>
      <c r="B163" s="93" t="s">
        <v>1356</v>
      </c>
      <c r="C163" s="87"/>
      <c r="D163" s="99"/>
      <c r="E163" s="88"/>
      <c r="F163" s="145"/>
      <c r="G163" s="89"/>
      <c r="H163" s="90"/>
      <c r="I163" s="63"/>
      <c r="J163" s="63"/>
      <c r="K163" s="63"/>
    </row>
    <row r="164" spans="1:11" s="115" customFormat="1" ht="15" customHeight="1">
      <c r="A164" s="92" t="s">
        <v>1520</v>
      </c>
      <c r="B164" s="97" t="s">
        <v>1357</v>
      </c>
      <c r="C164" s="87" t="s">
        <v>1157</v>
      </c>
      <c r="D164" s="96">
        <v>39</v>
      </c>
      <c r="E164" s="88"/>
      <c r="F164" s="145">
        <f>D164*E164</f>
        <v>0</v>
      </c>
      <c r="G164" s="89"/>
      <c r="H164" s="90"/>
      <c r="I164" s="114"/>
      <c r="J164" s="114"/>
      <c r="K164" s="114"/>
    </row>
    <row r="165" spans="1:11" s="130" customFormat="1" ht="30" customHeight="1">
      <c r="A165" s="92" t="s">
        <v>1521</v>
      </c>
      <c r="B165" s="97" t="s">
        <v>1358</v>
      </c>
      <c r="C165" s="87" t="s">
        <v>1157</v>
      </c>
      <c r="D165" s="98">
        <v>3</v>
      </c>
      <c r="E165" s="88"/>
      <c r="F165" s="145">
        <f>D165*E165</f>
        <v>0</v>
      </c>
      <c r="G165" s="127"/>
      <c r="H165" s="128"/>
      <c r="I165" s="129"/>
      <c r="J165" s="129"/>
      <c r="K165" s="129"/>
    </row>
    <row r="166" spans="1:11" s="130" customFormat="1" ht="30" customHeight="1">
      <c r="A166" s="92" t="s">
        <v>1522</v>
      </c>
      <c r="B166" s="97" t="s">
        <v>1523</v>
      </c>
      <c r="C166" s="87" t="s">
        <v>1157</v>
      </c>
      <c r="D166" s="99">
        <v>1</v>
      </c>
      <c r="E166" s="88"/>
      <c r="F166" s="145">
        <f>D166*E166</f>
        <v>0</v>
      </c>
      <c r="G166" s="127"/>
      <c r="H166" s="128"/>
      <c r="I166" s="129"/>
      <c r="J166" s="129"/>
      <c r="K166" s="129"/>
    </row>
    <row r="167" spans="1:11" s="130" customFormat="1" ht="15" customHeight="1">
      <c r="A167" s="92"/>
      <c r="B167" s="93" t="s">
        <v>1359</v>
      </c>
      <c r="C167" s="87"/>
      <c r="D167" s="145"/>
      <c r="E167" s="88"/>
      <c r="F167" s="145"/>
      <c r="G167" s="127"/>
      <c r="H167" s="128"/>
      <c r="I167" s="129"/>
      <c r="J167" s="129"/>
      <c r="K167" s="129"/>
    </row>
    <row r="168" spans="1:11" s="130" customFormat="1" ht="15" customHeight="1">
      <c r="A168" s="92"/>
      <c r="B168" s="93" t="s">
        <v>1360</v>
      </c>
      <c r="C168" s="87"/>
      <c r="D168" s="145"/>
      <c r="E168" s="88"/>
      <c r="F168" s="145"/>
      <c r="G168" s="127"/>
      <c r="H168" s="128"/>
      <c r="I168" s="129"/>
      <c r="J168" s="129"/>
      <c r="K168" s="129"/>
    </row>
    <row r="169" spans="1:11" s="130" customFormat="1" ht="15" customHeight="1">
      <c r="A169" s="92"/>
      <c r="B169" s="93" t="s">
        <v>1361</v>
      </c>
      <c r="C169" s="87"/>
      <c r="D169" s="145"/>
      <c r="E169" s="88"/>
      <c r="F169" s="145"/>
      <c r="G169" s="127"/>
      <c r="H169" s="128"/>
      <c r="I169" s="129"/>
      <c r="J169" s="129"/>
      <c r="K169" s="129"/>
    </row>
    <row r="170" spans="1:11" s="130" customFormat="1" ht="15" customHeight="1">
      <c r="A170" s="92"/>
      <c r="B170" s="93" t="s">
        <v>1362</v>
      </c>
      <c r="C170" s="87"/>
      <c r="D170" s="99"/>
      <c r="E170" s="88"/>
      <c r="F170" s="145"/>
      <c r="G170" s="127"/>
      <c r="H170" s="128"/>
      <c r="I170" s="129"/>
      <c r="J170" s="129"/>
      <c r="K170" s="129"/>
    </row>
    <row r="171" spans="1:11" s="130" customFormat="1" ht="15" customHeight="1">
      <c r="A171" s="92"/>
      <c r="B171" s="93" t="s">
        <v>1363</v>
      </c>
      <c r="C171" s="87"/>
      <c r="D171" s="99"/>
      <c r="E171" s="88"/>
      <c r="F171" s="145"/>
      <c r="G171" s="127"/>
      <c r="H171" s="128"/>
      <c r="I171" s="129"/>
      <c r="J171" s="129"/>
      <c r="K171" s="129"/>
    </row>
    <row r="172" spans="1:11" s="130" customFormat="1" ht="30" customHeight="1">
      <c r="A172" s="92"/>
      <c r="B172" s="93" t="s">
        <v>1364</v>
      </c>
      <c r="C172" s="87"/>
      <c r="D172" s="99"/>
      <c r="E172" s="88"/>
      <c r="F172" s="145"/>
      <c r="G172" s="127"/>
      <c r="H172" s="128"/>
      <c r="I172" s="129"/>
      <c r="J172" s="129"/>
      <c r="K172" s="129"/>
    </row>
    <row r="173" spans="1:11" s="130" customFormat="1" ht="18" customHeight="1">
      <c r="A173" s="110"/>
      <c r="B173" s="103"/>
      <c r="C173" s="104"/>
      <c r="D173" s="742" t="s">
        <v>1458</v>
      </c>
      <c r="E173" s="743"/>
      <c r="F173" s="688">
        <f>SUM(F142:F172)</f>
        <v>0</v>
      </c>
      <c r="G173" s="137"/>
      <c r="H173" s="128"/>
      <c r="I173" s="146"/>
      <c r="J173" s="129"/>
      <c r="K173" s="138"/>
    </row>
    <row r="174" spans="1:11" s="130" customFormat="1" ht="18" customHeight="1">
      <c r="A174" s="139">
        <v>110000</v>
      </c>
      <c r="B174" s="75" t="s">
        <v>1021</v>
      </c>
      <c r="C174" s="82"/>
      <c r="D174" s="99"/>
      <c r="E174" s="88"/>
      <c r="F174" s="145"/>
      <c r="G174" s="127"/>
      <c r="H174" s="128"/>
      <c r="I174" s="129"/>
      <c r="J174" s="129"/>
      <c r="K174" s="129"/>
    </row>
    <row r="175" spans="1:11" s="130" customFormat="1" ht="30" customHeight="1">
      <c r="A175" s="85">
        <v>110100</v>
      </c>
      <c r="B175" s="132" t="s">
        <v>1365</v>
      </c>
      <c r="C175" s="141"/>
      <c r="D175" s="99"/>
      <c r="E175" s="88"/>
      <c r="F175" s="145"/>
      <c r="G175" s="127"/>
      <c r="H175" s="128"/>
      <c r="I175" s="129"/>
      <c r="J175" s="129"/>
      <c r="K175" s="129"/>
    </row>
    <row r="176" spans="1:11" s="130" customFormat="1" ht="30" customHeight="1">
      <c r="A176" s="92" t="s">
        <v>1524</v>
      </c>
      <c r="B176" s="97" t="s">
        <v>1366</v>
      </c>
      <c r="C176" s="87" t="s">
        <v>1157</v>
      </c>
      <c r="D176" s="99">
        <v>1</v>
      </c>
      <c r="E176" s="88"/>
      <c r="F176" s="145">
        <f>D176*E176</f>
        <v>0</v>
      </c>
      <c r="G176" s="127"/>
      <c r="H176" s="128"/>
      <c r="I176" s="129"/>
      <c r="J176" s="129"/>
      <c r="K176" s="129"/>
    </row>
    <row r="177" spans="1:11" s="130" customFormat="1" ht="15" customHeight="1">
      <c r="A177" s="92"/>
      <c r="B177" s="93" t="s">
        <v>1367</v>
      </c>
      <c r="C177" s="87"/>
      <c r="D177" s="99"/>
      <c r="E177" s="88"/>
      <c r="F177" s="145"/>
      <c r="G177" s="127"/>
      <c r="H177" s="128"/>
      <c r="I177" s="129"/>
      <c r="J177" s="129"/>
      <c r="K177" s="129"/>
    </row>
    <row r="178" spans="1:11" s="130" customFormat="1" ht="30" customHeight="1">
      <c r="A178" s="92"/>
      <c r="B178" s="93" t="s">
        <v>1368</v>
      </c>
      <c r="C178" s="87"/>
      <c r="D178" s="99"/>
      <c r="E178" s="88"/>
      <c r="F178" s="145"/>
      <c r="G178" s="127"/>
      <c r="H178" s="128"/>
      <c r="I178" s="129"/>
      <c r="J178" s="129"/>
      <c r="K178" s="129"/>
    </row>
    <row r="179" spans="1:11" s="130" customFormat="1" ht="15.75">
      <c r="A179" s="92" t="s">
        <v>1525</v>
      </c>
      <c r="B179" s="143" t="s">
        <v>1369</v>
      </c>
      <c r="C179" s="87"/>
      <c r="D179" s="99"/>
      <c r="E179" s="88"/>
      <c r="F179" s="145"/>
      <c r="G179" s="127"/>
      <c r="H179" s="128"/>
      <c r="I179" s="129"/>
      <c r="J179" s="129"/>
      <c r="K179" s="129"/>
    </row>
    <row r="180" spans="1:11" s="130" customFormat="1" ht="30" customHeight="1">
      <c r="A180" s="92" t="s">
        <v>1526</v>
      </c>
      <c r="B180" s="97" t="s">
        <v>1370</v>
      </c>
      <c r="C180" s="87" t="s">
        <v>1157</v>
      </c>
      <c r="D180" s="99">
        <v>4</v>
      </c>
      <c r="E180" s="88"/>
      <c r="F180" s="145">
        <f>D180*E180</f>
        <v>0</v>
      </c>
      <c r="G180" s="127"/>
      <c r="H180" s="128"/>
      <c r="I180" s="129"/>
      <c r="J180" s="129"/>
      <c r="K180" s="129"/>
    </row>
    <row r="181" spans="1:11" s="130" customFormat="1" ht="30" customHeight="1">
      <c r="A181" s="92"/>
      <c r="B181" s="93" t="s">
        <v>1371</v>
      </c>
      <c r="C181" s="87"/>
      <c r="D181" s="99"/>
      <c r="E181" s="88"/>
      <c r="F181" s="145"/>
      <c r="G181" s="127"/>
      <c r="H181" s="128"/>
      <c r="I181" s="129"/>
      <c r="J181" s="129"/>
      <c r="K181" s="129"/>
    </row>
    <row r="182" spans="1:11" s="130" customFormat="1" ht="30" customHeight="1">
      <c r="A182" s="92"/>
      <c r="B182" s="93" t="s">
        <v>1372</v>
      </c>
      <c r="C182" s="87"/>
      <c r="D182" s="99"/>
      <c r="E182" s="88"/>
      <c r="F182" s="145"/>
      <c r="G182" s="127"/>
      <c r="H182" s="128"/>
      <c r="I182" s="129"/>
      <c r="J182" s="129"/>
      <c r="K182" s="129"/>
    </row>
    <row r="183" spans="1:11" s="130" customFormat="1" ht="45" customHeight="1">
      <c r="A183" s="92"/>
      <c r="B183" s="93" t="s">
        <v>1373</v>
      </c>
      <c r="C183" s="87"/>
      <c r="D183" s="99"/>
      <c r="E183" s="88"/>
      <c r="F183" s="145"/>
      <c r="G183" s="127"/>
      <c r="H183" s="128"/>
      <c r="I183" s="129"/>
      <c r="J183" s="129"/>
      <c r="K183" s="129"/>
    </row>
    <row r="184" spans="1:11" s="130" customFormat="1" ht="15" customHeight="1">
      <c r="A184" s="92"/>
      <c r="B184" s="93" t="s">
        <v>1374</v>
      </c>
      <c r="C184" s="87"/>
      <c r="D184" s="96"/>
      <c r="E184" s="88"/>
      <c r="F184" s="145"/>
      <c r="G184" s="127"/>
      <c r="H184" s="128"/>
      <c r="I184" s="129"/>
      <c r="J184" s="129"/>
      <c r="K184" s="129"/>
    </row>
    <row r="185" spans="1:11" s="130" customFormat="1" ht="30" customHeight="1">
      <c r="A185" s="92"/>
      <c r="B185" s="93" t="s">
        <v>1375</v>
      </c>
      <c r="C185" s="87"/>
      <c r="D185" s="147"/>
      <c r="E185" s="88"/>
      <c r="F185" s="145"/>
      <c r="G185" s="127"/>
      <c r="H185" s="128"/>
      <c r="I185" s="129"/>
      <c r="J185" s="129"/>
      <c r="K185" s="129"/>
    </row>
    <row r="186" spans="1:11" s="130" customFormat="1" ht="30" customHeight="1">
      <c r="A186" s="92"/>
      <c r="B186" s="93" t="s">
        <v>1376</v>
      </c>
      <c r="C186" s="87"/>
      <c r="D186" s="148"/>
      <c r="E186" s="88"/>
      <c r="F186" s="145"/>
      <c r="G186" s="127"/>
      <c r="H186" s="128"/>
      <c r="I186" s="129"/>
      <c r="J186" s="129"/>
      <c r="K186" s="129"/>
    </row>
    <row r="187" spans="1:11" s="130" customFormat="1" ht="30" customHeight="1">
      <c r="A187" s="92"/>
      <c r="B187" s="93" t="s">
        <v>1377</v>
      </c>
      <c r="C187" s="87"/>
      <c r="D187" s="148"/>
      <c r="E187" s="88"/>
      <c r="F187" s="145"/>
      <c r="G187" s="127"/>
      <c r="H187" s="128"/>
      <c r="I187" s="129"/>
      <c r="J187" s="129"/>
      <c r="K187" s="129"/>
    </row>
    <row r="188" spans="1:11" s="130" customFormat="1" ht="15" customHeight="1">
      <c r="A188" s="92"/>
      <c r="B188" s="93" t="s">
        <v>1378</v>
      </c>
      <c r="C188" s="87"/>
      <c r="D188" s="148"/>
      <c r="E188" s="88"/>
      <c r="F188" s="145"/>
      <c r="G188" s="127"/>
      <c r="H188" s="128"/>
      <c r="I188" s="129"/>
      <c r="J188" s="129"/>
      <c r="K188" s="129"/>
    </row>
    <row r="189" spans="1:11" s="130" customFormat="1" ht="15" customHeight="1">
      <c r="A189" s="92"/>
      <c r="B189" s="93" t="s">
        <v>1153</v>
      </c>
      <c r="C189" s="87"/>
      <c r="D189" s="148"/>
      <c r="E189" s="88"/>
      <c r="F189" s="145"/>
      <c r="G189" s="127"/>
      <c r="H189" s="128"/>
      <c r="I189" s="129"/>
      <c r="J189" s="129"/>
      <c r="K189" s="129"/>
    </row>
    <row r="190" spans="1:11" s="130" customFormat="1" ht="15" customHeight="1">
      <c r="A190" s="92"/>
      <c r="B190" s="93" t="s">
        <v>1117</v>
      </c>
      <c r="C190" s="87"/>
      <c r="D190" s="148"/>
      <c r="E190" s="88"/>
      <c r="F190" s="145"/>
      <c r="G190" s="127"/>
      <c r="H190" s="128"/>
      <c r="I190" s="129"/>
      <c r="J190" s="129"/>
      <c r="K190" s="129"/>
    </row>
    <row r="191" spans="1:11" s="130" customFormat="1" ht="15.75">
      <c r="A191" s="92"/>
      <c r="B191" s="93" t="s">
        <v>1379</v>
      </c>
      <c r="C191" s="87"/>
      <c r="D191" s="148"/>
      <c r="E191" s="88"/>
      <c r="F191" s="145"/>
      <c r="G191" s="127"/>
      <c r="H191" s="128"/>
      <c r="I191" s="129"/>
      <c r="J191" s="129"/>
      <c r="K191" s="129"/>
    </row>
    <row r="192" spans="1:11" s="130" customFormat="1" ht="18" customHeight="1">
      <c r="A192" s="125"/>
      <c r="B192" s="149"/>
      <c r="C192" s="104"/>
      <c r="D192" s="742" t="s">
        <v>1458</v>
      </c>
      <c r="E192" s="743"/>
      <c r="F192" s="688">
        <f>SUM(F176:F191)</f>
        <v>0</v>
      </c>
      <c r="G192" s="137"/>
      <c r="H192" s="128"/>
      <c r="I192" s="146"/>
      <c r="J192" s="129"/>
      <c r="K192" s="138"/>
    </row>
    <row r="193" spans="1:11" s="130" customFormat="1" ht="18" customHeight="1">
      <c r="A193" s="139" t="s">
        <v>1527</v>
      </c>
      <c r="B193" s="75" t="s">
        <v>1022</v>
      </c>
      <c r="C193" s="126"/>
      <c r="D193" s="148"/>
      <c r="E193" s="83"/>
      <c r="F193" s="690"/>
      <c r="G193" s="137"/>
      <c r="H193" s="128"/>
      <c r="I193" s="129"/>
      <c r="J193" s="129"/>
      <c r="K193" s="129"/>
    </row>
    <row r="194" spans="1:11" s="130" customFormat="1" ht="15" customHeight="1">
      <c r="A194" s="85" t="s">
        <v>1528</v>
      </c>
      <c r="B194" s="132" t="s">
        <v>1386</v>
      </c>
      <c r="C194" s="87"/>
      <c r="D194" s="148"/>
      <c r="E194" s="120"/>
      <c r="F194" s="690"/>
      <c r="G194" s="137"/>
      <c r="H194" s="128"/>
      <c r="I194" s="129"/>
      <c r="J194" s="129"/>
      <c r="K194" s="129"/>
    </row>
    <row r="195" spans="1:11" s="80" customFormat="1" ht="16.5" customHeight="1">
      <c r="A195" s="92" t="s">
        <v>1529</v>
      </c>
      <c r="B195" s="97" t="s">
        <v>1387</v>
      </c>
      <c r="C195" s="119" t="s">
        <v>1467</v>
      </c>
      <c r="D195" s="148">
        <v>106.56</v>
      </c>
      <c r="E195" s="120"/>
      <c r="F195" s="690">
        <f>D195*E195</f>
        <v>0</v>
      </c>
      <c r="G195" s="84"/>
      <c r="H195" s="90"/>
      <c r="I195" s="63"/>
      <c r="J195" s="63"/>
      <c r="K195" s="63"/>
    </row>
    <row r="196" spans="1:11" s="130" customFormat="1" ht="15" customHeight="1">
      <c r="A196" s="92"/>
      <c r="B196" s="93" t="s">
        <v>1388</v>
      </c>
      <c r="C196" s="119"/>
      <c r="D196" s="148"/>
      <c r="E196" s="120"/>
      <c r="F196" s="690"/>
      <c r="G196" s="137"/>
      <c r="H196" s="128"/>
      <c r="I196" s="129"/>
      <c r="J196" s="129"/>
      <c r="K196" s="129"/>
    </row>
    <row r="197" spans="1:11" s="130" customFormat="1" ht="15" customHeight="1">
      <c r="A197" s="92"/>
      <c r="B197" s="93" t="s">
        <v>1153</v>
      </c>
      <c r="C197" s="119"/>
      <c r="D197" s="148"/>
      <c r="E197" s="120"/>
      <c r="F197" s="690"/>
      <c r="G197" s="137"/>
      <c r="H197" s="128"/>
      <c r="I197" s="129"/>
      <c r="J197" s="129"/>
      <c r="K197" s="129"/>
    </row>
    <row r="198" spans="1:11" s="130" customFormat="1" ht="15" customHeight="1">
      <c r="A198" s="92"/>
      <c r="B198" s="93" t="s">
        <v>1150</v>
      </c>
      <c r="C198" s="119"/>
      <c r="D198" s="148"/>
      <c r="E198" s="120"/>
      <c r="F198" s="690"/>
      <c r="G198" s="137"/>
      <c r="H198" s="128"/>
      <c r="I198" s="129"/>
      <c r="J198" s="129"/>
      <c r="K198" s="129"/>
    </row>
    <row r="199" spans="1:11" s="130" customFormat="1" ht="16.5" customHeight="1">
      <c r="A199" s="92" t="s">
        <v>1530</v>
      </c>
      <c r="B199" s="97" t="s">
        <v>1389</v>
      </c>
      <c r="C199" s="119" t="s">
        <v>1467</v>
      </c>
      <c r="D199" s="148">
        <v>6.8</v>
      </c>
      <c r="E199" s="120"/>
      <c r="F199" s="690">
        <f>D199*E199</f>
        <v>0</v>
      </c>
      <c r="G199" s="137"/>
      <c r="H199" s="128"/>
      <c r="I199" s="129"/>
      <c r="J199" s="129"/>
      <c r="K199" s="129"/>
    </row>
    <row r="200" spans="1:11" s="130" customFormat="1" ht="15" customHeight="1">
      <c r="A200" s="92"/>
      <c r="B200" s="93" t="s">
        <v>1390</v>
      </c>
      <c r="C200" s="119"/>
      <c r="D200" s="148"/>
      <c r="E200" s="120"/>
      <c r="F200" s="690"/>
      <c r="G200" s="137"/>
      <c r="H200" s="128"/>
      <c r="I200" s="129"/>
      <c r="J200" s="129"/>
      <c r="K200" s="129"/>
    </row>
    <row r="201" spans="1:11" s="130" customFormat="1" ht="15" customHeight="1">
      <c r="A201" s="92"/>
      <c r="B201" s="93" t="s">
        <v>1153</v>
      </c>
      <c r="C201" s="119"/>
      <c r="D201" s="96"/>
      <c r="E201" s="120"/>
      <c r="F201" s="690"/>
      <c r="G201" s="137"/>
      <c r="H201" s="128"/>
      <c r="I201" s="129"/>
      <c r="J201" s="129"/>
      <c r="K201" s="129"/>
    </row>
    <row r="202" spans="1:11" s="130" customFormat="1" ht="15" customHeight="1">
      <c r="A202" s="92"/>
      <c r="B202" s="93" t="s">
        <v>1150</v>
      </c>
      <c r="C202" s="119"/>
      <c r="D202" s="98"/>
      <c r="E202" s="120"/>
      <c r="F202" s="690"/>
      <c r="G202" s="137"/>
      <c r="H202" s="128"/>
      <c r="I202" s="129"/>
      <c r="J202" s="129"/>
      <c r="K202" s="129"/>
    </row>
    <row r="203" spans="1:11" s="130" customFormat="1" ht="15" customHeight="1">
      <c r="A203" s="92" t="s">
        <v>1531</v>
      </c>
      <c r="B203" s="143" t="s">
        <v>1391</v>
      </c>
      <c r="C203" s="119"/>
      <c r="D203" s="99"/>
      <c r="E203" s="120"/>
      <c r="F203" s="690"/>
      <c r="G203" s="137"/>
      <c r="H203" s="128"/>
      <c r="I203" s="129"/>
      <c r="J203" s="129"/>
      <c r="K203" s="129"/>
    </row>
    <row r="204" spans="1:11" s="130" customFormat="1" ht="16.5" customHeight="1">
      <c r="A204" s="92" t="s">
        <v>1532</v>
      </c>
      <c r="B204" s="97" t="s">
        <v>1392</v>
      </c>
      <c r="C204" s="119" t="s">
        <v>1467</v>
      </c>
      <c r="D204" s="99">
        <v>32.64</v>
      </c>
      <c r="E204" s="120"/>
      <c r="F204" s="690">
        <f>D204*E204</f>
        <v>0</v>
      </c>
      <c r="G204" s="137"/>
      <c r="H204" s="128"/>
      <c r="I204" s="129"/>
      <c r="J204" s="129"/>
      <c r="K204" s="129"/>
    </row>
    <row r="205" spans="1:11" s="130" customFormat="1" ht="45" customHeight="1">
      <c r="A205" s="92"/>
      <c r="B205" s="93" t="s">
        <v>1393</v>
      </c>
      <c r="C205" s="87"/>
      <c r="D205" s="99"/>
      <c r="E205" s="120"/>
      <c r="F205" s="690"/>
      <c r="G205" s="137"/>
      <c r="H205" s="128"/>
      <c r="I205" s="129"/>
      <c r="J205" s="129"/>
      <c r="K205" s="129"/>
    </row>
    <row r="206" spans="1:11" s="130" customFormat="1" ht="15" customHeight="1">
      <c r="A206" s="92"/>
      <c r="B206" s="93" t="s">
        <v>1153</v>
      </c>
      <c r="C206" s="87"/>
      <c r="D206" s="99"/>
      <c r="E206" s="120"/>
      <c r="F206" s="690"/>
      <c r="G206" s="137"/>
      <c r="H206" s="128"/>
      <c r="I206" s="129"/>
      <c r="J206" s="129"/>
      <c r="K206" s="129"/>
    </row>
    <row r="207" spans="1:11" s="130" customFormat="1" ht="15" customHeight="1">
      <c r="A207" s="92"/>
      <c r="B207" s="93" t="s">
        <v>1150</v>
      </c>
      <c r="C207" s="87"/>
      <c r="D207" s="99"/>
      <c r="E207" s="120"/>
      <c r="F207" s="690"/>
      <c r="G207" s="137"/>
      <c r="H207" s="128"/>
      <c r="I207" s="129"/>
      <c r="J207" s="129"/>
      <c r="K207" s="129"/>
    </row>
    <row r="208" spans="1:11" s="130" customFormat="1" ht="18" customHeight="1">
      <c r="A208" s="125"/>
      <c r="B208" s="150"/>
      <c r="C208" s="104"/>
      <c r="D208" s="742" t="s">
        <v>1458</v>
      </c>
      <c r="E208" s="743"/>
      <c r="F208" s="688">
        <f>SUM(F195:F207)</f>
        <v>0</v>
      </c>
      <c r="G208" s="137"/>
      <c r="H208" s="128"/>
      <c r="I208" s="146"/>
      <c r="J208" s="129"/>
      <c r="K208" s="129"/>
    </row>
    <row r="209" spans="1:11" s="80" customFormat="1" ht="18" customHeight="1">
      <c r="A209" s="139">
        <v>140000</v>
      </c>
      <c r="B209" s="75" t="s">
        <v>1024</v>
      </c>
      <c r="C209" s="82"/>
      <c r="D209" s="99"/>
      <c r="E209" s="105"/>
      <c r="F209" s="145"/>
      <c r="G209" s="89"/>
      <c r="H209" s="90"/>
      <c r="I209" s="63"/>
      <c r="J209" s="63"/>
      <c r="K209" s="63"/>
    </row>
    <row r="210" spans="1:11" s="80" customFormat="1" ht="15" customHeight="1">
      <c r="A210" s="85">
        <v>140100</v>
      </c>
      <c r="B210" s="132" t="s">
        <v>1146</v>
      </c>
      <c r="C210" s="141"/>
      <c r="D210" s="96"/>
      <c r="E210" s="88"/>
      <c r="F210" s="145"/>
      <c r="G210" s="89"/>
      <c r="H210" s="90"/>
      <c r="I210" s="63"/>
      <c r="J210" s="63"/>
      <c r="K210" s="63"/>
    </row>
    <row r="211" spans="1:11" s="124" customFormat="1" ht="15" customHeight="1">
      <c r="A211" s="92" t="s">
        <v>1533</v>
      </c>
      <c r="B211" s="97" t="s">
        <v>1394</v>
      </c>
      <c r="C211" s="87" t="s">
        <v>1055</v>
      </c>
      <c r="D211" s="147">
        <v>899.78</v>
      </c>
      <c r="E211" s="88"/>
      <c r="F211" s="145">
        <f>D211*E211</f>
        <v>0</v>
      </c>
      <c r="G211" s="89"/>
      <c r="H211" s="90"/>
      <c r="I211" s="123"/>
      <c r="J211" s="123"/>
      <c r="K211" s="123"/>
    </row>
    <row r="212" spans="1:11" s="124" customFormat="1" ht="15" customHeight="1">
      <c r="A212" s="92"/>
      <c r="B212" s="93" t="s">
        <v>1395</v>
      </c>
      <c r="C212" s="87"/>
      <c r="D212" s="148"/>
      <c r="E212" s="88"/>
      <c r="F212" s="145"/>
      <c r="G212" s="89"/>
      <c r="H212" s="90"/>
      <c r="I212" s="123"/>
      <c r="J212" s="123"/>
      <c r="K212" s="123"/>
    </row>
    <row r="213" spans="1:11" s="124" customFormat="1" ht="15" customHeight="1">
      <c r="A213" s="92"/>
      <c r="B213" s="93" t="s">
        <v>1396</v>
      </c>
      <c r="C213" s="87"/>
      <c r="D213" s="99"/>
      <c r="E213" s="88"/>
      <c r="F213" s="145"/>
      <c r="G213" s="89"/>
      <c r="H213" s="90"/>
      <c r="I213" s="123"/>
      <c r="J213" s="123"/>
      <c r="K213" s="123"/>
    </row>
    <row r="214" spans="1:11" s="124" customFormat="1" ht="15" customHeight="1">
      <c r="A214" s="92"/>
      <c r="B214" s="93" t="s">
        <v>1397</v>
      </c>
      <c r="C214" s="87"/>
      <c r="D214" s="148"/>
      <c r="E214" s="88"/>
      <c r="F214" s="145"/>
      <c r="G214" s="89"/>
      <c r="H214" s="90"/>
      <c r="I214" s="123"/>
      <c r="J214" s="123"/>
      <c r="K214" s="123"/>
    </row>
    <row r="215" spans="1:11" s="124" customFormat="1" ht="15" customHeight="1">
      <c r="A215" s="92" t="s">
        <v>1534</v>
      </c>
      <c r="B215" s="97" t="s">
        <v>1398</v>
      </c>
      <c r="C215" s="87" t="s">
        <v>1055</v>
      </c>
      <c r="D215" s="148">
        <v>899.78</v>
      </c>
      <c r="E215" s="88"/>
      <c r="F215" s="145">
        <f>D215*E215</f>
        <v>0</v>
      </c>
      <c r="G215" s="89"/>
      <c r="H215" s="90"/>
      <c r="I215" s="123"/>
      <c r="J215" s="123"/>
      <c r="K215" s="123"/>
    </row>
    <row r="216" spans="1:11" s="80" customFormat="1" ht="18" customHeight="1">
      <c r="A216" s="110"/>
      <c r="B216" s="111"/>
      <c r="C216" s="104"/>
      <c r="D216" s="742" t="s">
        <v>1458</v>
      </c>
      <c r="E216" s="743"/>
      <c r="F216" s="688">
        <f>SUM(F211:F215)</f>
        <v>0</v>
      </c>
      <c r="G216" s="84"/>
      <c r="H216" s="90"/>
      <c r="I216" s="63"/>
      <c r="J216" s="63"/>
      <c r="K216" s="63"/>
    </row>
    <row r="217" spans="1:11" s="80" customFormat="1" ht="18" customHeight="1">
      <c r="A217" s="139">
        <v>150000</v>
      </c>
      <c r="B217" s="75" t="s">
        <v>1025</v>
      </c>
      <c r="C217" s="82"/>
      <c r="D217" s="148"/>
      <c r="E217" s="120"/>
      <c r="F217" s="690"/>
      <c r="G217" s="84"/>
      <c r="H217" s="90"/>
      <c r="I217" s="63"/>
      <c r="J217" s="63"/>
      <c r="K217" s="63"/>
    </row>
    <row r="218" spans="1:11" s="80" customFormat="1" ht="15" customHeight="1">
      <c r="A218" s="85">
        <v>150100</v>
      </c>
      <c r="B218" s="132" t="s">
        <v>1404</v>
      </c>
      <c r="C218" s="141"/>
      <c r="D218" s="148"/>
      <c r="E218" s="120"/>
      <c r="F218" s="690"/>
      <c r="G218" s="84"/>
      <c r="H218" s="90"/>
      <c r="I218" s="63"/>
      <c r="J218" s="63"/>
      <c r="K218" s="63"/>
    </row>
    <row r="219" spans="1:11" s="80" customFormat="1" ht="30" customHeight="1">
      <c r="A219" s="92" t="s">
        <v>1535</v>
      </c>
      <c r="B219" s="97" t="s">
        <v>1405</v>
      </c>
      <c r="C219" s="87" t="s">
        <v>1467</v>
      </c>
      <c r="D219" s="148">
        <v>365.02</v>
      </c>
      <c r="E219" s="88"/>
      <c r="F219" s="145">
        <f>D219*E219</f>
        <v>0</v>
      </c>
      <c r="G219" s="84"/>
      <c r="H219" s="90"/>
      <c r="I219" s="63"/>
      <c r="J219" s="63"/>
      <c r="K219" s="63"/>
    </row>
    <row r="220" spans="1:11" s="80" customFormat="1" ht="15" customHeight="1">
      <c r="A220" s="92"/>
      <c r="B220" s="93" t="s">
        <v>1406</v>
      </c>
      <c r="C220" s="87"/>
      <c r="D220" s="148"/>
      <c r="E220" s="120"/>
      <c r="F220" s="690"/>
      <c r="G220" s="84"/>
      <c r="H220" s="90"/>
      <c r="I220" s="63"/>
      <c r="J220" s="63"/>
      <c r="K220" s="63"/>
    </row>
    <row r="221" spans="1:11" s="80" customFormat="1" ht="15" customHeight="1">
      <c r="A221" s="92"/>
      <c r="B221" s="93" t="s">
        <v>1396</v>
      </c>
      <c r="C221" s="87"/>
      <c r="D221" s="148"/>
      <c r="E221" s="120"/>
      <c r="F221" s="690"/>
      <c r="G221" s="84"/>
      <c r="H221" s="90"/>
      <c r="I221" s="63"/>
      <c r="J221" s="63"/>
      <c r="K221" s="63"/>
    </row>
    <row r="222" spans="1:11" s="80" customFormat="1" ht="15" customHeight="1">
      <c r="A222" s="92"/>
      <c r="B222" s="93" t="s">
        <v>1150</v>
      </c>
      <c r="C222" s="87"/>
      <c r="D222" s="99"/>
      <c r="E222" s="120"/>
      <c r="F222" s="690"/>
      <c r="G222" s="84"/>
      <c r="H222" s="90"/>
      <c r="I222" s="63"/>
      <c r="J222" s="63"/>
      <c r="K222" s="63"/>
    </row>
    <row r="223" spans="1:11" s="80" customFormat="1" ht="15" customHeight="1">
      <c r="A223" s="92" t="s">
        <v>1536</v>
      </c>
      <c r="B223" s="97" t="s">
        <v>1408</v>
      </c>
      <c r="C223" s="87" t="s">
        <v>1076</v>
      </c>
      <c r="D223" s="148">
        <v>150.46</v>
      </c>
      <c r="E223" s="120"/>
      <c r="F223" s="690">
        <f>D223*E223</f>
        <v>0</v>
      </c>
      <c r="G223" s="84"/>
      <c r="H223" s="90"/>
      <c r="I223" s="63"/>
      <c r="J223" s="63"/>
      <c r="K223" s="63"/>
    </row>
    <row r="224" spans="1:11" s="80" customFormat="1" ht="15" customHeight="1">
      <c r="A224" s="92"/>
      <c r="B224" s="93" t="s">
        <v>1379</v>
      </c>
      <c r="C224" s="87"/>
      <c r="D224" s="148"/>
      <c r="E224" s="120"/>
      <c r="F224" s="690"/>
      <c r="G224" s="84"/>
      <c r="H224" s="90"/>
      <c r="I224" s="63"/>
      <c r="J224" s="63"/>
      <c r="K224" s="63"/>
    </row>
    <row r="225" spans="1:11" s="80" customFormat="1" ht="15" customHeight="1">
      <c r="A225" s="92"/>
      <c r="B225" s="93" t="s">
        <v>1409</v>
      </c>
      <c r="C225" s="87"/>
      <c r="D225" s="148"/>
      <c r="E225" s="120"/>
      <c r="F225" s="690"/>
      <c r="G225" s="84"/>
      <c r="H225" s="90"/>
      <c r="I225" s="63"/>
      <c r="J225" s="63"/>
      <c r="K225" s="63"/>
    </row>
    <row r="226" spans="1:11" s="80" customFormat="1" ht="15" customHeight="1">
      <c r="A226" s="92" t="s">
        <v>1537</v>
      </c>
      <c r="B226" s="143" t="s">
        <v>1410</v>
      </c>
      <c r="C226" s="87"/>
      <c r="D226" s="148"/>
      <c r="E226" s="120"/>
      <c r="F226" s="690"/>
      <c r="G226" s="84"/>
      <c r="H226" s="90"/>
      <c r="I226" s="63"/>
      <c r="J226" s="63"/>
      <c r="K226" s="63"/>
    </row>
    <row r="227" spans="1:11" s="80" customFormat="1" ht="30" customHeight="1">
      <c r="A227" s="92" t="s">
        <v>1538</v>
      </c>
      <c r="B227" s="97" t="s">
        <v>1411</v>
      </c>
      <c r="C227" s="87" t="s">
        <v>1467</v>
      </c>
      <c r="D227" s="148">
        <v>365.02</v>
      </c>
      <c r="E227" s="88"/>
      <c r="F227" s="145">
        <f>D227*E227</f>
        <v>0</v>
      </c>
      <c r="G227" s="84"/>
      <c r="H227" s="90"/>
      <c r="I227" s="63"/>
      <c r="J227" s="63"/>
      <c r="K227" s="63"/>
    </row>
    <row r="228" spans="1:11" s="80" customFormat="1" ht="15" customHeight="1">
      <c r="A228" s="92"/>
      <c r="B228" s="93" t="s">
        <v>1106</v>
      </c>
      <c r="C228" s="87"/>
      <c r="D228" s="99"/>
      <c r="E228" s="120"/>
      <c r="F228" s="690"/>
      <c r="G228" s="84"/>
      <c r="H228" s="90"/>
      <c r="I228" s="63"/>
      <c r="J228" s="63"/>
      <c r="K228" s="63"/>
    </row>
    <row r="229" spans="1:11" s="80" customFormat="1" ht="15" customHeight="1">
      <c r="A229" s="92"/>
      <c r="B229" s="93" t="s">
        <v>1409</v>
      </c>
      <c r="C229" s="87"/>
      <c r="D229" s="148"/>
      <c r="E229" s="120"/>
      <c r="F229" s="690"/>
      <c r="G229" s="84"/>
      <c r="H229" s="90"/>
      <c r="I229" s="63"/>
      <c r="J229" s="63"/>
      <c r="K229" s="63"/>
    </row>
    <row r="230" spans="1:11" s="80" customFormat="1" ht="15" customHeight="1">
      <c r="A230" s="92"/>
      <c r="B230" s="93" t="s">
        <v>1065</v>
      </c>
      <c r="C230" s="87"/>
      <c r="D230" s="151"/>
      <c r="E230" s="120"/>
      <c r="F230" s="690"/>
      <c r="G230" s="84"/>
      <c r="H230" s="90"/>
      <c r="I230" s="63"/>
      <c r="J230" s="63"/>
      <c r="K230" s="63"/>
    </row>
    <row r="231" spans="1:11" s="80" customFormat="1" ht="15" customHeight="1">
      <c r="A231" s="92"/>
      <c r="B231" s="93" t="s">
        <v>1150</v>
      </c>
      <c r="C231" s="87"/>
      <c r="D231" s="148"/>
      <c r="E231" s="120"/>
      <c r="F231" s="690"/>
      <c r="G231" s="84"/>
      <c r="H231" s="90"/>
      <c r="I231" s="63"/>
      <c r="J231" s="63"/>
      <c r="K231" s="63"/>
    </row>
    <row r="232" spans="1:11" s="80" customFormat="1" ht="15" customHeight="1">
      <c r="A232" s="92"/>
      <c r="B232" s="93" t="s">
        <v>1412</v>
      </c>
      <c r="C232" s="87"/>
      <c r="D232" s="152"/>
      <c r="E232" s="120"/>
      <c r="F232" s="690"/>
      <c r="G232" s="84"/>
      <c r="H232" s="90"/>
      <c r="I232" s="63"/>
      <c r="J232" s="63"/>
      <c r="K232" s="63"/>
    </row>
    <row r="233" spans="1:11" s="80" customFormat="1" ht="30" customHeight="1">
      <c r="A233" s="92" t="s">
        <v>1539</v>
      </c>
      <c r="B233" s="97" t="s">
        <v>1413</v>
      </c>
      <c r="C233" s="87" t="s">
        <v>1055</v>
      </c>
      <c r="D233" s="96">
        <v>365.02</v>
      </c>
      <c r="E233" s="88"/>
      <c r="F233" s="145">
        <f>D233*E233</f>
        <v>0</v>
      </c>
      <c r="G233" s="84"/>
      <c r="H233" s="90"/>
      <c r="I233" s="63"/>
      <c r="J233" s="63"/>
      <c r="K233" s="63"/>
    </row>
    <row r="234" spans="1:11" s="80" customFormat="1" ht="15" customHeight="1">
      <c r="A234" s="92"/>
      <c r="B234" s="93" t="s">
        <v>1409</v>
      </c>
      <c r="C234" s="87"/>
      <c r="D234" s="98"/>
      <c r="E234" s="120"/>
      <c r="F234" s="690"/>
      <c r="G234" s="84"/>
      <c r="H234" s="90"/>
      <c r="I234" s="63"/>
      <c r="J234" s="63"/>
      <c r="K234" s="63"/>
    </row>
    <row r="235" spans="1:11" s="80" customFormat="1" ht="15" customHeight="1">
      <c r="A235" s="153"/>
      <c r="B235" s="93" t="s">
        <v>1150</v>
      </c>
      <c r="C235" s="87"/>
      <c r="D235" s="99"/>
      <c r="E235" s="120"/>
      <c r="F235" s="690"/>
      <c r="G235" s="84"/>
      <c r="H235" s="90"/>
      <c r="I235" s="63"/>
      <c r="J235" s="63"/>
      <c r="K235" s="63"/>
    </row>
    <row r="236" spans="1:11" s="80" customFormat="1" ht="15" customHeight="1">
      <c r="A236" s="92" t="s">
        <v>1540</v>
      </c>
      <c r="B236" s="143" t="s">
        <v>1414</v>
      </c>
      <c r="C236" s="87"/>
      <c r="D236" s="99"/>
      <c r="E236" s="120"/>
      <c r="F236" s="690"/>
      <c r="G236" s="84"/>
      <c r="H236" s="90"/>
      <c r="I236" s="63"/>
      <c r="J236" s="63"/>
      <c r="K236" s="63"/>
    </row>
    <row r="237" spans="1:11" s="80" customFormat="1" ht="46.5" customHeight="1">
      <c r="A237" s="92" t="s">
        <v>1541</v>
      </c>
      <c r="B237" s="97" t="s">
        <v>1415</v>
      </c>
      <c r="C237" s="87" t="s">
        <v>1467</v>
      </c>
      <c r="D237" s="99">
        <v>32</v>
      </c>
      <c r="E237" s="88"/>
      <c r="F237" s="145">
        <f>D237*E237</f>
        <v>0</v>
      </c>
      <c r="G237" s="89"/>
      <c r="H237" s="90"/>
      <c r="I237" s="63"/>
      <c r="J237" s="63"/>
      <c r="K237" s="63"/>
    </row>
    <row r="238" spans="1:11" s="155" customFormat="1" ht="18" customHeight="1">
      <c r="A238" s="110"/>
      <c r="B238" s="111"/>
      <c r="C238" s="104"/>
      <c r="D238" s="742" t="s">
        <v>1458</v>
      </c>
      <c r="E238" s="743"/>
      <c r="F238" s="688">
        <f>SUM(F219:F237)</f>
        <v>0</v>
      </c>
      <c r="G238" s="137"/>
      <c r="H238" s="154"/>
      <c r="J238" s="156"/>
      <c r="K238" s="157"/>
    </row>
    <row r="239" spans="1:11" s="80" customFormat="1" ht="18" customHeight="1">
      <c r="A239" s="139">
        <v>160000</v>
      </c>
      <c r="B239" s="75" t="s">
        <v>1026</v>
      </c>
      <c r="C239" s="126"/>
      <c r="D239" s="99"/>
      <c r="E239" s="88"/>
      <c r="F239" s="145"/>
      <c r="G239" s="89"/>
      <c r="H239" s="90"/>
      <c r="I239" s="63"/>
      <c r="J239" s="63"/>
      <c r="K239" s="63"/>
    </row>
    <row r="240" spans="1:11" s="80" customFormat="1" ht="15" customHeight="1">
      <c r="A240" s="85">
        <v>160100</v>
      </c>
      <c r="B240" s="132" t="s">
        <v>1416</v>
      </c>
      <c r="C240" s="141"/>
      <c r="D240" s="96"/>
      <c r="E240" s="88"/>
      <c r="F240" s="145"/>
      <c r="G240" s="89"/>
      <c r="H240" s="90"/>
      <c r="I240" s="63"/>
      <c r="J240" s="63"/>
      <c r="K240" s="63"/>
    </row>
    <row r="241" spans="1:11" s="80" customFormat="1" ht="30" customHeight="1">
      <c r="A241" s="92">
        <v>160101</v>
      </c>
      <c r="B241" s="97" t="s">
        <v>1417</v>
      </c>
      <c r="C241" s="87" t="s">
        <v>1467</v>
      </c>
      <c r="D241" s="98">
        <v>113.36</v>
      </c>
      <c r="E241" s="88"/>
      <c r="F241" s="145">
        <f>D241*E241</f>
        <v>0</v>
      </c>
      <c r="G241" s="89"/>
      <c r="H241" s="90"/>
      <c r="I241" s="63"/>
      <c r="J241" s="63"/>
      <c r="K241" s="63"/>
    </row>
    <row r="242" spans="1:11" s="80" customFormat="1" ht="30" customHeight="1">
      <c r="A242" s="92"/>
      <c r="B242" s="93" t="s">
        <v>1418</v>
      </c>
      <c r="C242" s="87"/>
      <c r="D242" s="99"/>
      <c r="E242" s="88"/>
      <c r="F242" s="145"/>
      <c r="G242" s="89"/>
      <c r="H242" s="90"/>
      <c r="I242" s="63"/>
      <c r="J242" s="63"/>
      <c r="K242" s="63"/>
    </row>
    <row r="243" spans="1:11" s="80" customFormat="1" ht="15" customHeight="1">
      <c r="A243" s="92"/>
      <c r="B243" s="93" t="s">
        <v>1419</v>
      </c>
      <c r="C243" s="87"/>
      <c r="D243" s="99"/>
      <c r="E243" s="88"/>
      <c r="F243" s="145"/>
      <c r="G243" s="89"/>
      <c r="H243" s="90"/>
      <c r="I243" s="63"/>
      <c r="J243" s="63"/>
      <c r="K243" s="63"/>
    </row>
    <row r="244" spans="1:11" s="80" customFormat="1" ht="18" customHeight="1">
      <c r="A244" s="110"/>
      <c r="B244" s="158"/>
      <c r="C244" s="104"/>
      <c r="D244" s="742" t="s">
        <v>1458</v>
      </c>
      <c r="E244" s="743"/>
      <c r="F244" s="688">
        <f>SUM(F241:F243)</f>
        <v>0</v>
      </c>
      <c r="G244" s="84"/>
      <c r="H244" s="90"/>
      <c r="I244" s="63"/>
      <c r="J244" s="63"/>
      <c r="K244" s="63"/>
    </row>
    <row r="245" spans="1:11" s="162" customFormat="1" ht="18" customHeight="1">
      <c r="A245" s="159">
        <v>170000</v>
      </c>
      <c r="B245" s="75" t="s">
        <v>1027</v>
      </c>
      <c r="C245" s="160"/>
      <c r="D245" s="99"/>
      <c r="E245" s="105"/>
      <c r="F245" s="145"/>
      <c r="G245" s="89"/>
      <c r="H245" s="90"/>
      <c r="I245" s="161"/>
      <c r="J245" s="161"/>
      <c r="K245" s="161"/>
    </row>
    <row r="246" spans="1:11" s="80" customFormat="1" ht="15" customHeight="1">
      <c r="A246" s="163">
        <v>170100</v>
      </c>
      <c r="B246" s="132" t="s">
        <v>1422</v>
      </c>
      <c r="C246" s="141"/>
      <c r="D246" s="99"/>
      <c r="E246" s="88"/>
      <c r="F246" s="145"/>
      <c r="G246" s="89"/>
      <c r="H246" s="90"/>
      <c r="I246" s="63"/>
      <c r="J246" s="63"/>
      <c r="K246" s="63"/>
    </row>
    <row r="247" spans="1:11" s="80" customFormat="1" ht="30" customHeight="1">
      <c r="A247" s="164">
        <v>170102</v>
      </c>
      <c r="B247" s="97" t="s">
        <v>1423</v>
      </c>
      <c r="C247" s="87" t="s">
        <v>1467</v>
      </c>
      <c r="D247" s="99">
        <v>242</v>
      </c>
      <c r="E247" s="88"/>
      <c r="F247" s="145">
        <f>D247*E247</f>
        <v>0</v>
      </c>
      <c r="G247" s="89"/>
      <c r="H247" s="90"/>
      <c r="I247" s="63"/>
      <c r="J247" s="63"/>
      <c r="K247" s="63"/>
    </row>
    <row r="248" spans="1:11" s="80" customFormat="1" ht="30" customHeight="1">
      <c r="A248" s="164">
        <v>170104</v>
      </c>
      <c r="B248" s="97" t="s">
        <v>1424</v>
      </c>
      <c r="C248" s="87" t="s">
        <v>1467</v>
      </c>
      <c r="D248" s="99">
        <v>502.58</v>
      </c>
      <c r="E248" s="88"/>
      <c r="F248" s="145">
        <f>D248*E248</f>
        <v>0</v>
      </c>
      <c r="G248" s="89"/>
      <c r="H248" s="90"/>
      <c r="I248" s="63"/>
      <c r="J248" s="63"/>
      <c r="K248" s="63"/>
    </row>
    <row r="249" spans="1:11" s="80" customFormat="1" ht="15" customHeight="1">
      <c r="A249" s="164"/>
      <c r="B249" s="93" t="s">
        <v>1425</v>
      </c>
      <c r="C249" s="87"/>
      <c r="D249" s="99"/>
      <c r="E249" s="88"/>
      <c r="F249" s="145"/>
      <c r="G249" s="89"/>
      <c r="H249" s="90"/>
      <c r="I249" s="63"/>
      <c r="J249" s="63"/>
      <c r="K249" s="63"/>
    </row>
    <row r="250" spans="1:11" s="80" customFormat="1" ht="15" customHeight="1">
      <c r="A250" s="164"/>
      <c r="B250" s="93" t="s">
        <v>1426</v>
      </c>
      <c r="C250" s="87"/>
      <c r="D250" s="99"/>
      <c r="E250" s="88"/>
      <c r="F250" s="145"/>
      <c r="G250" s="89"/>
      <c r="H250" s="90"/>
      <c r="I250" s="63"/>
      <c r="J250" s="63"/>
      <c r="K250" s="63"/>
    </row>
    <row r="251" spans="1:11" s="80" customFormat="1" ht="15" customHeight="1">
      <c r="A251" s="164"/>
      <c r="B251" s="93" t="s">
        <v>1427</v>
      </c>
      <c r="C251" s="87"/>
      <c r="D251" s="99"/>
      <c r="E251" s="88"/>
      <c r="F251" s="145"/>
      <c r="G251" s="89"/>
      <c r="H251" s="90"/>
      <c r="I251" s="63"/>
      <c r="J251" s="63"/>
      <c r="K251" s="63"/>
    </row>
    <row r="252" spans="1:11" s="80" customFormat="1" ht="30" customHeight="1">
      <c r="A252" s="164">
        <v>170105</v>
      </c>
      <c r="B252" s="165" t="s">
        <v>1428</v>
      </c>
      <c r="C252" s="87" t="s">
        <v>1467</v>
      </c>
      <c r="D252" s="99">
        <v>235</v>
      </c>
      <c r="E252" s="88"/>
      <c r="F252" s="145">
        <f>D252*E252</f>
        <v>0</v>
      </c>
      <c r="G252" s="89"/>
      <c r="H252" s="90"/>
      <c r="I252" s="63"/>
      <c r="J252" s="63"/>
      <c r="K252" s="63"/>
    </row>
    <row r="253" spans="1:11" s="80" customFormat="1" ht="15" customHeight="1">
      <c r="A253" s="164"/>
      <c r="B253" s="93" t="s">
        <v>1427</v>
      </c>
      <c r="C253" s="87"/>
      <c r="D253" s="99"/>
      <c r="E253" s="88"/>
      <c r="F253" s="145"/>
      <c r="G253" s="89"/>
      <c r="H253" s="90"/>
      <c r="I253" s="63"/>
      <c r="J253" s="63"/>
      <c r="K253" s="63"/>
    </row>
    <row r="254" spans="1:11" s="80" customFormat="1" ht="15" customHeight="1">
      <c r="A254" s="164"/>
      <c r="B254" s="93" t="s">
        <v>1429</v>
      </c>
      <c r="C254" s="87"/>
      <c r="D254" s="99"/>
      <c r="E254" s="88"/>
      <c r="F254" s="145"/>
      <c r="G254" s="89"/>
      <c r="H254" s="90"/>
      <c r="I254" s="63"/>
      <c r="J254" s="63"/>
      <c r="K254" s="63"/>
    </row>
    <row r="255" spans="1:11" s="80" customFormat="1" ht="15" customHeight="1">
      <c r="A255" s="164"/>
      <c r="B255" s="93" t="s">
        <v>1430</v>
      </c>
      <c r="C255" s="87"/>
      <c r="D255" s="99"/>
      <c r="E255" s="88"/>
      <c r="F255" s="145"/>
      <c r="G255" s="89"/>
      <c r="H255" s="90"/>
      <c r="I255" s="63"/>
      <c r="J255" s="63"/>
      <c r="K255" s="63"/>
    </row>
    <row r="256" spans="1:11" s="80" customFormat="1" ht="15" customHeight="1">
      <c r="A256" s="164"/>
      <c r="B256" s="93" t="s">
        <v>1431</v>
      </c>
      <c r="C256" s="87"/>
      <c r="D256" s="99"/>
      <c r="E256" s="88"/>
      <c r="F256" s="145"/>
      <c r="G256" s="89"/>
      <c r="H256" s="90"/>
      <c r="I256" s="63"/>
      <c r="J256" s="63"/>
      <c r="K256" s="63"/>
    </row>
    <row r="257" spans="1:11" s="80" customFormat="1" ht="15" customHeight="1">
      <c r="A257" s="164"/>
      <c r="B257" s="93" t="s">
        <v>1427</v>
      </c>
      <c r="C257" s="87"/>
      <c r="D257" s="99"/>
      <c r="E257" s="88"/>
      <c r="F257" s="145"/>
      <c r="G257" s="89"/>
      <c r="H257" s="90"/>
      <c r="I257" s="63"/>
      <c r="J257" s="63"/>
      <c r="K257" s="63"/>
    </row>
    <row r="258" spans="1:11" s="80" customFormat="1" ht="15" customHeight="1">
      <c r="A258" s="164"/>
      <c r="B258" s="93" t="s">
        <v>1432</v>
      </c>
      <c r="C258" s="87"/>
      <c r="D258" s="99"/>
      <c r="E258" s="88"/>
      <c r="F258" s="145"/>
      <c r="G258" s="89"/>
      <c r="H258" s="90"/>
      <c r="I258" s="63"/>
      <c r="J258" s="63"/>
      <c r="K258" s="63"/>
    </row>
    <row r="259" spans="1:11" s="80" customFormat="1" ht="30" customHeight="1">
      <c r="A259" s="164">
        <v>170106</v>
      </c>
      <c r="B259" s="97" t="s">
        <v>1433</v>
      </c>
      <c r="C259" s="87" t="s">
        <v>1467</v>
      </c>
      <c r="D259" s="99">
        <v>73.78</v>
      </c>
      <c r="E259" s="88"/>
      <c r="F259" s="145">
        <f>D259*E259</f>
        <v>0</v>
      </c>
      <c r="G259" s="89"/>
      <c r="H259" s="90"/>
      <c r="I259" s="63"/>
      <c r="J259" s="63"/>
      <c r="K259" s="63"/>
    </row>
    <row r="260" spans="1:11" s="80" customFormat="1" ht="15" customHeight="1">
      <c r="A260" s="164"/>
      <c r="B260" s="93" t="s">
        <v>1430</v>
      </c>
      <c r="C260" s="87"/>
      <c r="D260" s="99"/>
      <c r="E260" s="88"/>
      <c r="F260" s="145"/>
      <c r="G260" s="89"/>
      <c r="H260" s="90"/>
      <c r="I260" s="63"/>
      <c r="J260" s="63"/>
      <c r="K260" s="63"/>
    </row>
    <row r="261" spans="1:11" s="80" customFormat="1" ht="15" customHeight="1">
      <c r="A261" s="164"/>
      <c r="B261" s="93" t="s">
        <v>1431</v>
      </c>
      <c r="C261" s="87"/>
      <c r="D261" s="99"/>
      <c r="E261" s="88"/>
      <c r="F261" s="145"/>
      <c r="G261" s="89"/>
      <c r="H261" s="90"/>
      <c r="I261" s="63"/>
      <c r="J261" s="63"/>
      <c r="K261" s="63"/>
    </row>
    <row r="262" spans="1:11" s="80" customFormat="1" ht="15" customHeight="1">
      <c r="A262" s="164"/>
      <c r="B262" s="93" t="s">
        <v>1427</v>
      </c>
      <c r="C262" s="87"/>
      <c r="D262" s="99"/>
      <c r="E262" s="88"/>
      <c r="F262" s="145"/>
      <c r="G262" s="89"/>
      <c r="H262" s="90"/>
      <c r="I262" s="63"/>
      <c r="J262" s="63"/>
      <c r="K262" s="63"/>
    </row>
    <row r="263" spans="1:11" s="80" customFormat="1" ht="15" customHeight="1">
      <c r="A263" s="164"/>
      <c r="B263" s="93" t="s">
        <v>1432</v>
      </c>
      <c r="C263" s="87"/>
      <c r="D263" s="99"/>
      <c r="E263" s="88"/>
      <c r="F263" s="145"/>
      <c r="G263" s="89"/>
      <c r="H263" s="90"/>
      <c r="I263" s="63"/>
      <c r="J263" s="63"/>
      <c r="K263" s="63"/>
    </row>
    <row r="264" spans="1:11" s="80" customFormat="1" ht="30" customHeight="1">
      <c r="A264" s="164">
        <v>170107</v>
      </c>
      <c r="B264" s="97" t="s">
        <v>1434</v>
      </c>
      <c r="C264" s="87" t="s">
        <v>1467</v>
      </c>
      <c r="D264" s="99">
        <v>292</v>
      </c>
      <c r="E264" s="88"/>
      <c r="F264" s="145">
        <f>D264*E264</f>
        <v>0</v>
      </c>
      <c r="G264" s="89"/>
      <c r="H264" s="90"/>
      <c r="I264" s="63"/>
      <c r="J264" s="63"/>
      <c r="K264" s="63"/>
    </row>
    <row r="265" spans="1:11" s="80" customFormat="1" ht="15" customHeight="1">
      <c r="A265" s="164"/>
      <c r="B265" s="93" t="s">
        <v>1435</v>
      </c>
      <c r="C265" s="87"/>
      <c r="D265" s="99"/>
      <c r="E265" s="88"/>
      <c r="F265" s="145"/>
      <c r="G265" s="89"/>
      <c r="H265" s="90"/>
      <c r="I265" s="63"/>
      <c r="J265" s="63"/>
      <c r="K265" s="63"/>
    </row>
    <row r="266" spans="1:11" s="80" customFormat="1" ht="15" customHeight="1">
      <c r="A266" s="164"/>
      <c r="B266" s="93" t="s">
        <v>1436</v>
      </c>
      <c r="C266" s="87"/>
      <c r="D266" s="99"/>
      <c r="E266" s="88"/>
      <c r="F266" s="145"/>
      <c r="G266" s="89"/>
      <c r="H266" s="90"/>
      <c r="I266" s="63"/>
      <c r="J266" s="63"/>
      <c r="K266" s="63"/>
    </row>
    <row r="267" spans="1:11" s="80" customFormat="1" ht="15" customHeight="1">
      <c r="A267" s="164"/>
      <c r="B267" s="93" t="s">
        <v>1432</v>
      </c>
      <c r="C267" s="87"/>
      <c r="D267" s="99"/>
      <c r="E267" s="88"/>
      <c r="F267" s="145"/>
      <c r="G267" s="89"/>
      <c r="H267" s="90"/>
      <c r="I267" s="63"/>
      <c r="J267" s="63"/>
      <c r="K267" s="63"/>
    </row>
    <row r="268" spans="1:11" s="80" customFormat="1" ht="15" customHeight="1">
      <c r="A268" s="164"/>
      <c r="B268" s="93" t="s">
        <v>1427</v>
      </c>
      <c r="C268" s="87"/>
      <c r="D268" s="99"/>
      <c r="E268" s="88"/>
      <c r="F268" s="145"/>
      <c r="G268" s="89"/>
      <c r="H268" s="90"/>
      <c r="I268" s="63"/>
      <c r="J268" s="63"/>
      <c r="K268" s="63"/>
    </row>
    <row r="269" spans="1:11" s="80" customFormat="1" ht="15" customHeight="1">
      <c r="A269" s="164">
        <v>170110</v>
      </c>
      <c r="B269" s="97" t="s">
        <v>1437</v>
      </c>
      <c r="C269" s="119" t="s">
        <v>1467</v>
      </c>
      <c r="D269" s="99">
        <v>27.72</v>
      </c>
      <c r="E269" s="88"/>
      <c r="F269" s="145">
        <f>D269*E269</f>
        <v>0</v>
      </c>
      <c r="G269" s="89"/>
      <c r="H269" s="90"/>
      <c r="I269" s="63"/>
      <c r="J269" s="63"/>
      <c r="K269" s="63"/>
    </row>
    <row r="270" spans="1:11" s="80" customFormat="1" ht="15" customHeight="1">
      <c r="A270" s="164"/>
      <c r="B270" s="93" t="s">
        <v>1438</v>
      </c>
      <c r="C270" s="87"/>
      <c r="D270" s="99"/>
      <c r="E270" s="88"/>
      <c r="F270" s="145"/>
      <c r="G270" s="89"/>
      <c r="H270" s="90"/>
      <c r="I270" s="63"/>
      <c r="J270" s="63"/>
      <c r="K270" s="63"/>
    </row>
    <row r="271" spans="1:11" s="80" customFormat="1" ht="15" customHeight="1">
      <c r="A271" s="164"/>
      <c r="B271" s="93" t="s">
        <v>1439</v>
      </c>
      <c r="C271" s="87"/>
      <c r="D271" s="99"/>
      <c r="E271" s="88"/>
      <c r="F271" s="145"/>
      <c r="G271" s="89"/>
      <c r="H271" s="90"/>
      <c r="I271" s="63"/>
      <c r="J271" s="63"/>
      <c r="K271" s="63"/>
    </row>
    <row r="272" spans="1:11" s="80" customFormat="1" ht="15" customHeight="1">
      <c r="A272" s="164"/>
      <c r="B272" s="93" t="s">
        <v>1440</v>
      </c>
      <c r="C272" s="87"/>
      <c r="D272" s="99"/>
      <c r="E272" s="88"/>
      <c r="F272" s="145"/>
      <c r="G272" s="89"/>
      <c r="H272" s="90"/>
      <c r="I272" s="63"/>
      <c r="J272" s="63"/>
      <c r="K272" s="63"/>
    </row>
    <row r="273" spans="1:11" s="80" customFormat="1" ht="15" customHeight="1">
      <c r="A273" s="164"/>
      <c r="B273" s="93" t="s">
        <v>1427</v>
      </c>
      <c r="C273" s="87"/>
      <c r="D273" s="99"/>
      <c r="E273" s="88"/>
      <c r="F273" s="145"/>
      <c r="G273" s="89"/>
      <c r="H273" s="90"/>
      <c r="I273" s="63"/>
      <c r="J273" s="63"/>
      <c r="K273" s="63"/>
    </row>
    <row r="274" spans="1:11" s="80" customFormat="1" ht="15" customHeight="1">
      <c r="A274" s="164"/>
      <c r="B274" s="93" t="s">
        <v>1432</v>
      </c>
      <c r="C274" s="87"/>
      <c r="D274" s="99"/>
      <c r="E274" s="88"/>
      <c r="F274" s="145"/>
      <c r="G274" s="89"/>
      <c r="H274" s="90"/>
      <c r="I274" s="63"/>
      <c r="J274" s="63"/>
      <c r="K274" s="63"/>
    </row>
    <row r="275" spans="1:11" s="80" customFormat="1" ht="30" customHeight="1">
      <c r="A275" s="164">
        <v>170113</v>
      </c>
      <c r="B275" s="97" t="s">
        <v>1441</v>
      </c>
      <c r="C275" s="87" t="s">
        <v>1467</v>
      </c>
      <c r="D275" s="99">
        <v>150.63</v>
      </c>
      <c r="E275" s="88"/>
      <c r="F275" s="145">
        <f>D275*E275</f>
        <v>0</v>
      </c>
      <c r="G275" s="89"/>
      <c r="H275" s="90"/>
      <c r="I275" s="63"/>
      <c r="J275" s="63"/>
      <c r="K275" s="63"/>
    </row>
    <row r="276" spans="1:11" s="80" customFormat="1" ht="15" customHeight="1">
      <c r="A276" s="164"/>
      <c r="B276" s="93" t="s">
        <v>1442</v>
      </c>
      <c r="C276" s="87"/>
      <c r="D276" s="99"/>
      <c r="E276" s="88"/>
      <c r="F276" s="145"/>
      <c r="G276" s="89"/>
      <c r="H276" s="90"/>
      <c r="I276" s="63"/>
      <c r="J276" s="63"/>
      <c r="K276" s="63"/>
    </row>
    <row r="277" spans="1:11" s="80" customFormat="1" ht="15" customHeight="1">
      <c r="A277" s="164"/>
      <c r="B277" s="93" t="s">
        <v>1443</v>
      </c>
      <c r="C277" s="87"/>
      <c r="D277" s="99"/>
      <c r="E277" s="88"/>
      <c r="F277" s="145"/>
      <c r="G277" s="89"/>
      <c r="H277" s="90"/>
      <c r="I277" s="63"/>
      <c r="J277" s="63"/>
      <c r="K277" s="63"/>
    </row>
    <row r="278" spans="1:11" s="80" customFormat="1" ht="15" customHeight="1">
      <c r="A278" s="164"/>
      <c r="B278" s="93" t="s">
        <v>1427</v>
      </c>
      <c r="C278" s="87"/>
      <c r="D278" s="99"/>
      <c r="E278" s="88"/>
      <c r="F278" s="145"/>
      <c r="G278" s="89"/>
      <c r="H278" s="90"/>
      <c r="I278" s="63"/>
      <c r="J278" s="63"/>
      <c r="K278" s="63"/>
    </row>
    <row r="279" spans="1:11" s="80" customFormat="1" ht="15" customHeight="1">
      <c r="A279" s="164">
        <v>170200</v>
      </c>
      <c r="B279" s="143" t="s">
        <v>1444</v>
      </c>
      <c r="C279" s="87"/>
      <c r="D279" s="96"/>
      <c r="E279" s="88"/>
      <c r="F279" s="145"/>
      <c r="G279" s="89"/>
      <c r="H279" s="90"/>
      <c r="I279" s="63"/>
      <c r="J279" s="63"/>
      <c r="K279" s="63"/>
    </row>
    <row r="280" spans="1:11" s="80" customFormat="1" ht="15" customHeight="1">
      <c r="A280" s="164">
        <v>170202</v>
      </c>
      <c r="B280" s="97" t="s">
        <v>1445</v>
      </c>
      <c r="C280" s="119" t="s">
        <v>1467</v>
      </c>
      <c r="D280" s="98">
        <v>307.6</v>
      </c>
      <c r="E280" s="88"/>
      <c r="F280" s="145">
        <f>D280*E280</f>
        <v>0</v>
      </c>
      <c r="G280" s="89"/>
      <c r="H280" s="90"/>
      <c r="I280" s="63"/>
      <c r="J280" s="63"/>
      <c r="K280" s="63"/>
    </row>
    <row r="281" spans="1:11" s="80" customFormat="1" ht="27.75" customHeight="1">
      <c r="A281" s="164">
        <v>170205</v>
      </c>
      <c r="B281" s="165" t="s">
        <v>1446</v>
      </c>
      <c r="C281" s="87" t="s">
        <v>1055</v>
      </c>
      <c r="D281" s="99">
        <v>308.78</v>
      </c>
      <c r="E281" s="88"/>
      <c r="F281" s="145">
        <f>D281*E281</f>
        <v>0</v>
      </c>
      <c r="G281" s="89"/>
      <c r="H281" s="90"/>
      <c r="I281" s="63"/>
      <c r="J281" s="63"/>
      <c r="K281" s="63"/>
    </row>
    <row r="282" spans="1:11" s="80" customFormat="1" ht="18" customHeight="1">
      <c r="A282" s="166"/>
      <c r="B282" s="167"/>
      <c r="C282" s="104"/>
      <c r="D282" s="742" t="s">
        <v>1458</v>
      </c>
      <c r="E282" s="743"/>
      <c r="F282" s="688">
        <f>SUM(F247:F281)</f>
        <v>0</v>
      </c>
      <c r="G282" s="84"/>
      <c r="H282" s="90"/>
      <c r="I282" s="63"/>
      <c r="J282" s="63"/>
      <c r="K282" s="63"/>
    </row>
    <row r="283" spans="1:11" s="136" customFormat="1" ht="18" customHeight="1">
      <c r="A283" s="139">
        <v>190000</v>
      </c>
      <c r="B283" s="75" t="s">
        <v>1029</v>
      </c>
      <c r="C283" s="126"/>
      <c r="D283" s="99"/>
      <c r="E283" s="88"/>
      <c r="F283" s="145"/>
      <c r="G283" s="127"/>
      <c r="H283" s="134"/>
      <c r="I283" s="135"/>
      <c r="J283" s="135"/>
      <c r="K283" s="135"/>
    </row>
    <row r="284" spans="1:11" s="80" customFormat="1" ht="15" customHeight="1">
      <c r="A284" s="92">
        <v>190300</v>
      </c>
      <c r="B284" s="143" t="s">
        <v>1459</v>
      </c>
      <c r="C284" s="87"/>
      <c r="D284" s="99"/>
      <c r="E284" s="88"/>
      <c r="F284" s="145"/>
      <c r="G284" s="89"/>
      <c r="H284" s="90"/>
      <c r="I284" s="63"/>
      <c r="J284" s="63"/>
      <c r="K284" s="63"/>
    </row>
    <row r="285" spans="1:11" s="80" customFormat="1" ht="15" customHeight="1">
      <c r="A285" s="92" t="s">
        <v>1542</v>
      </c>
      <c r="B285" s="97" t="s">
        <v>1448</v>
      </c>
      <c r="C285" s="87" t="s">
        <v>1157</v>
      </c>
      <c r="D285" s="96">
        <v>1</v>
      </c>
      <c r="E285" s="88"/>
      <c r="F285" s="145">
        <f>D285*E285</f>
        <v>0</v>
      </c>
      <c r="G285" s="89"/>
      <c r="H285" s="90"/>
      <c r="I285" s="63"/>
      <c r="J285" s="63"/>
      <c r="K285" s="63"/>
    </row>
    <row r="286" spans="1:11" s="80" customFormat="1" ht="15" customHeight="1">
      <c r="A286" s="92" t="s">
        <v>1543</v>
      </c>
      <c r="B286" s="97" t="s">
        <v>1449</v>
      </c>
      <c r="C286" s="87" t="s">
        <v>1157</v>
      </c>
      <c r="D286" s="96">
        <v>6</v>
      </c>
      <c r="E286" s="88"/>
      <c r="F286" s="145">
        <f>D286*E286</f>
        <v>0</v>
      </c>
      <c r="G286" s="89"/>
      <c r="H286" s="90"/>
      <c r="I286" s="63"/>
      <c r="J286" s="63"/>
      <c r="K286" s="63"/>
    </row>
    <row r="287" spans="1:11" s="80" customFormat="1" ht="18" customHeight="1" thickBot="1">
      <c r="A287" s="110"/>
      <c r="B287" s="111" t="s">
        <v>1093</v>
      </c>
      <c r="C287" s="104"/>
      <c r="D287" s="742" t="s">
        <v>1458</v>
      </c>
      <c r="E287" s="743"/>
      <c r="F287" s="688">
        <f>SUM(F284:F286)</f>
        <v>0</v>
      </c>
      <c r="G287" s="84"/>
      <c r="H287" s="90"/>
      <c r="I287" s="144"/>
      <c r="J287" s="63"/>
      <c r="K287" s="63"/>
    </row>
    <row r="288" spans="1:11" s="172" customFormat="1" ht="25.5" customHeight="1" thickBot="1">
      <c r="A288" s="168"/>
      <c r="B288" s="169" t="s">
        <v>1006</v>
      </c>
      <c r="C288" s="104"/>
      <c r="D288" s="742" t="s">
        <v>1460</v>
      </c>
      <c r="E288" s="743"/>
      <c r="F288" s="691">
        <f>SUM(F287,F282,F244,F238,F216,F208,F192,F173,F140,F128,F120,F75,F44,F34,F27)</f>
        <v>0</v>
      </c>
      <c r="G288" s="170"/>
      <c r="H288" s="90"/>
      <c r="I288" s="171"/>
      <c r="J288" s="171"/>
      <c r="K288" s="171"/>
    </row>
    <row r="289" spans="1:11" s="80" customFormat="1" ht="13.5" customHeight="1">
      <c r="A289" s="173"/>
      <c r="B289" s="174"/>
      <c r="C289" s="175"/>
      <c r="D289" s="176"/>
      <c r="E289" s="177"/>
      <c r="F289" s="176"/>
      <c r="G289" s="178"/>
      <c r="H289" s="63"/>
      <c r="I289" s="63"/>
      <c r="J289" s="63"/>
      <c r="K289" s="63"/>
    </row>
    <row r="290" spans="1:11" s="80" customFormat="1" ht="30" customHeight="1">
      <c r="A290" s="179"/>
      <c r="B290" s="180"/>
      <c r="C290" s="181"/>
      <c r="D290" s="182"/>
      <c r="E290" s="177"/>
      <c r="F290" s="176"/>
      <c r="G290" s="178"/>
      <c r="H290" s="63"/>
      <c r="I290" s="63"/>
      <c r="J290" s="63"/>
      <c r="K290" s="63"/>
    </row>
    <row r="291" spans="1:11" s="80" customFormat="1" ht="13.5" customHeight="1">
      <c r="A291" s="183"/>
      <c r="B291" s="174"/>
      <c r="C291" s="175"/>
      <c r="D291" s="184"/>
      <c r="E291" s="177"/>
      <c r="F291" s="176"/>
      <c r="G291" s="178"/>
      <c r="H291" s="63"/>
      <c r="I291" s="63"/>
      <c r="J291" s="63"/>
      <c r="K291" s="63"/>
    </row>
    <row r="292" spans="1:11" s="80" customFormat="1" ht="13.5" customHeight="1">
      <c r="A292" s="183"/>
      <c r="B292" s="174"/>
      <c r="C292" s="175"/>
      <c r="D292" s="185"/>
      <c r="E292" s="177"/>
      <c r="F292" s="176"/>
      <c r="G292" s="178"/>
      <c r="H292" s="63"/>
      <c r="I292" s="63"/>
      <c r="J292" s="63"/>
      <c r="K292" s="63"/>
    </row>
    <row r="293" spans="1:11" s="80" customFormat="1" ht="13.5" customHeight="1">
      <c r="A293" s="183"/>
      <c r="B293" s="174"/>
      <c r="C293" s="175"/>
      <c r="D293" s="176"/>
      <c r="E293" s="177"/>
      <c r="F293" s="176"/>
      <c r="G293" s="178"/>
      <c r="H293" s="63"/>
      <c r="I293" s="63"/>
      <c r="J293" s="63"/>
      <c r="K293" s="63"/>
    </row>
    <row r="294" spans="1:11" s="80" customFormat="1" ht="13.5" customHeight="1">
      <c r="A294" s="183"/>
      <c r="B294" s="174"/>
      <c r="C294" s="175"/>
      <c r="D294" s="176"/>
      <c r="E294" s="177"/>
      <c r="F294" s="176"/>
      <c r="G294" s="178"/>
      <c r="H294" s="63"/>
      <c r="I294" s="63"/>
      <c r="J294" s="63"/>
      <c r="K294" s="63"/>
    </row>
    <row r="295" spans="1:11" s="80" customFormat="1" ht="13.5" customHeight="1">
      <c r="A295" s="183"/>
      <c r="B295" s="174"/>
      <c r="C295" s="175"/>
      <c r="D295" s="176"/>
      <c r="E295" s="177"/>
      <c r="F295" s="176"/>
      <c r="G295" s="178"/>
      <c r="H295" s="63"/>
      <c r="I295" s="63"/>
      <c r="J295" s="63"/>
      <c r="K295" s="63"/>
    </row>
    <row r="296" spans="1:11" s="80" customFormat="1" ht="13.5" customHeight="1">
      <c r="A296" s="183"/>
      <c r="B296" s="174"/>
      <c r="C296" s="175"/>
      <c r="D296" s="176"/>
      <c r="E296" s="177"/>
      <c r="F296" s="176"/>
      <c r="G296" s="178"/>
      <c r="H296" s="63"/>
      <c r="I296" s="63"/>
      <c r="J296" s="63"/>
      <c r="K296" s="63"/>
    </row>
    <row r="297" spans="1:11" s="80" customFormat="1" ht="13.5" customHeight="1">
      <c r="A297" s="183"/>
      <c r="B297" s="174"/>
      <c r="C297" s="175"/>
      <c r="D297" s="176"/>
      <c r="E297" s="177"/>
      <c r="F297" s="176"/>
      <c r="G297" s="178"/>
      <c r="H297" s="63"/>
      <c r="I297" s="63"/>
      <c r="J297" s="63"/>
      <c r="K297" s="63"/>
    </row>
    <row r="298" spans="1:11" s="80" customFormat="1" ht="13.5" customHeight="1">
      <c r="A298" s="183"/>
      <c r="B298" s="174"/>
      <c r="C298" s="175"/>
      <c r="D298" s="176"/>
      <c r="E298" s="177"/>
      <c r="F298" s="176"/>
      <c r="G298" s="178"/>
      <c r="H298" s="63"/>
      <c r="I298" s="63"/>
      <c r="J298" s="63"/>
      <c r="K298" s="63"/>
    </row>
    <row r="299" spans="1:11" s="80" customFormat="1" ht="13.5" customHeight="1">
      <c r="A299" s="183"/>
      <c r="B299" s="174"/>
      <c r="C299" s="175"/>
      <c r="D299" s="176"/>
      <c r="E299" s="177"/>
      <c r="F299" s="176"/>
      <c r="G299" s="178"/>
      <c r="H299" s="63"/>
      <c r="I299" s="63"/>
      <c r="J299" s="63"/>
      <c r="K299" s="63"/>
    </row>
    <row r="300" spans="1:11" s="80" customFormat="1" ht="13.5" customHeight="1">
      <c r="A300" s="183"/>
      <c r="B300" s="174"/>
      <c r="C300" s="175"/>
      <c r="D300" s="176"/>
      <c r="E300" s="177"/>
      <c r="F300" s="176"/>
      <c r="G300" s="178"/>
      <c r="H300" s="63"/>
      <c r="I300" s="63"/>
      <c r="J300" s="63"/>
      <c r="K300" s="63"/>
    </row>
    <row r="301" spans="1:11" s="80" customFormat="1" ht="13.5" customHeight="1">
      <c r="A301" s="183"/>
      <c r="B301" s="174"/>
      <c r="C301" s="175"/>
      <c r="D301" s="176"/>
      <c r="E301" s="177"/>
      <c r="F301" s="176"/>
      <c r="G301" s="178"/>
      <c r="H301" s="63"/>
      <c r="I301" s="63"/>
      <c r="J301" s="63"/>
      <c r="K301" s="63"/>
    </row>
    <row r="302" spans="1:11" s="80" customFormat="1" ht="13.5" customHeight="1">
      <c r="A302" s="183"/>
      <c r="B302" s="174"/>
      <c r="C302" s="175"/>
      <c r="D302" s="176"/>
      <c r="E302" s="177"/>
      <c r="F302" s="176"/>
      <c r="G302" s="178"/>
      <c r="H302" s="63"/>
      <c r="I302" s="63"/>
      <c r="J302" s="63"/>
      <c r="K302" s="63"/>
    </row>
    <row r="303" spans="1:11" s="80" customFormat="1" ht="13.5" customHeight="1">
      <c r="A303" s="183"/>
      <c r="B303" s="174"/>
      <c r="C303" s="175"/>
      <c r="D303" s="176"/>
      <c r="E303" s="177"/>
      <c r="F303" s="176"/>
      <c r="G303" s="178"/>
      <c r="H303" s="63"/>
      <c r="I303" s="63"/>
      <c r="J303" s="63"/>
      <c r="K303" s="63"/>
    </row>
    <row r="304" spans="1:11" s="80" customFormat="1" ht="13.5" customHeight="1">
      <c r="A304" s="183"/>
      <c r="B304" s="174"/>
      <c r="C304" s="175"/>
      <c r="D304" s="176"/>
      <c r="E304" s="177"/>
      <c r="F304" s="176"/>
      <c r="G304" s="178"/>
      <c r="H304" s="63"/>
      <c r="I304" s="63"/>
      <c r="J304" s="63"/>
      <c r="K304" s="63"/>
    </row>
    <row r="305" spans="1:11" s="80" customFormat="1" ht="13.5" customHeight="1">
      <c r="A305" s="183"/>
      <c r="B305" s="174"/>
      <c r="C305" s="175"/>
      <c r="D305" s="176"/>
      <c r="E305" s="177"/>
      <c r="F305" s="176"/>
      <c r="G305" s="178"/>
      <c r="H305" s="63"/>
      <c r="I305" s="63"/>
      <c r="J305" s="63"/>
      <c r="K305" s="63"/>
    </row>
    <row r="306" spans="1:11" s="80" customFormat="1" ht="13.5" customHeight="1">
      <c r="A306" s="183"/>
      <c r="B306" s="174"/>
      <c r="C306" s="175"/>
      <c r="D306" s="176"/>
      <c r="E306" s="177"/>
      <c r="F306" s="176"/>
      <c r="G306" s="178"/>
      <c r="H306" s="63"/>
      <c r="I306" s="63"/>
      <c r="J306" s="63"/>
      <c r="K306" s="63"/>
    </row>
    <row r="307" spans="1:11" s="80" customFormat="1" ht="13.5" customHeight="1">
      <c r="A307" s="183"/>
      <c r="B307" s="174"/>
      <c r="C307" s="175"/>
      <c r="D307" s="176"/>
      <c r="E307" s="177"/>
      <c r="F307" s="176"/>
      <c r="G307" s="178"/>
      <c r="H307" s="63"/>
      <c r="I307" s="63"/>
      <c r="J307" s="63"/>
      <c r="K307" s="63"/>
    </row>
    <row r="308" spans="1:11" s="80" customFormat="1" ht="13.5" customHeight="1">
      <c r="A308" s="183"/>
      <c r="B308" s="174"/>
      <c r="C308" s="175"/>
      <c r="D308" s="176"/>
      <c r="E308" s="177"/>
      <c r="F308" s="176"/>
      <c r="G308" s="178"/>
      <c r="H308" s="63"/>
      <c r="I308" s="63"/>
      <c r="J308" s="63"/>
      <c r="K308" s="63"/>
    </row>
    <row r="309" spans="1:11" s="80" customFormat="1" ht="13.5" customHeight="1">
      <c r="A309" s="183"/>
      <c r="B309" s="174"/>
      <c r="C309" s="175"/>
      <c r="D309" s="176"/>
      <c r="E309" s="177"/>
      <c r="F309" s="176"/>
      <c r="G309" s="178"/>
      <c r="H309" s="63"/>
      <c r="I309" s="63"/>
      <c r="J309" s="63"/>
      <c r="K309" s="63"/>
    </row>
    <row r="310" spans="1:11" s="80" customFormat="1" ht="13.5" customHeight="1">
      <c r="A310" s="183"/>
      <c r="B310" s="174"/>
      <c r="C310" s="175"/>
      <c r="D310" s="176"/>
      <c r="E310" s="177"/>
      <c r="F310" s="176"/>
      <c r="G310" s="178"/>
      <c r="H310" s="63"/>
      <c r="I310" s="63"/>
      <c r="J310" s="63"/>
      <c r="K310" s="63"/>
    </row>
    <row r="311" spans="1:11" s="80" customFormat="1" ht="30" customHeight="1">
      <c r="A311" s="183"/>
      <c r="B311" s="174"/>
      <c r="C311" s="175"/>
      <c r="D311" s="176"/>
      <c r="E311" s="177"/>
      <c r="F311" s="176"/>
      <c r="G311" s="178"/>
      <c r="H311" s="63"/>
      <c r="I311" s="63"/>
      <c r="J311" s="63"/>
      <c r="K311" s="63"/>
    </row>
    <row r="312" spans="1:11" s="80" customFormat="1" ht="13.5" customHeight="1">
      <c r="A312" s="183"/>
      <c r="B312" s="174"/>
      <c r="C312" s="175"/>
      <c r="D312" s="176"/>
      <c r="E312" s="177"/>
      <c r="F312" s="176"/>
      <c r="G312" s="178"/>
      <c r="H312" s="63"/>
      <c r="I312" s="63"/>
      <c r="J312" s="63"/>
      <c r="K312" s="63"/>
    </row>
    <row r="313" spans="1:11" s="80" customFormat="1" ht="13.5" customHeight="1">
      <c r="A313" s="183"/>
      <c r="B313" s="174"/>
      <c r="C313" s="175"/>
      <c r="D313" s="176"/>
      <c r="E313" s="177"/>
      <c r="F313" s="176"/>
      <c r="G313" s="178"/>
      <c r="H313" s="63"/>
      <c r="I313" s="63"/>
      <c r="J313" s="63"/>
      <c r="K313" s="63"/>
    </row>
    <row r="314" spans="1:11" s="80" customFormat="1" ht="13.5" customHeight="1">
      <c r="A314" s="183"/>
      <c r="B314" s="174"/>
      <c r="C314" s="175"/>
      <c r="D314" s="176"/>
      <c r="E314" s="177"/>
      <c r="F314" s="176"/>
      <c r="G314" s="178"/>
      <c r="H314" s="63"/>
      <c r="I314" s="63"/>
      <c r="J314" s="63"/>
      <c r="K314" s="63"/>
    </row>
    <row r="315" spans="1:11" s="80" customFormat="1" ht="13.5" customHeight="1">
      <c r="A315" s="183"/>
      <c r="B315" s="174"/>
      <c r="C315" s="175"/>
      <c r="D315" s="176"/>
      <c r="E315" s="177"/>
      <c r="F315" s="176"/>
      <c r="G315" s="178"/>
      <c r="H315" s="63"/>
      <c r="I315" s="63"/>
      <c r="J315" s="63"/>
      <c r="K315" s="63"/>
    </row>
    <row r="316" spans="1:11" s="80" customFormat="1" ht="13.5" customHeight="1">
      <c r="A316" s="183"/>
      <c r="B316" s="174"/>
      <c r="C316" s="175"/>
      <c r="D316" s="176"/>
      <c r="E316" s="177"/>
      <c r="F316" s="176"/>
      <c r="G316" s="178"/>
      <c r="H316" s="63"/>
      <c r="I316" s="63"/>
      <c r="J316" s="63"/>
      <c r="K316" s="63"/>
    </row>
    <row r="317" spans="1:11" s="80" customFormat="1" ht="13.5" customHeight="1">
      <c r="A317" s="183"/>
      <c r="B317" s="174"/>
      <c r="C317" s="175"/>
      <c r="D317" s="176"/>
      <c r="E317" s="177"/>
      <c r="F317" s="176"/>
      <c r="G317" s="178"/>
      <c r="H317" s="63"/>
      <c r="I317" s="63"/>
      <c r="J317" s="63"/>
      <c r="K317" s="63"/>
    </row>
    <row r="318" spans="1:11" s="80" customFormat="1" ht="13.5" customHeight="1">
      <c r="A318" s="183"/>
      <c r="B318" s="174"/>
      <c r="C318" s="175"/>
      <c r="D318" s="176"/>
      <c r="E318" s="177"/>
      <c r="F318" s="176"/>
      <c r="G318" s="178"/>
      <c r="H318" s="63"/>
      <c r="I318" s="63"/>
      <c r="J318" s="63"/>
      <c r="K318" s="63"/>
    </row>
    <row r="319" spans="1:11" s="80" customFormat="1" ht="13.5" customHeight="1">
      <c r="A319" s="183"/>
      <c r="B319" s="174"/>
      <c r="C319" s="175"/>
      <c r="D319" s="176"/>
      <c r="E319" s="177"/>
      <c r="F319" s="176"/>
      <c r="G319" s="178"/>
      <c r="H319" s="63"/>
      <c r="I319" s="63"/>
      <c r="J319" s="63"/>
      <c r="K319" s="63"/>
    </row>
    <row r="320" spans="1:11" s="80" customFormat="1" ht="13.5" customHeight="1">
      <c r="A320" s="183"/>
      <c r="B320" s="174"/>
      <c r="C320" s="175"/>
      <c r="D320" s="176"/>
      <c r="E320" s="177"/>
      <c r="F320" s="176"/>
      <c r="G320" s="178"/>
      <c r="H320" s="63"/>
      <c r="I320" s="63"/>
      <c r="J320" s="63"/>
      <c r="K320" s="63"/>
    </row>
    <row r="321" spans="1:11" s="80" customFormat="1" ht="13.5" customHeight="1">
      <c r="A321" s="183"/>
      <c r="B321" s="174"/>
      <c r="C321" s="175"/>
      <c r="D321" s="176"/>
      <c r="E321" s="177"/>
      <c r="F321" s="176"/>
      <c r="G321" s="178"/>
      <c r="H321" s="63"/>
      <c r="I321" s="63"/>
      <c r="J321" s="63"/>
      <c r="K321" s="63"/>
    </row>
    <row r="322" spans="1:11" s="80" customFormat="1" ht="13.5" customHeight="1">
      <c r="A322" s="183"/>
      <c r="B322" s="174"/>
      <c r="C322" s="175"/>
      <c r="D322" s="176"/>
      <c r="E322" s="177"/>
      <c r="F322" s="176"/>
      <c r="G322" s="178"/>
      <c r="H322" s="63"/>
      <c r="I322" s="63"/>
      <c r="J322" s="63"/>
      <c r="K322" s="63"/>
    </row>
    <row r="323" spans="1:11" s="80" customFormat="1" ht="13.5" customHeight="1">
      <c r="A323" s="183"/>
      <c r="B323" s="174"/>
      <c r="C323" s="175"/>
      <c r="D323" s="176"/>
      <c r="E323" s="177"/>
      <c r="F323" s="176"/>
      <c r="G323" s="178"/>
      <c r="H323" s="63"/>
      <c r="I323" s="63"/>
      <c r="J323" s="63"/>
      <c r="K323" s="63"/>
    </row>
    <row r="324" spans="1:11" s="80" customFormat="1" ht="13.5" customHeight="1">
      <c r="A324" s="183"/>
      <c r="B324" s="174"/>
      <c r="C324" s="175"/>
      <c r="D324" s="176"/>
      <c r="E324" s="177"/>
      <c r="F324" s="176"/>
      <c r="G324" s="178"/>
      <c r="H324" s="63"/>
      <c r="I324" s="63"/>
      <c r="J324" s="63"/>
      <c r="K324" s="63"/>
    </row>
    <row r="325" spans="1:11" s="80" customFormat="1" ht="13.5" customHeight="1">
      <c r="A325" s="183"/>
      <c r="B325" s="174"/>
      <c r="C325" s="175"/>
      <c r="D325" s="176"/>
      <c r="E325" s="177"/>
      <c r="F325" s="176"/>
      <c r="G325" s="178"/>
      <c r="H325" s="63"/>
      <c r="I325" s="63"/>
      <c r="J325" s="63"/>
      <c r="K325" s="63"/>
    </row>
    <row r="326" spans="1:11" s="80" customFormat="1" ht="13.5" customHeight="1">
      <c r="A326" s="183"/>
      <c r="B326" s="174"/>
      <c r="C326" s="175"/>
      <c r="D326" s="176"/>
      <c r="E326" s="177"/>
      <c r="F326" s="176"/>
      <c r="G326" s="178"/>
      <c r="H326" s="63"/>
      <c r="I326" s="63"/>
      <c r="J326" s="63"/>
      <c r="K326" s="63"/>
    </row>
    <row r="327" spans="1:11" s="80" customFormat="1" ht="13.5" customHeight="1">
      <c r="A327" s="183"/>
      <c r="B327" s="174"/>
      <c r="C327" s="175"/>
      <c r="D327" s="176"/>
      <c r="E327" s="177"/>
      <c r="F327" s="176"/>
      <c r="G327" s="178"/>
      <c r="H327" s="63"/>
      <c r="I327" s="63"/>
      <c r="J327" s="63"/>
      <c r="K327" s="63"/>
    </row>
    <row r="328" spans="1:11" s="80" customFormat="1" ht="13.5" customHeight="1">
      <c r="A328" s="183"/>
      <c r="B328" s="174"/>
      <c r="C328" s="175"/>
      <c r="D328" s="176"/>
      <c r="E328" s="177"/>
      <c r="F328" s="176"/>
      <c r="G328" s="178"/>
      <c r="H328" s="63"/>
      <c r="I328" s="63"/>
      <c r="J328" s="63"/>
      <c r="K328" s="63"/>
    </row>
    <row r="329" spans="1:11" s="80" customFormat="1" ht="13.5" customHeight="1">
      <c r="A329" s="183"/>
      <c r="B329" s="174"/>
      <c r="C329" s="175"/>
      <c r="D329" s="176"/>
      <c r="E329" s="177"/>
      <c r="F329" s="176"/>
      <c r="G329" s="178"/>
      <c r="H329" s="63"/>
      <c r="I329" s="63"/>
      <c r="J329" s="63"/>
      <c r="K329" s="63"/>
    </row>
    <row r="330" spans="1:11" s="80" customFormat="1" ht="13.5" customHeight="1">
      <c r="A330" s="183"/>
      <c r="B330" s="174"/>
      <c r="C330" s="175"/>
      <c r="D330" s="176"/>
      <c r="E330" s="177"/>
      <c r="F330" s="176"/>
      <c r="G330" s="178"/>
      <c r="H330" s="63"/>
      <c r="I330" s="63"/>
      <c r="J330" s="63"/>
      <c r="K330" s="63"/>
    </row>
    <row r="331" spans="1:11" s="80" customFormat="1" ht="13.5" customHeight="1">
      <c r="A331" s="183"/>
      <c r="B331" s="174"/>
      <c r="C331" s="175"/>
      <c r="D331" s="176"/>
      <c r="E331" s="177"/>
      <c r="F331" s="176"/>
      <c r="G331" s="178"/>
      <c r="H331" s="63"/>
      <c r="I331" s="63"/>
      <c r="J331" s="63"/>
      <c r="K331" s="63"/>
    </row>
    <row r="332" spans="1:11" s="80" customFormat="1" ht="13.5" customHeight="1">
      <c r="A332" s="183"/>
      <c r="B332" s="174"/>
      <c r="C332" s="175"/>
      <c r="D332" s="176"/>
      <c r="E332" s="177"/>
      <c r="F332" s="176"/>
      <c r="G332" s="178"/>
      <c r="H332" s="63"/>
      <c r="I332" s="63"/>
      <c r="J332" s="63"/>
      <c r="K332" s="63"/>
    </row>
    <row r="333" spans="1:11" s="80" customFormat="1" ht="13.5" customHeight="1">
      <c r="A333" s="183"/>
      <c r="B333" s="174"/>
      <c r="C333" s="175"/>
      <c r="D333" s="176"/>
      <c r="E333" s="177"/>
      <c r="F333" s="176"/>
      <c r="G333" s="178"/>
      <c r="H333" s="63"/>
      <c r="I333" s="63"/>
      <c r="J333" s="63"/>
      <c r="K333" s="63"/>
    </row>
    <row r="334" spans="1:11" s="80" customFormat="1" ht="13.5" customHeight="1">
      <c r="A334" s="183"/>
      <c r="B334" s="174"/>
      <c r="C334" s="175"/>
      <c r="D334" s="176"/>
      <c r="E334" s="177"/>
      <c r="F334" s="176"/>
      <c r="G334" s="178"/>
      <c r="H334" s="63"/>
      <c r="I334" s="63"/>
      <c r="J334" s="63"/>
      <c r="K334" s="63"/>
    </row>
    <row r="335" spans="1:11" s="80" customFormat="1" ht="13.5" customHeight="1">
      <c r="A335" s="183"/>
      <c r="B335" s="174"/>
      <c r="C335" s="175"/>
      <c r="D335" s="176"/>
      <c r="E335" s="177"/>
      <c r="F335" s="176"/>
      <c r="G335" s="178"/>
      <c r="H335" s="63"/>
      <c r="I335" s="63"/>
      <c r="J335" s="63"/>
      <c r="K335" s="63"/>
    </row>
    <row r="336" spans="1:11" s="80" customFormat="1" ht="13.5" customHeight="1">
      <c r="A336" s="183"/>
      <c r="B336" s="174"/>
      <c r="C336" s="175"/>
      <c r="D336" s="176"/>
      <c r="E336" s="177"/>
      <c r="F336" s="176"/>
      <c r="G336" s="178"/>
      <c r="H336" s="63"/>
      <c r="I336" s="63"/>
      <c r="J336" s="63"/>
      <c r="K336" s="63"/>
    </row>
    <row r="337" spans="1:11" s="80" customFormat="1" ht="13.5" customHeight="1">
      <c r="A337" s="183"/>
      <c r="B337" s="174"/>
      <c r="C337" s="175"/>
      <c r="D337" s="176"/>
      <c r="E337" s="177"/>
      <c r="F337" s="176"/>
      <c r="G337" s="178"/>
      <c r="H337" s="63"/>
      <c r="I337" s="63"/>
      <c r="J337" s="63"/>
      <c r="K337" s="63"/>
    </row>
    <row r="338" spans="1:11" s="80" customFormat="1" ht="13.5" customHeight="1">
      <c r="A338" s="183"/>
      <c r="B338" s="174"/>
      <c r="C338" s="175"/>
      <c r="D338" s="176"/>
      <c r="E338" s="177"/>
      <c r="F338" s="176"/>
      <c r="G338" s="178"/>
      <c r="H338" s="63"/>
      <c r="I338" s="63"/>
      <c r="J338" s="63"/>
      <c r="K338" s="63"/>
    </row>
    <row r="339" spans="1:11" s="80" customFormat="1" ht="13.5" customHeight="1">
      <c r="A339" s="183"/>
      <c r="B339" s="174"/>
      <c r="C339" s="175"/>
      <c r="D339" s="176"/>
      <c r="E339" s="177"/>
      <c r="F339" s="176"/>
      <c r="G339" s="178"/>
      <c r="H339" s="63"/>
      <c r="I339" s="63"/>
      <c r="J339" s="63"/>
      <c r="K339" s="63"/>
    </row>
    <row r="340" spans="1:11" s="80" customFormat="1" ht="13.5" customHeight="1">
      <c r="A340" s="183"/>
      <c r="B340" s="174"/>
      <c r="C340" s="175"/>
      <c r="D340" s="176"/>
      <c r="E340" s="177"/>
      <c r="F340" s="176"/>
      <c r="G340" s="178"/>
      <c r="H340" s="63"/>
      <c r="I340" s="63"/>
      <c r="J340" s="63"/>
      <c r="K340" s="63"/>
    </row>
    <row r="341" spans="1:11" s="80" customFormat="1" ht="13.5" customHeight="1">
      <c r="A341" s="183"/>
      <c r="B341" s="174"/>
      <c r="C341" s="175"/>
      <c r="D341" s="176"/>
      <c r="E341" s="177"/>
      <c r="F341" s="176"/>
      <c r="G341" s="178"/>
      <c r="H341" s="63"/>
      <c r="I341" s="63"/>
      <c r="J341" s="63"/>
      <c r="K341" s="63"/>
    </row>
    <row r="342" spans="1:11" s="80" customFormat="1" ht="13.5" customHeight="1">
      <c r="A342" s="183"/>
      <c r="B342" s="174"/>
      <c r="C342" s="175"/>
      <c r="D342" s="176"/>
      <c r="E342" s="177"/>
      <c r="F342" s="176"/>
      <c r="G342" s="178"/>
      <c r="H342" s="63"/>
      <c r="I342" s="63"/>
      <c r="J342" s="63"/>
      <c r="K342" s="63"/>
    </row>
    <row r="343" spans="1:11" s="80" customFormat="1" ht="13.5" customHeight="1">
      <c r="A343" s="183"/>
      <c r="B343" s="174"/>
      <c r="C343" s="175"/>
      <c r="D343" s="176"/>
      <c r="E343" s="177"/>
      <c r="F343" s="176"/>
      <c r="G343" s="178"/>
      <c r="H343" s="63"/>
      <c r="I343" s="63"/>
      <c r="J343" s="63"/>
      <c r="K343" s="63"/>
    </row>
    <row r="344" spans="1:11" s="80" customFormat="1" ht="13.5" customHeight="1">
      <c r="A344" s="183"/>
      <c r="B344" s="174"/>
      <c r="C344" s="175"/>
      <c r="D344" s="176"/>
      <c r="E344" s="177"/>
      <c r="F344" s="176"/>
      <c r="G344" s="178"/>
      <c r="H344" s="63"/>
      <c r="I344" s="63"/>
      <c r="J344" s="63"/>
      <c r="K344" s="63"/>
    </row>
    <row r="345" spans="1:11" s="80" customFormat="1" ht="13.5" customHeight="1">
      <c r="A345" s="183"/>
      <c r="B345" s="174"/>
      <c r="C345" s="175"/>
      <c r="D345" s="176"/>
      <c r="E345" s="177"/>
      <c r="F345" s="176"/>
      <c r="G345" s="178"/>
      <c r="H345" s="63"/>
      <c r="I345" s="63"/>
      <c r="J345" s="63"/>
      <c r="K345" s="63"/>
    </row>
    <row r="346" spans="1:11" s="80" customFormat="1" ht="13.5" customHeight="1">
      <c r="A346" s="183"/>
      <c r="B346" s="174"/>
      <c r="C346" s="175"/>
      <c r="D346" s="176"/>
      <c r="E346" s="177"/>
      <c r="F346" s="176"/>
      <c r="G346" s="178"/>
      <c r="H346" s="63"/>
      <c r="I346" s="63"/>
      <c r="J346" s="63"/>
      <c r="K346" s="63"/>
    </row>
    <row r="347" spans="1:11" s="80" customFormat="1" ht="13.5" customHeight="1">
      <c r="A347" s="183"/>
      <c r="B347" s="174"/>
      <c r="C347" s="175"/>
      <c r="D347" s="176"/>
      <c r="E347" s="177"/>
      <c r="F347" s="176"/>
      <c r="G347" s="178"/>
      <c r="H347" s="63"/>
      <c r="I347" s="63"/>
      <c r="J347" s="63"/>
      <c r="K347" s="63"/>
    </row>
    <row r="348" spans="1:11" s="80" customFormat="1" ht="30" customHeight="1">
      <c r="A348" s="183"/>
      <c r="B348" s="174"/>
      <c r="C348" s="175"/>
      <c r="D348" s="176"/>
      <c r="E348" s="177"/>
      <c r="F348" s="176"/>
      <c r="G348" s="178"/>
      <c r="H348" s="63"/>
      <c r="I348" s="63"/>
      <c r="J348" s="63"/>
      <c r="K348" s="63"/>
    </row>
    <row r="349" spans="1:11" ht="17.25" customHeight="1">
      <c r="A349" s="174"/>
      <c r="D349" s="174"/>
      <c r="E349" s="174"/>
      <c r="F349" s="174"/>
      <c r="G349" s="65"/>
      <c r="H349" s="63"/>
      <c r="I349" s="63"/>
      <c r="J349" s="63"/>
      <c r="K349" s="63"/>
    </row>
    <row r="350" spans="1:7" ht="12.75" customHeight="1">
      <c r="A350" s="174"/>
      <c r="D350" s="174"/>
      <c r="E350" s="174"/>
      <c r="F350" s="174"/>
      <c r="G350" s="65"/>
    </row>
    <row r="351" spans="1:7" ht="12.75" customHeight="1">
      <c r="A351" s="174"/>
      <c r="D351" s="174"/>
      <c r="E351" s="174"/>
      <c r="F351" s="174"/>
      <c r="G351" s="65"/>
    </row>
    <row r="377" spans="1:255" s="178" customFormat="1" ht="18">
      <c r="A377" s="183"/>
      <c r="B377" s="174"/>
      <c r="C377" s="175"/>
      <c r="D377" s="176"/>
      <c r="E377" s="177"/>
      <c r="F377" s="176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5"/>
      <c r="IT377" s="65"/>
      <c r="IU377" s="65"/>
    </row>
    <row r="378" spans="1:255" s="178" customFormat="1" ht="18">
      <c r="A378" s="183"/>
      <c r="B378" s="174"/>
      <c r="C378" s="175"/>
      <c r="D378" s="176"/>
      <c r="E378" s="177"/>
      <c r="F378" s="176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5"/>
      <c r="IT378" s="65"/>
      <c r="IU378" s="65"/>
    </row>
    <row r="379" spans="1:255" s="178" customFormat="1" ht="18">
      <c r="A379" s="183"/>
      <c r="B379" s="174"/>
      <c r="C379" s="175"/>
      <c r="D379" s="176"/>
      <c r="E379" s="177"/>
      <c r="F379" s="176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5"/>
      <c r="IT379" s="65"/>
      <c r="IU379" s="65"/>
    </row>
  </sheetData>
  <sheetProtection password="F751" sheet="1" objects="1" scenarios="1"/>
  <mergeCells count="20">
    <mergeCell ref="D244:E244"/>
    <mergeCell ref="D282:E282"/>
    <mergeCell ref="D287:E287"/>
    <mergeCell ref="D288:E288"/>
    <mergeCell ref="D192:E192"/>
    <mergeCell ref="D208:E208"/>
    <mergeCell ref="D216:E216"/>
    <mergeCell ref="D238:E238"/>
    <mergeCell ref="D120:E120"/>
    <mergeCell ref="D128:E128"/>
    <mergeCell ref="D140:E140"/>
    <mergeCell ref="D173:E173"/>
    <mergeCell ref="D27:E27"/>
    <mergeCell ref="D34:E34"/>
    <mergeCell ref="D44:E44"/>
    <mergeCell ref="D75:E75"/>
    <mergeCell ref="B1:F1"/>
    <mergeCell ref="C2:F2"/>
    <mergeCell ref="C3:F3"/>
    <mergeCell ref="D4:F4"/>
  </mergeCells>
  <printOptions/>
  <pageMargins left="0.75" right="0.75" top="1" bottom="1" header="0.492125985" footer="0.492125985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911"/>
  <sheetViews>
    <sheetView zoomScale="80" zoomScaleNormal="80" workbookViewId="0" topLeftCell="A1">
      <selection activeCell="E38" sqref="E38"/>
    </sheetView>
  </sheetViews>
  <sheetFormatPr defaultColWidth="8.421875" defaultRowHeight="12.75"/>
  <cols>
    <col min="1" max="1" width="11.57421875" style="641" customWidth="1"/>
    <col min="2" max="2" width="69.28125" style="634" customWidth="1"/>
    <col min="3" max="3" width="9.28125" style="635" customWidth="1"/>
    <col min="4" max="4" width="11.7109375" style="636" customWidth="1"/>
    <col min="5" max="5" width="11.7109375" style="637" customWidth="1"/>
    <col min="6" max="6" width="15.140625" style="638" customWidth="1"/>
    <col min="7" max="7" width="11.7109375" style="637" customWidth="1"/>
    <col min="8" max="8" width="11.7109375" style="639" customWidth="1"/>
    <col min="9" max="9" width="14.00390625" style="637" customWidth="1"/>
    <col min="10" max="10" width="18.57421875" style="178" customWidth="1"/>
    <col min="11" max="11" width="11.7109375" style="178" customWidth="1"/>
    <col min="12" max="12" width="6.140625" style="65" customWidth="1"/>
    <col min="13" max="13" width="8.8515625" style="65" customWidth="1"/>
    <col min="14" max="14" width="10.28125" style="65" customWidth="1"/>
    <col min="15" max="15" width="11.00390625" style="65" customWidth="1"/>
    <col min="16" max="17" width="8.421875" style="65" customWidth="1"/>
    <col min="18" max="16384" width="8.421875" style="65" customWidth="1"/>
  </cols>
  <sheetData>
    <row r="1" spans="1:15" ht="45" customHeight="1">
      <c r="A1" s="424"/>
      <c r="B1" s="744" t="s">
        <v>115</v>
      </c>
      <c r="C1" s="745"/>
      <c r="D1" s="745"/>
      <c r="E1" s="745"/>
      <c r="F1" s="745"/>
      <c r="G1" s="745"/>
      <c r="H1" s="745"/>
      <c r="I1" s="746"/>
      <c r="J1" s="425"/>
      <c r="K1" s="62"/>
      <c r="L1" s="63"/>
      <c r="M1" s="63"/>
      <c r="N1" s="64" t="s">
        <v>1049</v>
      </c>
      <c r="O1" s="63"/>
    </row>
    <row r="2" spans="1:15" ht="18" customHeight="1">
      <c r="A2" s="426" t="s">
        <v>1050</v>
      </c>
      <c r="B2" s="427"/>
      <c r="C2" s="426"/>
      <c r="D2" s="428"/>
      <c r="E2" s="429"/>
      <c r="F2" s="429"/>
      <c r="G2" s="429"/>
      <c r="H2" s="429"/>
      <c r="I2" s="427"/>
      <c r="J2" s="430"/>
      <c r="K2" s="67"/>
      <c r="L2" s="63"/>
      <c r="M2" s="63"/>
      <c r="N2" s="68">
        <v>1.15</v>
      </c>
      <c r="O2" s="63"/>
    </row>
    <row r="3" spans="1:15" ht="18" customHeight="1">
      <c r="A3" s="431" t="s">
        <v>116</v>
      </c>
      <c r="B3" s="432"/>
      <c r="C3" s="426"/>
      <c r="D3" s="428"/>
      <c r="E3" s="429"/>
      <c r="F3" s="429"/>
      <c r="G3" s="429"/>
      <c r="H3" s="429"/>
      <c r="I3" s="427"/>
      <c r="J3" s="430"/>
      <c r="K3" s="67"/>
      <c r="L3" s="63"/>
      <c r="M3" s="63"/>
      <c r="N3" s="63"/>
      <c r="O3" s="63"/>
    </row>
    <row r="4" spans="1:15" ht="18" customHeight="1">
      <c r="A4" s="433"/>
      <c r="B4" s="434"/>
      <c r="C4" s="435"/>
      <c r="D4" s="747" t="s">
        <v>1544</v>
      </c>
      <c r="E4" s="747"/>
      <c r="F4" s="747"/>
      <c r="G4" s="748" t="s">
        <v>117</v>
      </c>
      <c r="H4" s="748"/>
      <c r="I4" s="748"/>
      <c r="J4" s="749" t="s">
        <v>118</v>
      </c>
      <c r="K4" s="73"/>
      <c r="L4" s="63"/>
      <c r="M4" s="63"/>
      <c r="N4" s="63"/>
      <c r="O4" s="63"/>
    </row>
    <row r="5" spans="1:15" s="80" customFormat="1" ht="45" customHeight="1">
      <c r="A5" s="436" t="s">
        <v>994</v>
      </c>
      <c r="B5" s="437" t="s">
        <v>995</v>
      </c>
      <c r="C5" s="438" t="s">
        <v>1052</v>
      </c>
      <c r="D5" s="439" t="s">
        <v>1053</v>
      </c>
      <c r="E5" s="440" t="s">
        <v>1545</v>
      </c>
      <c r="F5" s="438" t="s">
        <v>1036</v>
      </c>
      <c r="G5" s="438" t="s">
        <v>1053</v>
      </c>
      <c r="H5" s="440" t="s">
        <v>1545</v>
      </c>
      <c r="I5" s="438" t="s">
        <v>1036</v>
      </c>
      <c r="J5" s="750"/>
      <c r="K5" s="79"/>
      <c r="L5" s="63"/>
      <c r="M5" s="63"/>
      <c r="N5" s="63"/>
      <c r="O5" s="63"/>
    </row>
    <row r="6" spans="1:15" s="80" customFormat="1" ht="18" customHeight="1" hidden="1">
      <c r="A6" s="441" t="s">
        <v>1463</v>
      </c>
      <c r="B6" s="437" t="s">
        <v>1012</v>
      </c>
      <c r="C6" s="442"/>
      <c r="D6" s="443"/>
      <c r="E6" s="444"/>
      <c r="F6" s="445"/>
      <c r="G6" s="444"/>
      <c r="H6" s="446"/>
      <c r="I6" s="445"/>
      <c r="J6" s="447"/>
      <c r="K6" s="84"/>
      <c r="L6" s="63"/>
      <c r="M6" s="63"/>
      <c r="N6" s="63"/>
      <c r="O6" s="63"/>
    </row>
    <row r="7" spans="1:15" s="91" customFormat="1" ht="15" customHeight="1" hidden="1">
      <c r="A7" s="448" t="s">
        <v>1464</v>
      </c>
      <c r="B7" s="449" t="s">
        <v>1054</v>
      </c>
      <c r="C7" s="450" t="s">
        <v>1055</v>
      </c>
      <c r="D7" s="451"/>
      <c r="E7" s="452"/>
      <c r="F7" s="453"/>
      <c r="G7" s="452"/>
      <c r="H7" s="454">
        <v>3.31</v>
      </c>
      <c r="I7" s="453">
        <f>G7*H7</f>
        <v>0</v>
      </c>
      <c r="J7" s="455"/>
      <c r="K7" s="89"/>
      <c r="L7" s="90"/>
      <c r="M7" s="90"/>
      <c r="N7" s="90"/>
      <c r="O7" s="90"/>
    </row>
    <row r="8" spans="1:15" s="91" customFormat="1" ht="15" customHeight="1" hidden="1">
      <c r="A8" s="456"/>
      <c r="B8" s="457" t="s">
        <v>1056</v>
      </c>
      <c r="C8" s="450"/>
      <c r="D8" s="451"/>
      <c r="E8" s="452"/>
      <c r="F8" s="453"/>
      <c r="G8" s="452"/>
      <c r="H8" s="454"/>
      <c r="I8" s="453"/>
      <c r="J8" s="455"/>
      <c r="K8" s="89"/>
      <c r="L8" s="90"/>
      <c r="M8" s="90"/>
      <c r="N8" s="90"/>
      <c r="O8" s="90"/>
    </row>
    <row r="9" spans="1:15" s="91" customFormat="1" ht="15" customHeight="1" hidden="1">
      <c r="A9" s="456"/>
      <c r="B9" s="457" t="s">
        <v>1057</v>
      </c>
      <c r="C9" s="450"/>
      <c r="D9" s="451"/>
      <c r="E9" s="452"/>
      <c r="F9" s="453"/>
      <c r="G9" s="452"/>
      <c r="H9" s="454"/>
      <c r="I9" s="453"/>
      <c r="J9" s="455"/>
      <c r="K9" s="89"/>
      <c r="L9" s="90"/>
      <c r="M9" s="90"/>
      <c r="N9" s="90"/>
      <c r="O9" s="90"/>
    </row>
    <row r="10" spans="1:15" s="91" customFormat="1" ht="15" customHeight="1" hidden="1">
      <c r="A10" s="456"/>
      <c r="B10" s="457" t="s">
        <v>1058</v>
      </c>
      <c r="C10" s="450"/>
      <c r="D10" s="451"/>
      <c r="E10" s="452"/>
      <c r="F10" s="453"/>
      <c r="G10" s="452"/>
      <c r="H10" s="454"/>
      <c r="I10" s="453"/>
      <c r="J10" s="455"/>
      <c r="K10" s="89"/>
      <c r="L10" s="90"/>
      <c r="M10" s="90"/>
      <c r="N10" s="90"/>
      <c r="O10" s="90"/>
    </row>
    <row r="11" spans="1:15" s="91" customFormat="1" ht="15" customHeight="1" hidden="1">
      <c r="A11" s="456"/>
      <c r="B11" s="457" t="s">
        <v>1059</v>
      </c>
      <c r="C11" s="450"/>
      <c r="D11" s="451"/>
      <c r="E11" s="452"/>
      <c r="F11" s="453"/>
      <c r="G11" s="452"/>
      <c r="H11" s="454"/>
      <c r="I11" s="453"/>
      <c r="J11" s="455"/>
      <c r="K11" s="89"/>
      <c r="L11" s="90"/>
      <c r="M11" s="90"/>
      <c r="N11" s="90"/>
      <c r="O11" s="90"/>
    </row>
    <row r="12" spans="1:15" s="91" customFormat="1" ht="45" customHeight="1" hidden="1">
      <c r="A12" s="456" t="s">
        <v>1465</v>
      </c>
      <c r="B12" s="458" t="s">
        <v>1060</v>
      </c>
      <c r="C12" s="450" t="s">
        <v>1061</v>
      </c>
      <c r="D12" s="451"/>
      <c r="E12" s="452"/>
      <c r="F12" s="453"/>
      <c r="G12" s="452"/>
      <c r="H12" s="454">
        <v>623.8</v>
      </c>
      <c r="I12" s="453">
        <f>G12*H12</f>
        <v>0</v>
      </c>
      <c r="J12" s="455"/>
      <c r="K12" s="89"/>
      <c r="L12" s="90"/>
      <c r="M12" s="90"/>
      <c r="N12" s="90"/>
      <c r="O12" s="90"/>
    </row>
    <row r="13" spans="1:15" s="91" customFormat="1" ht="18" customHeight="1" hidden="1">
      <c r="A13" s="456" t="s">
        <v>1466</v>
      </c>
      <c r="B13" s="458" t="s">
        <v>1062</v>
      </c>
      <c r="C13" s="450" t="s">
        <v>1467</v>
      </c>
      <c r="D13" s="451"/>
      <c r="E13" s="452"/>
      <c r="F13" s="453"/>
      <c r="G13" s="452"/>
      <c r="H13" s="454">
        <v>1.46</v>
      </c>
      <c r="I13" s="453">
        <f>G13*H13</f>
        <v>0</v>
      </c>
      <c r="J13" s="455"/>
      <c r="K13" s="89"/>
      <c r="L13" s="90"/>
      <c r="M13" s="90"/>
      <c r="N13" s="90"/>
      <c r="O13" s="90"/>
    </row>
    <row r="14" spans="1:15" s="91" customFormat="1" ht="30" customHeight="1" hidden="1">
      <c r="A14" s="456" t="s">
        <v>1546</v>
      </c>
      <c r="B14" s="458" t="s">
        <v>1547</v>
      </c>
      <c r="C14" s="450" t="s">
        <v>1055</v>
      </c>
      <c r="D14" s="451"/>
      <c r="E14" s="452"/>
      <c r="F14" s="453"/>
      <c r="G14" s="452"/>
      <c r="H14" s="454">
        <v>0.57</v>
      </c>
      <c r="I14" s="453">
        <f>G14*H14</f>
        <v>0</v>
      </c>
      <c r="J14" s="455"/>
      <c r="K14" s="89"/>
      <c r="L14" s="90"/>
      <c r="M14" s="90"/>
      <c r="N14" s="90"/>
      <c r="O14" s="90"/>
    </row>
    <row r="15" spans="1:15" s="91" customFormat="1" ht="30" customHeight="1" hidden="1">
      <c r="A15" s="456" t="s">
        <v>1468</v>
      </c>
      <c r="B15" s="458" t="s">
        <v>1063</v>
      </c>
      <c r="C15" s="450" t="s">
        <v>1055</v>
      </c>
      <c r="D15" s="451"/>
      <c r="E15" s="452"/>
      <c r="F15" s="453"/>
      <c r="G15" s="452"/>
      <c r="H15" s="454">
        <v>200.27</v>
      </c>
      <c r="I15" s="453">
        <f>G15*H15</f>
        <v>0</v>
      </c>
      <c r="J15" s="455"/>
      <c r="K15" s="89"/>
      <c r="L15" s="90"/>
      <c r="M15" s="90"/>
      <c r="N15" s="90"/>
      <c r="O15" s="90"/>
    </row>
    <row r="16" spans="1:15" s="91" customFormat="1" ht="15" customHeight="1" hidden="1">
      <c r="A16" s="456"/>
      <c r="B16" s="457" t="s">
        <v>1064</v>
      </c>
      <c r="C16" s="450"/>
      <c r="D16" s="451"/>
      <c r="E16" s="452"/>
      <c r="F16" s="453"/>
      <c r="G16" s="452"/>
      <c r="H16" s="454"/>
      <c r="I16" s="453"/>
      <c r="J16" s="455"/>
      <c r="K16" s="89"/>
      <c r="L16" s="90"/>
      <c r="M16" s="90"/>
      <c r="N16" s="90"/>
      <c r="O16" s="90"/>
    </row>
    <row r="17" spans="1:15" s="91" customFormat="1" ht="15" customHeight="1" hidden="1">
      <c r="A17" s="456" t="s">
        <v>119</v>
      </c>
      <c r="B17" s="457" t="s">
        <v>1065</v>
      </c>
      <c r="C17" s="450"/>
      <c r="D17" s="451"/>
      <c r="E17" s="452"/>
      <c r="F17" s="453"/>
      <c r="G17" s="452"/>
      <c r="H17" s="454"/>
      <c r="I17" s="453"/>
      <c r="J17" s="455"/>
      <c r="K17" s="89"/>
      <c r="L17" s="90"/>
      <c r="M17" s="90"/>
      <c r="N17" s="90"/>
      <c r="O17" s="90"/>
    </row>
    <row r="18" spans="1:15" s="91" customFormat="1" ht="15" customHeight="1" hidden="1">
      <c r="A18" s="456"/>
      <c r="B18" s="457" t="s">
        <v>1066</v>
      </c>
      <c r="C18" s="450"/>
      <c r="D18" s="451"/>
      <c r="E18" s="452"/>
      <c r="F18" s="453"/>
      <c r="G18" s="452"/>
      <c r="H18" s="454"/>
      <c r="I18" s="453"/>
      <c r="J18" s="455"/>
      <c r="K18" s="89"/>
      <c r="L18" s="90"/>
      <c r="M18" s="90"/>
      <c r="N18" s="90"/>
      <c r="O18" s="90"/>
    </row>
    <row r="19" spans="1:15" s="91" customFormat="1" ht="15" customHeight="1" hidden="1">
      <c r="A19" s="456"/>
      <c r="B19" s="457" t="s">
        <v>1067</v>
      </c>
      <c r="C19" s="450"/>
      <c r="D19" s="451"/>
      <c r="E19" s="452"/>
      <c r="F19" s="453"/>
      <c r="G19" s="452"/>
      <c r="H19" s="454"/>
      <c r="I19" s="453"/>
      <c r="J19" s="455"/>
      <c r="K19" s="89"/>
      <c r="L19" s="90"/>
      <c r="M19" s="90"/>
      <c r="N19" s="90"/>
      <c r="O19" s="90"/>
    </row>
    <row r="20" spans="1:15" s="91" customFormat="1" ht="15" customHeight="1" hidden="1">
      <c r="A20" s="456"/>
      <c r="B20" s="457" t="s">
        <v>1068</v>
      </c>
      <c r="C20" s="450"/>
      <c r="D20" s="451"/>
      <c r="E20" s="452"/>
      <c r="F20" s="453"/>
      <c r="G20" s="452"/>
      <c r="H20" s="454"/>
      <c r="I20" s="453"/>
      <c r="J20" s="455"/>
      <c r="K20" s="89"/>
      <c r="L20" s="90"/>
      <c r="M20" s="90"/>
      <c r="N20" s="90"/>
      <c r="O20" s="90"/>
    </row>
    <row r="21" spans="1:15" s="91" customFormat="1" ht="15" customHeight="1" hidden="1">
      <c r="A21" s="456"/>
      <c r="B21" s="457" t="s">
        <v>1069</v>
      </c>
      <c r="C21" s="450"/>
      <c r="D21" s="451"/>
      <c r="E21" s="452"/>
      <c r="F21" s="453"/>
      <c r="G21" s="452"/>
      <c r="H21" s="454"/>
      <c r="I21" s="453"/>
      <c r="J21" s="455"/>
      <c r="K21" s="89"/>
      <c r="L21" s="90"/>
      <c r="M21" s="90"/>
      <c r="N21" s="90"/>
      <c r="O21" s="90"/>
    </row>
    <row r="22" spans="1:15" s="91" customFormat="1" ht="15" customHeight="1" hidden="1">
      <c r="A22" s="456"/>
      <c r="B22" s="457" t="s">
        <v>1070</v>
      </c>
      <c r="C22" s="450"/>
      <c r="D22" s="451"/>
      <c r="E22" s="452"/>
      <c r="F22" s="453"/>
      <c r="G22" s="452"/>
      <c r="H22" s="454"/>
      <c r="I22" s="453"/>
      <c r="J22" s="455"/>
      <c r="K22" s="89"/>
      <c r="L22" s="90"/>
      <c r="M22" s="90"/>
      <c r="N22" s="90"/>
      <c r="O22" s="90"/>
    </row>
    <row r="23" spans="1:15" s="91" customFormat="1" ht="15" customHeight="1" hidden="1">
      <c r="A23" s="456"/>
      <c r="B23" s="457" t="s">
        <v>1071</v>
      </c>
      <c r="C23" s="450"/>
      <c r="D23" s="451"/>
      <c r="E23" s="452"/>
      <c r="F23" s="453"/>
      <c r="G23" s="452"/>
      <c r="H23" s="454"/>
      <c r="I23" s="453"/>
      <c r="J23" s="455"/>
      <c r="K23" s="89"/>
      <c r="L23" s="90"/>
      <c r="M23" s="90"/>
      <c r="N23" s="90"/>
      <c r="O23" s="90"/>
    </row>
    <row r="24" spans="1:15" s="91" customFormat="1" ht="30" customHeight="1" hidden="1">
      <c r="A24" s="456"/>
      <c r="B24" s="457" t="s">
        <v>1072</v>
      </c>
      <c r="C24" s="450"/>
      <c r="D24" s="451"/>
      <c r="E24" s="452"/>
      <c r="F24" s="453"/>
      <c r="G24" s="452"/>
      <c r="H24" s="454"/>
      <c r="I24" s="453"/>
      <c r="J24" s="455"/>
      <c r="K24" s="89"/>
      <c r="L24" s="90"/>
      <c r="M24" s="90"/>
      <c r="N24" s="90"/>
      <c r="O24" s="90"/>
    </row>
    <row r="25" spans="1:15" s="91" customFormat="1" ht="15" customHeight="1" hidden="1">
      <c r="A25" s="456"/>
      <c r="B25" s="457" t="s">
        <v>1073</v>
      </c>
      <c r="C25" s="450"/>
      <c r="D25" s="451"/>
      <c r="E25" s="452"/>
      <c r="F25" s="453"/>
      <c r="G25" s="452"/>
      <c r="H25" s="454"/>
      <c r="I25" s="453"/>
      <c r="J25" s="455"/>
      <c r="K25" s="89"/>
      <c r="L25" s="90"/>
      <c r="M25" s="90"/>
      <c r="N25" s="90"/>
      <c r="O25" s="90"/>
    </row>
    <row r="26" spans="1:15" s="91" customFormat="1" ht="15" customHeight="1" hidden="1">
      <c r="A26" s="456"/>
      <c r="B26" s="457" t="s">
        <v>1074</v>
      </c>
      <c r="C26" s="450"/>
      <c r="D26" s="451"/>
      <c r="E26" s="452"/>
      <c r="F26" s="453"/>
      <c r="G26" s="452"/>
      <c r="H26" s="454"/>
      <c r="I26" s="453"/>
      <c r="J26" s="455"/>
      <c r="K26" s="89"/>
      <c r="L26" s="90"/>
      <c r="M26" s="90"/>
      <c r="N26" s="90"/>
      <c r="O26" s="90"/>
    </row>
    <row r="27" spans="1:15" s="91" customFormat="1" ht="15" customHeight="1" hidden="1">
      <c r="A27" s="456" t="s">
        <v>1548</v>
      </c>
      <c r="B27" s="458" t="s">
        <v>1549</v>
      </c>
      <c r="C27" s="450" t="s">
        <v>1055</v>
      </c>
      <c r="D27" s="451"/>
      <c r="E27" s="452"/>
      <c r="F27" s="453">
        <f>D27*E27</f>
        <v>0</v>
      </c>
      <c r="G27" s="452"/>
      <c r="H27" s="454">
        <v>6.2</v>
      </c>
      <c r="I27" s="453">
        <f>G27*H27</f>
        <v>0</v>
      </c>
      <c r="J27" s="455"/>
      <c r="K27" s="89"/>
      <c r="L27" s="90"/>
      <c r="M27" s="90"/>
      <c r="N27" s="90"/>
      <c r="O27" s="90"/>
    </row>
    <row r="28" spans="1:15" s="91" customFormat="1" ht="15" customHeight="1" hidden="1">
      <c r="A28" s="456" t="s">
        <v>1469</v>
      </c>
      <c r="B28" s="458" t="s">
        <v>1075</v>
      </c>
      <c r="C28" s="450" t="s">
        <v>1076</v>
      </c>
      <c r="D28" s="451"/>
      <c r="E28" s="452"/>
      <c r="F28" s="453"/>
      <c r="G28" s="452"/>
      <c r="H28" s="454">
        <v>52.58</v>
      </c>
      <c r="I28" s="453">
        <f>G28*H28</f>
        <v>0</v>
      </c>
      <c r="J28" s="455"/>
      <c r="K28" s="89"/>
      <c r="L28" s="90"/>
      <c r="M28" s="90"/>
      <c r="N28" s="90"/>
      <c r="O28" s="90"/>
    </row>
    <row r="29" spans="1:15" s="91" customFormat="1" ht="15" customHeight="1" hidden="1">
      <c r="A29" s="456" t="s">
        <v>1550</v>
      </c>
      <c r="B29" s="458" t="s">
        <v>1551</v>
      </c>
      <c r="C29" s="450" t="s">
        <v>1552</v>
      </c>
      <c r="D29" s="451"/>
      <c r="E29" s="452"/>
      <c r="F29" s="453">
        <f>D29*E29</f>
        <v>0</v>
      </c>
      <c r="G29" s="452"/>
      <c r="H29" s="454">
        <v>864.45</v>
      </c>
      <c r="I29" s="453">
        <f>G29*H29</f>
        <v>0</v>
      </c>
      <c r="J29" s="455"/>
      <c r="K29" s="89"/>
      <c r="L29" s="90"/>
      <c r="M29" s="90"/>
      <c r="N29" s="90"/>
      <c r="O29" s="90"/>
    </row>
    <row r="30" spans="1:15" s="91" customFormat="1" ht="45" customHeight="1" hidden="1">
      <c r="A30" s="456"/>
      <c r="B30" s="457" t="s">
        <v>1553</v>
      </c>
      <c r="C30" s="450"/>
      <c r="D30" s="451"/>
      <c r="E30" s="452"/>
      <c r="F30" s="453"/>
      <c r="G30" s="452"/>
      <c r="H30" s="454"/>
      <c r="I30" s="453"/>
      <c r="J30" s="455"/>
      <c r="K30" s="89"/>
      <c r="L30" s="90"/>
      <c r="M30" s="90"/>
      <c r="N30" s="90"/>
      <c r="O30" s="90"/>
    </row>
    <row r="31" spans="1:15" s="91" customFormat="1" ht="15" customHeight="1" hidden="1">
      <c r="A31" s="456"/>
      <c r="B31" s="457" t="s">
        <v>1554</v>
      </c>
      <c r="C31" s="450"/>
      <c r="D31" s="451"/>
      <c r="E31" s="452"/>
      <c r="F31" s="453"/>
      <c r="G31" s="452"/>
      <c r="H31" s="454"/>
      <c r="I31" s="453"/>
      <c r="J31" s="455"/>
      <c r="K31" s="89"/>
      <c r="L31" s="90"/>
      <c r="M31" s="90"/>
      <c r="N31" s="90"/>
      <c r="O31" s="90"/>
    </row>
    <row r="32" spans="1:15" s="91" customFormat="1" ht="30" customHeight="1" hidden="1">
      <c r="A32" s="456"/>
      <c r="B32" s="457" t="s">
        <v>1555</v>
      </c>
      <c r="C32" s="450"/>
      <c r="D32" s="451"/>
      <c r="E32" s="452"/>
      <c r="F32" s="453"/>
      <c r="G32" s="452"/>
      <c r="H32" s="454"/>
      <c r="I32" s="453"/>
      <c r="J32" s="455"/>
      <c r="K32" s="89"/>
      <c r="L32" s="90"/>
      <c r="M32" s="90"/>
      <c r="N32" s="90"/>
      <c r="O32" s="90"/>
    </row>
    <row r="33" spans="1:15" s="91" customFormat="1" ht="15" customHeight="1" hidden="1">
      <c r="A33" s="456" t="s">
        <v>1556</v>
      </c>
      <c r="B33" s="458" t="s">
        <v>1557</v>
      </c>
      <c r="C33" s="459" t="s">
        <v>1552</v>
      </c>
      <c r="D33" s="451"/>
      <c r="E33" s="452"/>
      <c r="F33" s="453">
        <f>D33*E33</f>
        <v>0</v>
      </c>
      <c r="G33" s="452"/>
      <c r="H33" s="454">
        <v>354.26</v>
      </c>
      <c r="I33" s="453">
        <f>G33*H33</f>
        <v>0</v>
      </c>
      <c r="J33" s="455"/>
      <c r="K33" s="89"/>
      <c r="L33" s="90"/>
      <c r="M33" s="90"/>
      <c r="N33" s="90"/>
      <c r="O33" s="90"/>
    </row>
    <row r="34" spans="1:15" s="80" customFormat="1" ht="18" customHeight="1" hidden="1">
      <c r="A34" s="460"/>
      <c r="B34" s="461"/>
      <c r="C34" s="751" t="s">
        <v>1077</v>
      </c>
      <c r="D34" s="752"/>
      <c r="E34" s="752"/>
      <c r="F34" s="463">
        <f>SUM(F7:F33)</f>
        <v>0</v>
      </c>
      <c r="G34" s="464"/>
      <c r="H34" s="465"/>
      <c r="I34" s="466">
        <f>SUM(I7:I33)</f>
        <v>0</v>
      </c>
      <c r="J34" s="467"/>
      <c r="K34" s="84"/>
      <c r="L34" s="90"/>
      <c r="M34" s="63"/>
      <c r="N34" s="63"/>
      <c r="O34" s="63"/>
    </row>
    <row r="35" spans="1:15" s="80" customFormat="1" ht="18" customHeight="1">
      <c r="A35" s="441" t="s">
        <v>1470</v>
      </c>
      <c r="B35" s="437" t="s">
        <v>1044</v>
      </c>
      <c r="C35" s="442"/>
      <c r="D35" s="468"/>
      <c r="E35" s="469"/>
      <c r="F35" s="453"/>
      <c r="G35" s="469"/>
      <c r="H35" s="470"/>
      <c r="I35" s="471"/>
      <c r="J35" s="455"/>
      <c r="K35" s="89"/>
      <c r="L35" s="90"/>
      <c r="M35" s="63"/>
      <c r="N35" s="63"/>
      <c r="O35" s="63"/>
    </row>
    <row r="36" spans="1:15" s="80" customFormat="1" ht="30" customHeight="1" hidden="1">
      <c r="A36" s="448" t="s">
        <v>1558</v>
      </c>
      <c r="B36" s="472" t="s">
        <v>1078</v>
      </c>
      <c r="C36" s="450" t="s">
        <v>1055</v>
      </c>
      <c r="D36" s="451"/>
      <c r="E36" s="452"/>
      <c r="F36" s="453">
        <f aca="true" t="shared" si="0" ref="F36:F41">D36*E36</f>
        <v>0</v>
      </c>
      <c r="G36" s="473"/>
      <c r="H36" s="454">
        <v>5.5</v>
      </c>
      <c r="I36" s="453">
        <f aca="true" t="shared" si="1" ref="I36:I41">G36*H36</f>
        <v>0</v>
      </c>
      <c r="J36" s="455"/>
      <c r="K36" s="89"/>
      <c r="L36" s="90"/>
      <c r="M36" s="63"/>
      <c r="N36" s="63"/>
      <c r="O36" s="63"/>
    </row>
    <row r="37" spans="1:15" s="80" customFormat="1" ht="19.5" customHeight="1">
      <c r="A37" s="456" t="s">
        <v>1559</v>
      </c>
      <c r="B37" s="474" t="s">
        <v>1560</v>
      </c>
      <c r="C37" s="450" t="s">
        <v>1055</v>
      </c>
      <c r="D37" s="451">
        <f>'[3]Outros Levantamentos'!E79</f>
        <v>165</v>
      </c>
      <c r="E37" s="452">
        <f>H37*bdi</f>
        <v>2.3804999999999996</v>
      </c>
      <c r="F37" s="453">
        <f t="shared" si="0"/>
        <v>392.7824999999999</v>
      </c>
      <c r="G37" s="473">
        <v>165</v>
      </c>
      <c r="H37" s="454">
        <v>2.07</v>
      </c>
      <c r="I37" s="453">
        <f t="shared" si="1"/>
        <v>341.54999999999995</v>
      </c>
      <c r="J37" s="455" t="s">
        <v>120</v>
      </c>
      <c r="K37" s="89"/>
      <c r="L37" s="90"/>
      <c r="M37" s="63"/>
      <c r="N37" s="63"/>
      <c r="O37" s="63"/>
    </row>
    <row r="38" spans="1:15" s="80" customFormat="1" ht="19.5" customHeight="1">
      <c r="A38" s="456" t="s">
        <v>1471</v>
      </c>
      <c r="B38" s="474" t="s">
        <v>1080</v>
      </c>
      <c r="C38" s="450" t="s">
        <v>1472</v>
      </c>
      <c r="D38" s="451">
        <f>'[3]Outros Levantamentos'!G21</f>
        <v>47.8095</v>
      </c>
      <c r="E38" s="452">
        <f>H38*bdi</f>
        <v>20.7115</v>
      </c>
      <c r="F38" s="453">
        <f t="shared" si="0"/>
        <v>990.2064592500001</v>
      </c>
      <c r="G38" s="473">
        <v>45.38</v>
      </c>
      <c r="H38" s="454">
        <v>18.01</v>
      </c>
      <c r="I38" s="453">
        <f t="shared" si="1"/>
        <v>817.2938000000001</v>
      </c>
      <c r="J38" s="455" t="s">
        <v>120</v>
      </c>
      <c r="K38" s="89"/>
      <c r="L38" s="90"/>
      <c r="M38" s="63"/>
      <c r="N38" s="63"/>
      <c r="O38" s="63"/>
    </row>
    <row r="39" spans="1:15" s="80" customFormat="1" ht="19.5" customHeight="1">
      <c r="A39" s="456" t="s">
        <v>1561</v>
      </c>
      <c r="B39" s="474" t="s">
        <v>1562</v>
      </c>
      <c r="C39" s="450" t="s">
        <v>1055</v>
      </c>
      <c r="D39" s="451">
        <f>'[3]Outros Levantamentos'!E49+'[3]Outros Levantamentos'!E43</f>
        <v>59.456</v>
      </c>
      <c r="E39" s="452">
        <f>H39*bdi</f>
        <v>5.623499999999999</v>
      </c>
      <c r="F39" s="453">
        <f t="shared" si="0"/>
        <v>334.35081599999995</v>
      </c>
      <c r="G39" s="473">
        <v>59.46</v>
      </c>
      <c r="H39" s="454">
        <v>4.89</v>
      </c>
      <c r="I39" s="453">
        <f t="shared" si="1"/>
        <v>290.75939999999997</v>
      </c>
      <c r="J39" s="455" t="s">
        <v>120</v>
      </c>
      <c r="K39" s="89"/>
      <c r="L39" s="90"/>
      <c r="M39" s="63"/>
      <c r="N39" s="63"/>
      <c r="O39" s="63"/>
    </row>
    <row r="40" spans="1:15" s="80" customFormat="1" ht="19.5" customHeight="1" hidden="1">
      <c r="A40" s="456" t="s">
        <v>1563</v>
      </c>
      <c r="B40" s="474" t="s">
        <v>1564</v>
      </c>
      <c r="C40" s="475" t="s">
        <v>1472</v>
      </c>
      <c r="D40" s="451"/>
      <c r="E40" s="452">
        <f>H40*bdi</f>
        <v>91.41349999999998</v>
      </c>
      <c r="F40" s="453">
        <f t="shared" si="0"/>
        <v>0</v>
      </c>
      <c r="G40" s="473"/>
      <c r="H40" s="454">
        <v>79.49</v>
      </c>
      <c r="I40" s="453">
        <f t="shared" si="1"/>
        <v>0</v>
      </c>
      <c r="J40" s="455" t="s">
        <v>120</v>
      </c>
      <c r="K40" s="89"/>
      <c r="L40" s="90"/>
      <c r="M40" s="63"/>
      <c r="N40" s="63"/>
      <c r="O40" s="63"/>
    </row>
    <row r="41" spans="1:15" s="80" customFormat="1" ht="30" customHeight="1">
      <c r="A41" s="456" t="s">
        <v>1473</v>
      </c>
      <c r="B41" s="474" t="s">
        <v>1081</v>
      </c>
      <c r="C41" s="450" t="s">
        <v>1472</v>
      </c>
      <c r="D41" s="451">
        <f>'[3]Outros Levantamentos'!F27</f>
        <v>4.859999999999999</v>
      </c>
      <c r="E41" s="452">
        <f>H41*bdi</f>
        <v>309.93649999999997</v>
      </c>
      <c r="F41" s="453">
        <f t="shared" si="0"/>
        <v>1506.2913899999996</v>
      </c>
      <c r="G41" s="473"/>
      <c r="H41" s="454">
        <v>269.51</v>
      </c>
      <c r="I41" s="453">
        <f t="shared" si="1"/>
        <v>0</v>
      </c>
      <c r="J41" s="455" t="s">
        <v>120</v>
      </c>
      <c r="K41" s="89"/>
      <c r="L41" s="90"/>
      <c r="M41" s="63"/>
      <c r="N41" s="63"/>
      <c r="O41" s="63"/>
    </row>
    <row r="42" spans="1:15" s="80" customFormat="1" ht="15" customHeight="1">
      <c r="A42" s="456"/>
      <c r="B42" s="476" t="s">
        <v>1082</v>
      </c>
      <c r="C42" s="450"/>
      <c r="D42" s="451"/>
      <c r="E42" s="473"/>
      <c r="F42" s="453"/>
      <c r="G42" s="473"/>
      <c r="H42" s="454"/>
      <c r="I42" s="453"/>
      <c r="J42" s="455"/>
      <c r="K42" s="89"/>
      <c r="L42" s="90"/>
      <c r="M42" s="63"/>
      <c r="N42" s="63"/>
      <c r="O42" s="63"/>
    </row>
    <row r="43" spans="1:15" s="80" customFormat="1" ht="30">
      <c r="A43" s="456"/>
      <c r="B43" s="476" t="s">
        <v>1083</v>
      </c>
      <c r="C43" s="450"/>
      <c r="D43" s="451"/>
      <c r="E43" s="452"/>
      <c r="F43" s="453"/>
      <c r="G43" s="473"/>
      <c r="H43" s="454"/>
      <c r="I43" s="453"/>
      <c r="J43" s="455"/>
      <c r="K43" s="89"/>
      <c r="L43" s="90"/>
      <c r="M43" s="63"/>
      <c r="N43" s="63"/>
      <c r="O43" s="63"/>
    </row>
    <row r="44" spans="1:15" s="80" customFormat="1" ht="30" customHeight="1">
      <c r="A44" s="456" t="s">
        <v>1474</v>
      </c>
      <c r="B44" s="474" t="s">
        <v>1084</v>
      </c>
      <c r="C44" s="450" t="s">
        <v>1055</v>
      </c>
      <c r="D44" s="451">
        <f>'[3]Outros Levantamentos'!E74</f>
        <v>265</v>
      </c>
      <c r="E44" s="452">
        <f>H44*bdi</f>
        <v>4.2204999999999995</v>
      </c>
      <c r="F44" s="453">
        <f aca="true" t="shared" si="2" ref="F44:F56">D44*E44</f>
        <v>1118.4325</v>
      </c>
      <c r="G44" s="473"/>
      <c r="H44" s="454">
        <v>3.67</v>
      </c>
      <c r="I44" s="453">
        <f aca="true" t="shared" si="3" ref="I44:I53">G44*H44</f>
        <v>0</v>
      </c>
      <c r="J44" s="455" t="s">
        <v>120</v>
      </c>
      <c r="K44" s="89"/>
      <c r="L44" s="90"/>
      <c r="M44" s="63"/>
      <c r="N44" s="63"/>
      <c r="O44" s="63"/>
    </row>
    <row r="45" spans="1:15" s="80" customFormat="1" ht="30" customHeight="1" hidden="1">
      <c r="A45" s="456" t="s">
        <v>1565</v>
      </c>
      <c r="B45" s="474" t="s">
        <v>1566</v>
      </c>
      <c r="C45" s="450" t="s">
        <v>1055</v>
      </c>
      <c r="D45" s="451"/>
      <c r="E45" s="473"/>
      <c r="F45" s="453">
        <f t="shared" si="2"/>
        <v>0</v>
      </c>
      <c r="G45" s="473"/>
      <c r="H45" s="454">
        <v>6.11</v>
      </c>
      <c r="I45" s="453">
        <f t="shared" si="3"/>
        <v>0</v>
      </c>
      <c r="J45" s="455"/>
      <c r="K45" s="89"/>
      <c r="L45" s="90"/>
      <c r="M45" s="63"/>
      <c r="N45" s="63"/>
      <c r="O45" s="63"/>
    </row>
    <row r="46" spans="1:15" s="124" customFormat="1" ht="15" customHeight="1" hidden="1">
      <c r="A46" s="456" t="s">
        <v>1567</v>
      </c>
      <c r="B46" s="474" t="s">
        <v>1568</v>
      </c>
      <c r="C46" s="450" t="s">
        <v>1055</v>
      </c>
      <c r="D46" s="451"/>
      <c r="E46" s="473"/>
      <c r="F46" s="453">
        <f t="shared" si="2"/>
        <v>0</v>
      </c>
      <c r="G46" s="473"/>
      <c r="H46" s="454">
        <v>1.5</v>
      </c>
      <c r="I46" s="453">
        <f t="shared" si="3"/>
        <v>0</v>
      </c>
      <c r="J46" s="455"/>
      <c r="K46" s="89"/>
      <c r="L46" s="90"/>
      <c r="M46" s="123"/>
      <c r="N46" s="123"/>
      <c r="O46" s="123"/>
    </row>
    <row r="47" spans="1:15" s="124" customFormat="1" ht="30" customHeight="1" hidden="1">
      <c r="A47" s="456" t="s">
        <v>1569</v>
      </c>
      <c r="B47" s="474" t="s">
        <v>1570</v>
      </c>
      <c r="C47" s="450" t="s">
        <v>1055</v>
      </c>
      <c r="D47" s="451"/>
      <c r="E47" s="473"/>
      <c r="F47" s="453">
        <f t="shared" si="2"/>
        <v>0</v>
      </c>
      <c r="G47" s="473"/>
      <c r="H47" s="454">
        <v>3.36</v>
      </c>
      <c r="I47" s="453">
        <f t="shared" si="3"/>
        <v>0</v>
      </c>
      <c r="J47" s="455"/>
      <c r="K47" s="89"/>
      <c r="L47" s="90"/>
      <c r="M47" s="123"/>
      <c r="N47" s="123"/>
      <c r="O47" s="123"/>
    </row>
    <row r="48" spans="1:15" s="80" customFormat="1" ht="30" customHeight="1" hidden="1">
      <c r="A48" s="456" t="s">
        <v>1571</v>
      </c>
      <c r="B48" s="474" t="s">
        <v>1572</v>
      </c>
      <c r="C48" s="450" t="s">
        <v>1055</v>
      </c>
      <c r="D48" s="451"/>
      <c r="E48" s="473"/>
      <c r="F48" s="453">
        <f t="shared" si="2"/>
        <v>0</v>
      </c>
      <c r="G48" s="473"/>
      <c r="H48" s="454">
        <v>8.96</v>
      </c>
      <c r="I48" s="453">
        <f t="shared" si="3"/>
        <v>0</v>
      </c>
      <c r="J48" s="455"/>
      <c r="K48" s="89"/>
      <c r="L48" s="90"/>
      <c r="M48" s="63"/>
      <c r="N48" s="63"/>
      <c r="O48" s="63"/>
    </row>
    <row r="49" spans="1:15" s="80" customFormat="1" ht="15" customHeight="1" hidden="1">
      <c r="A49" s="456" t="s">
        <v>1573</v>
      </c>
      <c r="B49" s="474" t="s">
        <v>1574</v>
      </c>
      <c r="C49" s="450" t="s">
        <v>1055</v>
      </c>
      <c r="D49" s="451"/>
      <c r="E49" s="473"/>
      <c r="F49" s="453">
        <f t="shared" si="2"/>
        <v>0</v>
      </c>
      <c r="G49" s="473"/>
      <c r="H49" s="454">
        <v>3</v>
      </c>
      <c r="I49" s="453">
        <f t="shared" si="3"/>
        <v>0</v>
      </c>
      <c r="J49" s="455"/>
      <c r="K49" s="89"/>
      <c r="L49" s="90"/>
      <c r="M49" s="63"/>
      <c r="N49" s="63"/>
      <c r="O49" s="63"/>
    </row>
    <row r="50" spans="1:15" s="80" customFormat="1" ht="15" customHeight="1" hidden="1">
      <c r="A50" s="456" t="s">
        <v>1575</v>
      </c>
      <c r="B50" s="474" t="s">
        <v>1576</v>
      </c>
      <c r="C50" s="450" t="s">
        <v>1055</v>
      </c>
      <c r="D50" s="451"/>
      <c r="E50" s="473"/>
      <c r="F50" s="453">
        <f t="shared" si="2"/>
        <v>0</v>
      </c>
      <c r="G50" s="473"/>
      <c r="H50" s="454">
        <v>4.2</v>
      </c>
      <c r="I50" s="453">
        <f t="shared" si="3"/>
        <v>0</v>
      </c>
      <c r="J50" s="455"/>
      <c r="K50" s="89"/>
      <c r="L50" s="90"/>
      <c r="M50" s="63"/>
      <c r="N50" s="63"/>
      <c r="O50" s="63"/>
    </row>
    <row r="51" spans="1:15" s="80" customFormat="1" ht="30" customHeight="1" hidden="1">
      <c r="A51" s="456" t="s">
        <v>1577</v>
      </c>
      <c r="B51" s="474" t="s">
        <v>1578</v>
      </c>
      <c r="C51" s="450" t="s">
        <v>1055</v>
      </c>
      <c r="D51" s="451"/>
      <c r="E51" s="473"/>
      <c r="F51" s="453">
        <f t="shared" si="2"/>
        <v>0</v>
      </c>
      <c r="G51" s="473"/>
      <c r="H51" s="454">
        <v>8.41</v>
      </c>
      <c r="I51" s="453">
        <f t="shared" si="3"/>
        <v>0</v>
      </c>
      <c r="J51" s="455"/>
      <c r="K51" s="89"/>
      <c r="L51" s="90"/>
      <c r="M51" s="63"/>
      <c r="N51" s="63"/>
      <c r="O51" s="63"/>
    </row>
    <row r="52" spans="1:15" s="80" customFormat="1" ht="18.75" customHeight="1">
      <c r="A52" s="456" t="s">
        <v>1579</v>
      </c>
      <c r="B52" s="474" t="s">
        <v>1580</v>
      </c>
      <c r="C52" s="450" t="s">
        <v>1055</v>
      </c>
      <c r="D52" s="451">
        <f>'[3]Outros Levantamentos'!E68</f>
        <v>32.512499999999996</v>
      </c>
      <c r="E52" s="452">
        <f>H52*bdi</f>
        <v>8.981499999999999</v>
      </c>
      <c r="F52" s="453">
        <f t="shared" si="2"/>
        <v>292.0110187499999</v>
      </c>
      <c r="G52" s="473">
        <v>32.51</v>
      </c>
      <c r="H52" s="477">
        <v>7.81</v>
      </c>
      <c r="I52" s="453">
        <f t="shared" si="3"/>
        <v>253.90309999999997</v>
      </c>
      <c r="J52" s="455" t="s">
        <v>120</v>
      </c>
      <c r="K52" s="89"/>
      <c r="L52" s="90"/>
      <c r="M52" s="63"/>
      <c r="N52" s="63"/>
      <c r="O52" s="63"/>
    </row>
    <row r="53" spans="1:15" s="80" customFormat="1" ht="15" customHeight="1" hidden="1">
      <c r="A53" s="456" t="s">
        <v>1581</v>
      </c>
      <c r="B53" s="474" t="s">
        <v>1582</v>
      </c>
      <c r="C53" s="450" t="s">
        <v>1055</v>
      </c>
      <c r="D53" s="451"/>
      <c r="E53" s="473"/>
      <c r="F53" s="453">
        <f t="shared" si="2"/>
        <v>0</v>
      </c>
      <c r="G53" s="473"/>
      <c r="H53" s="454">
        <v>2.32</v>
      </c>
      <c r="I53" s="453">
        <f t="shared" si="3"/>
        <v>0</v>
      </c>
      <c r="J53" s="455"/>
      <c r="K53" s="89"/>
      <c r="L53" s="90"/>
      <c r="M53" s="63"/>
      <c r="N53" s="63"/>
      <c r="O53" s="63"/>
    </row>
    <row r="54" spans="1:15" s="80" customFormat="1" ht="15" customHeight="1" hidden="1">
      <c r="A54" s="456"/>
      <c r="B54" s="457"/>
      <c r="C54" s="450" t="s">
        <v>1105</v>
      </c>
      <c r="D54" s="451"/>
      <c r="E54" s="473"/>
      <c r="F54" s="453"/>
      <c r="G54" s="473"/>
      <c r="H54" s="454"/>
      <c r="I54" s="453"/>
      <c r="J54" s="455"/>
      <c r="K54" s="89"/>
      <c r="L54" s="90"/>
      <c r="M54" s="63"/>
      <c r="N54" s="63"/>
      <c r="O54" s="63"/>
    </row>
    <row r="55" spans="1:15" s="80" customFormat="1" ht="31.5" hidden="1">
      <c r="A55" s="456" t="s">
        <v>1583</v>
      </c>
      <c r="B55" s="474" t="s">
        <v>1584</v>
      </c>
      <c r="C55" s="450" t="s">
        <v>1076</v>
      </c>
      <c r="D55" s="451"/>
      <c r="E55" s="473"/>
      <c r="F55" s="453">
        <f t="shared" si="2"/>
        <v>0</v>
      </c>
      <c r="G55" s="473"/>
      <c r="H55" s="454">
        <v>2.45</v>
      </c>
      <c r="I55" s="453">
        <f>G55*H55</f>
        <v>0</v>
      </c>
      <c r="J55" s="455"/>
      <c r="K55" s="89"/>
      <c r="L55" s="90"/>
      <c r="M55" s="63"/>
      <c r="N55" s="63"/>
      <c r="O55" s="63"/>
    </row>
    <row r="56" spans="1:15" s="80" customFormat="1" ht="47.25" hidden="1">
      <c r="A56" s="456" t="s">
        <v>1585</v>
      </c>
      <c r="B56" s="478" t="s">
        <v>1586</v>
      </c>
      <c r="C56" s="450" t="s">
        <v>1055</v>
      </c>
      <c r="D56" s="479"/>
      <c r="E56" s="480"/>
      <c r="F56" s="453">
        <f t="shared" si="2"/>
        <v>0</v>
      </c>
      <c r="G56" s="480"/>
      <c r="H56" s="481">
        <v>5.67</v>
      </c>
      <c r="I56" s="453">
        <f>G56*H56</f>
        <v>0</v>
      </c>
      <c r="J56" s="455"/>
      <c r="K56" s="89"/>
      <c r="L56" s="90"/>
      <c r="M56" s="63"/>
      <c r="N56" s="63"/>
      <c r="O56" s="63"/>
    </row>
    <row r="57" spans="1:15" s="80" customFormat="1" ht="18" customHeight="1">
      <c r="A57" s="482"/>
      <c r="B57" s="483"/>
      <c r="C57" s="751" t="s">
        <v>1077</v>
      </c>
      <c r="D57" s="752"/>
      <c r="E57" s="752"/>
      <c r="F57" s="463">
        <f>SUM(F36:F56)</f>
        <v>4634.074683999999</v>
      </c>
      <c r="G57" s="464"/>
      <c r="H57" s="484"/>
      <c r="I57" s="466">
        <f>SUM(I35:I56)</f>
        <v>1703.5063</v>
      </c>
      <c r="J57" s="455"/>
      <c r="K57" s="84"/>
      <c r="L57" s="90"/>
      <c r="M57" s="63"/>
      <c r="N57" s="63"/>
      <c r="O57" s="63"/>
    </row>
    <row r="58" spans="1:15" s="80" customFormat="1" ht="18" customHeight="1" hidden="1">
      <c r="A58" s="441" t="s">
        <v>1475</v>
      </c>
      <c r="B58" s="437" t="s">
        <v>1015</v>
      </c>
      <c r="C58" s="442"/>
      <c r="D58" s="468"/>
      <c r="E58" s="485"/>
      <c r="F58" s="453"/>
      <c r="G58" s="485"/>
      <c r="H58" s="454"/>
      <c r="I58" s="453"/>
      <c r="J58" s="447"/>
      <c r="K58" s="89"/>
      <c r="L58" s="90"/>
      <c r="M58" s="63"/>
      <c r="N58" s="63"/>
      <c r="O58" s="63"/>
    </row>
    <row r="59" spans="1:15" s="80" customFormat="1" ht="15" customHeight="1" hidden="1">
      <c r="A59" s="448" t="s">
        <v>1476</v>
      </c>
      <c r="B59" s="449" t="s">
        <v>1085</v>
      </c>
      <c r="C59" s="450" t="s">
        <v>1055</v>
      </c>
      <c r="D59" s="451"/>
      <c r="E59" s="452"/>
      <c r="F59" s="453"/>
      <c r="G59" s="454"/>
      <c r="H59" s="454">
        <v>1.3</v>
      </c>
      <c r="I59" s="453">
        <f aca="true" t="shared" si="4" ref="I59:I65">G59*H59</f>
        <v>0</v>
      </c>
      <c r="J59" s="455"/>
      <c r="K59" s="89"/>
      <c r="L59" s="90"/>
      <c r="M59" s="63"/>
      <c r="N59" s="63"/>
      <c r="O59" s="63"/>
    </row>
    <row r="60" spans="1:15" s="80" customFormat="1" ht="18" hidden="1">
      <c r="A60" s="456" t="s">
        <v>1477</v>
      </c>
      <c r="B60" s="458" t="s">
        <v>1086</v>
      </c>
      <c r="C60" s="459" t="s">
        <v>1472</v>
      </c>
      <c r="D60" s="451"/>
      <c r="E60" s="452"/>
      <c r="F60" s="453"/>
      <c r="G60" s="454"/>
      <c r="H60" s="454">
        <v>18</v>
      </c>
      <c r="I60" s="453">
        <f t="shared" si="4"/>
        <v>0</v>
      </c>
      <c r="J60" s="455"/>
      <c r="K60" s="89"/>
      <c r="L60" s="90"/>
      <c r="M60" s="63"/>
      <c r="N60" s="63"/>
      <c r="O60" s="63"/>
    </row>
    <row r="61" spans="1:15" s="80" customFormat="1" ht="31.5" hidden="1">
      <c r="A61" s="456" t="s">
        <v>1478</v>
      </c>
      <c r="B61" s="458" t="s">
        <v>1087</v>
      </c>
      <c r="C61" s="450" t="s">
        <v>1472</v>
      </c>
      <c r="D61" s="451"/>
      <c r="E61" s="452"/>
      <c r="F61" s="453"/>
      <c r="G61" s="452"/>
      <c r="H61" s="454">
        <v>20.59</v>
      </c>
      <c r="I61" s="453">
        <f t="shared" si="4"/>
        <v>0</v>
      </c>
      <c r="J61" s="455"/>
      <c r="K61" s="89"/>
      <c r="L61" s="90"/>
      <c r="M61" s="63"/>
      <c r="N61" s="63"/>
      <c r="O61" s="63"/>
    </row>
    <row r="62" spans="1:15" s="80" customFormat="1" ht="30" customHeight="1" hidden="1">
      <c r="A62" s="456" t="s">
        <v>1587</v>
      </c>
      <c r="B62" s="458" t="s">
        <v>1588</v>
      </c>
      <c r="C62" s="450" t="s">
        <v>1472</v>
      </c>
      <c r="D62" s="451"/>
      <c r="E62" s="452"/>
      <c r="F62" s="453"/>
      <c r="G62" s="452"/>
      <c r="H62" s="454">
        <v>16.63</v>
      </c>
      <c r="I62" s="453">
        <f t="shared" si="4"/>
        <v>0</v>
      </c>
      <c r="J62" s="455"/>
      <c r="K62" s="89"/>
      <c r="L62" s="90"/>
      <c r="M62" s="63"/>
      <c r="N62" s="63"/>
      <c r="O62" s="63"/>
    </row>
    <row r="63" spans="1:15" s="80" customFormat="1" ht="18" customHeight="1" hidden="1">
      <c r="A63" s="456" t="s">
        <v>1479</v>
      </c>
      <c r="B63" s="458" t="s">
        <v>1088</v>
      </c>
      <c r="C63" s="450" t="s">
        <v>1467</v>
      </c>
      <c r="D63" s="451"/>
      <c r="E63" s="452"/>
      <c r="F63" s="453"/>
      <c r="G63" s="452"/>
      <c r="H63" s="454">
        <v>7.8</v>
      </c>
      <c r="I63" s="453">
        <f t="shared" si="4"/>
        <v>0</v>
      </c>
      <c r="J63" s="455"/>
      <c r="K63" s="89"/>
      <c r="L63" s="90"/>
      <c r="M63" s="63"/>
      <c r="N63" s="63"/>
      <c r="O63" s="63"/>
    </row>
    <row r="64" spans="1:15" s="80" customFormat="1" ht="17.25" customHeight="1" hidden="1">
      <c r="A64" s="456" t="s">
        <v>1589</v>
      </c>
      <c r="B64" s="458" t="s">
        <v>1590</v>
      </c>
      <c r="C64" s="450" t="s">
        <v>1472</v>
      </c>
      <c r="D64" s="451"/>
      <c r="E64" s="452"/>
      <c r="F64" s="453"/>
      <c r="G64" s="452"/>
      <c r="H64" s="454">
        <v>21.01</v>
      </c>
      <c r="I64" s="453">
        <f t="shared" si="4"/>
        <v>0</v>
      </c>
      <c r="J64" s="455"/>
      <c r="K64" s="89"/>
      <c r="L64" s="90"/>
      <c r="M64" s="63"/>
      <c r="N64" s="63"/>
      <c r="O64" s="63"/>
    </row>
    <row r="65" spans="1:15" s="80" customFormat="1" ht="34.5" customHeight="1" hidden="1">
      <c r="A65" s="456" t="s">
        <v>1480</v>
      </c>
      <c r="B65" s="458" t="s">
        <v>1089</v>
      </c>
      <c r="C65" s="450" t="s">
        <v>1472</v>
      </c>
      <c r="D65" s="451"/>
      <c r="E65" s="452"/>
      <c r="F65" s="453"/>
      <c r="G65" s="454"/>
      <c r="H65" s="454">
        <v>1.21</v>
      </c>
      <c r="I65" s="453">
        <f t="shared" si="4"/>
        <v>0</v>
      </c>
      <c r="J65" s="455"/>
      <c r="K65" s="89"/>
      <c r="L65" s="90"/>
      <c r="M65" s="63"/>
      <c r="N65" s="63"/>
      <c r="O65" s="63"/>
    </row>
    <row r="66" spans="1:15" s="80" customFormat="1" ht="18" customHeight="1" hidden="1">
      <c r="A66" s="456"/>
      <c r="B66" s="457" t="s">
        <v>1090</v>
      </c>
      <c r="C66" s="450"/>
      <c r="D66" s="451"/>
      <c r="E66" s="454"/>
      <c r="F66" s="453"/>
      <c r="G66" s="454"/>
      <c r="H66" s="454"/>
      <c r="I66" s="453"/>
      <c r="J66" s="455"/>
      <c r="K66" s="89"/>
      <c r="L66" s="90"/>
      <c r="M66" s="63"/>
      <c r="N66" s="63"/>
      <c r="O66" s="63"/>
    </row>
    <row r="67" spans="1:15" s="80" customFormat="1" ht="17.25" customHeight="1" hidden="1">
      <c r="A67" s="456" t="s">
        <v>1591</v>
      </c>
      <c r="B67" s="458" t="s">
        <v>1592</v>
      </c>
      <c r="C67" s="450" t="s">
        <v>1472</v>
      </c>
      <c r="D67" s="451"/>
      <c r="E67" s="452"/>
      <c r="F67" s="453"/>
      <c r="G67" s="452"/>
      <c r="H67" s="454">
        <v>132.67</v>
      </c>
      <c r="I67" s="453">
        <f aca="true" t="shared" si="5" ref="I67:I72">G67*H67</f>
        <v>0</v>
      </c>
      <c r="J67" s="455"/>
      <c r="K67" s="89"/>
      <c r="L67" s="90"/>
      <c r="M67" s="63"/>
      <c r="N67" s="63"/>
      <c r="O67" s="63"/>
    </row>
    <row r="68" spans="1:15" s="80" customFormat="1" ht="30" customHeight="1" hidden="1">
      <c r="A68" s="456" t="s">
        <v>1593</v>
      </c>
      <c r="B68" s="458" t="s">
        <v>1594</v>
      </c>
      <c r="C68" s="450" t="s">
        <v>1467</v>
      </c>
      <c r="D68" s="451"/>
      <c r="E68" s="452"/>
      <c r="F68" s="453"/>
      <c r="G68" s="452"/>
      <c r="H68" s="454">
        <v>1.42</v>
      </c>
      <c r="I68" s="453">
        <f t="shared" si="5"/>
        <v>0</v>
      </c>
      <c r="J68" s="455"/>
      <c r="K68" s="89"/>
      <c r="L68" s="90"/>
      <c r="M68" s="63"/>
      <c r="N68" s="63"/>
      <c r="O68" s="63"/>
    </row>
    <row r="69" spans="1:15" s="80" customFormat="1" ht="15" customHeight="1" hidden="1">
      <c r="A69" s="456" t="s">
        <v>1481</v>
      </c>
      <c r="B69" s="458" t="s">
        <v>1091</v>
      </c>
      <c r="C69" s="450" t="s">
        <v>1076</v>
      </c>
      <c r="D69" s="451"/>
      <c r="E69" s="452"/>
      <c r="F69" s="453"/>
      <c r="G69" s="452"/>
      <c r="H69" s="454">
        <v>15.88</v>
      </c>
      <c r="I69" s="453">
        <f t="shared" si="5"/>
        <v>0</v>
      </c>
      <c r="J69" s="455"/>
      <c r="K69" s="89"/>
      <c r="L69" s="90"/>
      <c r="M69" s="63"/>
      <c r="N69" s="63"/>
      <c r="O69" s="63"/>
    </row>
    <row r="70" spans="1:15" s="80" customFormat="1" ht="19.5" customHeight="1" hidden="1">
      <c r="A70" s="456" t="s">
        <v>1595</v>
      </c>
      <c r="B70" s="458" t="s">
        <v>1596</v>
      </c>
      <c r="C70" s="450" t="s">
        <v>1467</v>
      </c>
      <c r="D70" s="451"/>
      <c r="E70" s="452"/>
      <c r="F70" s="453"/>
      <c r="G70" s="452"/>
      <c r="H70" s="454">
        <v>0.57</v>
      </c>
      <c r="I70" s="453">
        <f t="shared" si="5"/>
        <v>0</v>
      </c>
      <c r="J70" s="455"/>
      <c r="K70" s="89"/>
      <c r="L70" s="90"/>
      <c r="M70" s="63"/>
      <c r="N70" s="63"/>
      <c r="O70" s="63"/>
    </row>
    <row r="71" spans="1:15" s="80" customFormat="1" ht="34.5" customHeight="1" hidden="1">
      <c r="A71" s="486" t="s">
        <v>1597</v>
      </c>
      <c r="B71" s="458" t="s">
        <v>1598</v>
      </c>
      <c r="C71" s="450" t="s">
        <v>1105</v>
      </c>
      <c r="D71" s="487"/>
      <c r="E71" s="473"/>
      <c r="F71" s="453"/>
      <c r="G71" s="473"/>
      <c r="H71" s="454">
        <v>0.88</v>
      </c>
      <c r="I71" s="453">
        <f t="shared" si="5"/>
        <v>0</v>
      </c>
      <c r="J71" s="455"/>
      <c r="K71" s="89"/>
      <c r="L71" s="90"/>
      <c r="M71" s="63"/>
      <c r="N71" s="63"/>
      <c r="O71" s="63"/>
    </row>
    <row r="72" spans="1:15" s="115" customFormat="1" ht="30" customHeight="1" hidden="1">
      <c r="A72" s="456" t="s">
        <v>1482</v>
      </c>
      <c r="B72" s="458" t="s">
        <v>1092</v>
      </c>
      <c r="C72" s="475" t="s">
        <v>1472</v>
      </c>
      <c r="D72" s="479"/>
      <c r="E72" s="452"/>
      <c r="F72" s="453"/>
      <c r="G72" s="488"/>
      <c r="H72" s="477">
        <v>1.64</v>
      </c>
      <c r="I72" s="453">
        <f t="shared" si="5"/>
        <v>0</v>
      </c>
      <c r="J72" s="455"/>
      <c r="K72" s="89"/>
      <c r="L72" s="113"/>
      <c r="M72" s="114"/>
      <c r="N72" s="114"/>
      <c r="O72" s="114"/>
    </row>
    <row r="73" spans="1:15" s="80" customFormat="1" ht="18" customHeight="1" hidden="1">
      <c r="A73" s="460"/>
      <c r="B73" s="483" t="s">
        <v>1093</v>
      </c>
      <c r="C73" s="751" t="s">
        <v>1077</v>
      </c>
      <c r="D73" s="752"/>
      <c r="E73" s="752"/>
      <c r="F73" s="463">
        <f>SUM(F58:F72)</f>
        <v>0</v>
      </c>
      <c r="G73" s="464"/>
      <c r="H73" s="465"/>
      <c r="I73" s="466">
        <f>SUM(I59:I72)</f>
        <v>0</v>
      </c>
      <c r="J73" s="455"/>
      <c r="K73" s="84"/>
      <c r="L73" s="90"/>
      <c r="M73" s="63"/>
      <c r="N73" s="63"/>
      <c r="O73" s="63"/>
    </row>
    <row r="74" spans="1:15" s="80" customFormat="1" ht="18" customHeight="1" hidden="1">
      <c r="A74" s="441" t="s">
        <v>1483</v>
      </c>
      <c r="B74" s="437" t="s">
        <v>1016</v>
      </c>
      <c r="C74" s="442"/>
      <c r="D74" s="468"/>
      <c r="E74" s="489"/>
      <c r="F74" s="453"/>
      <c r="G74" s="489"/>
      <c r="H74" s="470"/>
      <c r="I74" s="453"/>
      <c r="J74" s="447"/>
      <c r="K74" s="89"/>
      <c r="L74" s="90"/>
      <c r="M74" s="63"/>
      <c r="N74" s="63"/>
      <c r="O74" s="63"/>
    </row>
    <row r="75" spans="1:15" s="80" customFormat="1" ht="15" customHeight="1" hidden="1">
      <c r="A75" s="448" t="s">
        <v>1484</v>
      </c>
      <c r="B75" s="449" t="s">
        <v>1485</v>
      </c>
      <c r="C75" s="450" t="s">
        <v>1094</v>
      </c>
      <c r="D75" s="451"/>
      <c r="E75" s="452"/>
      <c r="F75" s="453"/>
      <c r="G75" s="490"/>
      <c r="H75" s="454">
        <v>6.9</v>
      </c>
      <c r="I75" s="453">
        <f>G75*H75</f>
        <v>0</v>
      </c>
      <c r="J75" s="455"/>
      <c r="K75" s="89"/>
      <c r="L75" s="90"/>
      <c r="M75" s="63"/>
      <c r="N75" s="63"/>
      <c r="O75" s="63"/>
    </row>
    <row r="76" spans="1:15" s="80" customFormat="1" ht="15" customHeight="1" hidden="1">
      <c r="A76" s="456"/>
      <c r="B76" s="457" t="s">
        <v>1095</v>
      </c>
      <c r="C76" s="450"/>
      <c r="D76" s="451"/>
      <c r="E76" s="490"/>
      <c r="F76" s="453"/>
      <c r="G76" s="490"/>
      <c r="H76" s="454"/>
      <c r="I76" s="453"/>
      <c r="J76" s="455"/>
      <c r="K76" s="89"/>
      <c r="L76" s="90"/>
      <c r="M76" s="63"/>
      <c r="N76" s="63"/>
      <c r="O76" s="63"/>
    </row>
    <row r="77" spans="1:15" s="80" customFormat="1" ht="30" customHeight="1" hidden="1">
      <c r="A77" s="456"/>
      <c r="B77" s="457" t="s">
        <v>1096</v>
      </c>
      <c r="C77" s="450"/>
      <c r="D77" s="451"/>
      <c r="E77" s="490"/>
      <c r="F77" s="453"/>
      <c r="G77" s="490"/>
      <c r="H77" s="454"/>
      <c r="I77" s="453"/>
      <c r="J77" s="455"/>
      <c r="K77" s="89"/>
      <c r="L77" s="90"/>
      <c r="M77" s="63"/>
      <c r="N77" s="63"/>
      <c r="O77" s="63"/>
    </row>
    <row r="78" spans="1:15" s="80" customFormat="1" ht="15" customHeight="1" hidden="1">
      <c r="A78" s="456"/>
      <c r="B78" s="457" t="s">
        <v>1097</v>
      </c>
      <c r="C78" s="450"/>
      <c r="D78" s="451"/>
      <c r="E78" s="490"/>
      <c r="F78" s="453"/>
      <c r="G78" s="490"/>
      <c r="H78" s="454"/>
      <c r="I78" s="453"/>
      <c r="J78" s="455"/>
      <c r="K78" s="89"/>
      <c r="L78" s="90"/>
      <c r="M78" s="63"/>
      <c r="N78" s="63"/>
      <c r="O78" s="63"/>
    </row>
    <row r="79" spans="1:15" s="80" customFormat="1" ht="30" customHeight="1" hidden="1">
      <c r="A79" s="456" t="s">
        <v>1486</v>
      </c>
      <c r="B79" s="458" t="s">
        <v>1098</v>
      </c>
      <c r="C79" s="450" t="s">
        <v>1467</v>
      </c>
      <c r="D79" s="451"/>
      <c r="E79" s="452"/>
      <c r="F79" s="453"/>
      <c r="G79" s="452"/>
      <c r="H79" s="454">
        <v>25.06</v>
      </c>
      <c r="I79" s="453">
        <f>G79*H79</f>
        <v>0</v>
      </c>
      <c r="J79" s="455"/>
      <c r="K79" s="89"/>
      <c r="L79" s="90"/>
      <c r="M79" s="63"/>
      <c r="N79" s="63"/>
      <c r="O79" s="63"/>
    </row>
    <row r="80" spans="1:15" s="80" customFormat="1" ht="15" customHeight="1" hidden="1">
      <c r="A80" s="456"/>
      <c r="B80" s="457" t="s">
        <v>1099</v>
      </c>
      <c r="C80" s="450"/>
      <c r="D80" s="451"/>
      <c r="E80" s="452"/>
      <c r="F80" s="453"/>
      <c r="G80" s="452"/>
      <c r="H80" s="454"/>
      <c r="I80" s="453"/>
      <c r="J80" s="455"/>
      <c r="K80" s="89"/>
      <c r="L80" s="90"/>
      <c r="M80" s="63"/>
      <c r="N80" s="63"/>
      <c r="O80" s="63"/>
    </row>
    <row r="81" spans="1:15" s="80" customFormat="1" ht="15" customHeight="1" hidden="1">
      <c r="A81" s="456"/>
      <c r="B81" s="457" t="s">
        <v>1100</v>
      </c>
      <c r="C81" s="450"/>
      <c r="D81" s="451"/>
      <c r="E81" s="452"/>
      <c r="F81" s="453"/>
      <c r="G81" s="452"/>
      <c r="H81" s="454"/>
      <c r="I81" s="453"/>
      <c r="J81" s="455"/>
      <c r="K81" s="89"/>
      <c r="L81" s="90"/>
      <c r="M81" s="63"/>
      <c r="N81" s="63"/>
      <c r="O81" s="63"/>
    </row>
    <row r="82" spans="1:15" s="80" customFormat="1" ht="15" customHeight="1" hidden="1">
      <c r="A82" s="456"/>
      <c r="B82" s="457" t="s">
        <v>1101</v>
      </c>
      <c r="C82" s="450"/>
      <c r="D82" s="451"/>
      <c r="E82" s="452"/>
      <c r="F82" s="453"/>
      <c r="G82" s="452"/>
      <c r="H82" s="454"/>
      <c r="I82" s="453"/>
      <c r="J82" s="455"/>
      <c r="K82" s="89"/>
      <c r="L82" s="90"/>
      <c r="M82" s="63"/>
      <c r="N82" s="63"/>
      <c r="O82" s="63"/>
    </row>
    <row r="83" spans="1:15" s="80" customFormat="1" ht="15" customHeight="1" hidden="1">
      <c r="A83" s="456"/>
      <c r="B83" s="457" t="s">
        <v>1102</v>
      </c>
      <c r="C83" s="450"/>
      <c r="D83" s="451"/>
      <c r="E83" s="452"/>
      <c r="F83" s="453"/>
      <c r="G83" s="452"/>
      <c r="H83" s="454"/>
      <c r="I83" s="453"/>
      <c r="J83" s="455"/>
      <c r="K83" s="89"/>
      <c r="L83" s="90"/>
      <c r="M83" s="63"/>
      <c r="N83" s="63"/>
      <c r="O83" s="63"/>
    </row>
    <row r="84" spans="1:15" s="80" customFormat="1" ht="15" customHeight="1" hidden="1">
      <c r="A84" s="456"/>
      <c r="B84" s="457" t="s">
        <v>1103</v>
      </c>
      <c r="C84" s="450"/>
      <c r="D84" s="451"/>
      <c r="E84" s="452"/>
      <c r="F84" s="453"/>
      <c r="G84" s="452"/>
      <c r="H84" s="454"/>
      <c r="I84" s="453"/>
      <c r="J84" s="455"/>
      <c r="K84" s="89"/>
      <c r="L84" s="90"/>
      <c r="M84" s="63"/>
      <c r="N84" s="63"/>
      <c r="O84" s="63"/>
    </row>
    <row r="85" spans="1:15" s="80" customFormat="1" ht="30" customHeight="1" hidden="1">
      <c r="A85" s="456" t="s">
        <v>1599</v>
      </c>
      <c r="B85" s="458" t="s">
        <v>1600</v>
      </c>
      <c r="C85" s="450" t="s">
        <v>1472</v>
      </c>
      <c r="D85" s="451"/>
      <c r="E85" s="452"/>
      <c r="F85" s="453">
        <f>D85*E85</f>
        <v>0</v>
      </c>
      <c r="G85" s="452"/>
      <c r="H85" s="454">
        <v>206.03</v>
      </c>
      <c r="I85" s="453">
        <f>G85*H85</f>
        <v>0</v>
      </c>
      <c r="J85" s="455"/>
      <c r="K85" s="89"/>
      <c r="L85" s="90"/>
      <c r="M85" s="63"/>
      <c r="N85" s="63"/>
      <c r="O85" s="63"/>
    </row>
    <row r="86" spans="1:15" s="80" customFormat="1" ht="30" customHeight="1" hidden="1">
      <c r="A86" s="456" t="s">
        <v>1601</v>
      </c>
      <c r="B86" s="458" t="s">
        <v>1602</v>
      </c>
      <c r="C86" s="450" t="s">
        <v>1472</v>
      </c>
      <c r="D86" s="451"/>
      <c r="E86" s="452"/>
      <c r="F86" s="453">
        <f>D86*E86</f>
        <v>0</v>
      </c>
      <c r="G86" s="452"/>
      <c r="H86" s="454">
        <v>1067.29</v>
      </c>
      <c r="I86" s="453">
        <f>G86*H86</f>
        <v>0</v>
      </c>
      <c r="J86" s="455"/>
      <c r="K86" s="89"/>
      <c r="L86" s="90"/>
      <c r="M86" s="63"/>
      <c r="N86" s="63"/>
      <c r="O86" s="63"/>
    </row>
    <row r="87" spans="1:15" s="80" customFormat="1" ht="30" customHeight="1" hidden="1">
      <c r="A87" s="491" t="s">
        <v>1603</v>
      </c>
      <c r="B87" s="492" t="s">
        <v>1604</v>
      </c>
      <c r="C87" s="450" t="s">
        <v>1472</v>
      </c>
      <c r="D87" s="451"/>
      <c r="E87" s="452"/>
      <c r="F87" s="453">
        <f>D87*E87</f>
        <v>0</v>
      </c>
      <c r="G87" s="452"/>
      <c r="H87" s="454">
        <v>682.29</v>
      </c>
      <c r="I87" s="493">
        <f>G87*H87</f>
        <v>0</v>
      </c>
      <c r="J87" s="455"/>
      <c r="K87" s="89"/>
      <c r="L87" s="90"/>
      <c r="M87" s="63"/>
      <c r="N87" s="63"/>
      <c r="O87" s="63"/>
    </row>
    <row r="88" spans="1:15" s="80" customFormat="1" ht="18" hidden="1">
      <c r="A88" s="491"/>
      <c r="B88" s="494" t="s">
        <v>1106</v>
      </c>
      <c r="C88" s="450"/>
      <c r="D88" s="451"/>
      <c r="E88" s="452"/>
      <c r="F88" s="453"/>
      <c r="G88" s="452"/>
      <c r="H88" s="454"/>
      <c r="I88" s="453"/>
      <c r="J88" s="455"/>
      <c r="K88" s="89"/>
      <c r="L88" s="90"/>
      <c r="M88" s="63"/>
      <c r="N88" s="63"/>
      <c r="O88" s="63"/>
    </row>
    <row r="89" spans="1:15" s="80" customFormat="1" ht="18" hidden="1">
      <c r="A89" s="491"/>
      <c r="B89" s="494" t="s">
        <v>1116</v>
      </c>
      <c r="C89" s="450"/>
      <c r="D89" s="451"/>
      <c r="E89" s="452"/>
      <c r="F89" s="453"/>
      <c r="G89" s="452"/>
      <c r="H89" s="454"/>
      <c r="I89" s="453"/>
      <c r="J89" s="455"/>
      <c r="K89" s="89"/>
      <c r="L89" s="90"/>
      <c r="M89" s="63"/>
      <c r="N89" s="63"/>
      <c r="O89" s="63"/>
    </row>
    <row r="90" spans="1:15" s="80" customFormat="1" ht="18" hidden="1">
      <c r="A90" s="491"/>
      <c r="B90" s="494" t="s">
        <v>1065</v>
      </c>
      <c r="C90" s="450"/>
      <c r="D90" s="451"/>
      <c r="E90" s="452"/>
      <c r="F90" s="453"/>
      <c r="G90" s="452"/>
      <c r="H90" s="454"/>
      <c r="I90" s="453"/>
      <c r="J90" s="455"/>
      <c r="K90" s="89"/>
      <c r="L90" s="90"/>
      <c r="M90" s="63"/>
      <c r="N90" s="63"/>
      <c r="O90" s="63"/>
    </row>
    <row r="91" spans="1:15" s="80" customFormat="1" ht="18" hidden="1">
      <c r="A91" s="491"/>
      <c r="B91" s="494" t="s">
        <v>1150</v>
      </c>
      <c r="C91" s="450"/>
      <c r="D91" s="451"/>
      <c r="E91" s="452"/>
      <c r="F91" s="453"/>
      <c r="G91" s="452"/>
      <c r="H91" s="454"/>
      <c r="I91" s="453"/>
      <c r="J91" s="455"/>
      <c r="K91" s="89"/>
      <c r="L91" s="90"/>
      <c r="M91" s="63"/>
      <c r="N91" s="63"/>
      <c r="O91" s="63"/>
    </row>
    <row r="92" spans="1:15" s="80" customFormat="1" ht="30" hidden="1">
      <c r="A92" s="491"/>
      <c r="B92" s="494" t="s">
        <v>1605</v>
      </c>
      <c r="C92" s="450"/>
      <c r="D92" s="451"/>
      <c r="E92" s="452"/>
      <c r="F92" s="453"/>
      <c r="G92" s="452"/>
      <c r="H92" s="454"/>
      <c r="I92" s="453"/>
      <c r="J92" s="455"/>
      <c r="K92" s="89"/>
      <c r="L92" s="90"/>
      <c r="M92" s="63"/>
      <c r="N92" s="63"/>
      <c r="O92" s="63"/>
    </row>
    <row r="93" spans="1:15" s="80" customFormat="1" ht="18" hidden="1">
      <c r="A93" s="491"/>
      <c r="B93" s="494" t="s">
        <v>1095</v>
      </c>
      <c r="C93" s="450"/>
      <c r="D93" s="451"/>
      <c r="E93" s="452"/>
      <c r="F93" s="453"/>
      <c r="G93" s="452"/>
      <c r="H93" s="454"/>
      <c r="I93" s="453"/>
      <c r="J93" s="455"/>
      <c r="K93" s="89"/>
      <c r="L93" s="90"/>
      <c r="M93" s="63"/>
      <c r="N93" s="63"/>
      <c r="O93" s="63"/>
    </row>
    <row r="94" spans="1:15" s="80" customFormat="1" ht="30" customHeight="1" hidden="1">
      <c r="A94" s="491"/>
      <c r="B94" s="494" t="s">
        <v>1606</v>
      </c>
      <c r="C94" s="450"/>
      <c r="D94" s="451"/>
      <c r="E94" s="452"/>
      <c r="F94" s="453"/>
      <c r="G94" s="452"/>
      <c r="H94" s="454"/>
      <c r="I94" s="453"/>
      <c r="J94" s="455"/>
      <c r="K94" s="89"/>
      <c r="L94" s="90"/>
      <c r="M94" s="63"/>
      <c r="N94" s="63"/>
      <c r="O94" s="63"/>
    </row>
    <row r="95" spans="1:15" s="80" customFormat="1" ht="18" hidden="1">
      <c r="A95" s="491"/>
      <c r="B95" s="494" t="s">
        <v>1607</v>
      </c>
      <c r="C95" s="450"/>
      <c r="D95" s="451"/>
      <c r="E95" s="452"/>
      <c r="F95" s="453"/>
      <c r="G95" s="452"/>
      <c r="H95" s="454"/>
      <c r="I95" s="453"/>
      <c r="J95" s="455"/>
      <c r="K95" s="89"/>
      <c r="L95" s="90"/>
      <c r="M95" s="63"/>
      <c r="N95" s="63"/>
      <c r="O95" s="63"/>
    </row>
    <row r="96" spans="1:15" s="80" customFormat="1" ht="30" customHeight="1" hidden="1">
      <c r="A96" s="491" t="s">
        <v>1608</v>
      </c>
      <c r="B96" s="495" t="s">
        <v>1609</v>
      </c>
      <c r="C96" s="450" t="s">
        <v>1472</v>
      </c>
      <c r="D96" s="451"/>
      <c r="E96" s="452"/>
      <c r="F96" s="453">
        <f>D96*E96</f>
        <v>0</v>
      </c>
      <c r="G96" s="452"/>
      <c r="H96" s="454">
        <v>256</v>
      </c>
      <c r="I96" s="453">
        <f>G96*H96</f>
        <v>0</v>
      </c>
      <c r="J96" s="455"/>
      <c r="K96" s="89"/>
      <c r="L96" s="90"/>
      <c r="M96" s="63"/>
      <c r="N96" s="63"/>
      <c r="O96" s="63"/>
    </row>
    <row r="97" spans="1:15" s="80" customFormat="1" ht="15" customHeight="1" hidden="1">
      <c r="A97" s="456"/>
      <c r="B97" s="457" t="s">
        <v>1106</v>
      </c>
      <c r="C97" s="450"/>
      <c r="D97" s="451"/>
      <c r="E97" s="452"/>
      <c r="F97" s="453"/>
      <c r="G97" s="452"/>
      <c r="H97" s="454"/>
      <c r="I97" s="453"/>
      <c r="J97" s="455"/>
      <c r="K97" s="89"/>
      <c r="L97" s="90"/>
      <c r="M97" s="63"/>
      <c r="N97" s="63"/>
      <c r="O97" s="63"/>
    </row>
    <row r="98" spans="1:15" s="80" customFormat="1" ht="15" customHeight="1" hidden="1">
      <c r="A98" s="456"/>
      <c r="B98" s="457" t="s">
        <v>1116</v>
      </c>
      <c r="C98" s="450"/>
      <c r="D98" s="451"/>
      <c r="E98" s="452"/>
      <c r="F98" s="453"/>
      <c r="G98" s="452"/>
      <c r="H98" s="454"/>
      <c r="I98" s="453"/>
      <c r="J98" s="455"/>
      <c r="K98" s="89"/>
      <c r="L98" s="90"/>
      <c r="M98" s="63"/>
      <c r="N98" s="63"/>
      <c r="O98" s="63"/>
    </row>
    <row r="99" spans="1:15" s="80" customFormat="1" ht="15" customHeight="1" hidden="1">
      <c r="A99" s="456"/>
      <c r="B99" s="457" t="s">
        <v>1065</v>
      </c>
      <c r="C99" s="450"/>
      <c r="D99" s="451"/>
      <c r="E99" s="452"/>
      <c r="F99" s="453"/>
      <c r="G99" s="452"/>
      <c r="H99" s="454"/>
      <c r="I99" s="453"/>
      <c r="J99" s="455"/>
      <c r="K99" s="89"/>
      <c r="L99" s="90"/>
      <c r="M99" s="63"/>
      <c r="N99" s="63"/>
      <c r="O99" s="63"/>
    </row>
    <row r="100" spans="1:15" s="80" customFormat="1" ht="15" customHeight="1" hidden="1">
      <c r="A100" s="456"/>
      <c r="B100" s="457" t="s">
        <v>1150</v>
      </c>
      <c r="C100" s="450"/>
      <c r="D100" s="451"/>
      <c r="E100" s="452"/>
      <c r="F100" s="453"/>
      <c r="G100" s="452"/>
      <c r="H100" s="454"/>
      <c r="I100" s="453"/>
      <c r="J100" s="455"/>
      <c r="K100" s="89"/>
      <c r="L100" s="90"/>
      <c r="M100" s="63"/>
      <c r="N100" s="63"/>
      <c r="O100" s="63"/>
    </row>
    <row r="101" spans="1:15" s="80" customFormat="1" ht="15" customHeight="1" hidden="1">
      <c r="A101" s="456"/>
      <c r="B101" s="457" t="s">
        <v>1130</v>
      </c>
      <c r="C101" s="450"/>
      <c r="D101" s="451"/>
      <c r="E101" s="452"/>
      <c r="F101" s="453"/>
      <c r="G101" s="452"/>
      <c r="H101" s="454"/>
      <c r="I101" s="453"/>
      <c r="J101" s="455"/>
      <c r="K101" s="89"/>
      <c r="L101" s="90"/>
      <c r="M101" s="63"/>
      <c r="N101" s="63"/>
      <c r="O101" s="63"/>
    </row>
    <row r="102" spans="1:15" s="80" customFormat="1" ht="30" customHeight="1" hidden="1">
      <c r="A102" s="456" t="s">
        <v>1610</v>
      </c>
      <c r="B102" s="458" t="s">
        <v>1611</v>
      </c>
      <c r="C102" s="450" t="s">
        <v>1472</v>
      </c>
      <c r="D102" s="451"/>
      <c r="E102" s="452"/>
      <c r="F102" s="453">
        <f>D102*E102</f>
        <v>0</v>
      </c>
      <c r="G102" s="452"/>
      <c r="H102" s="454">
        <v>263.2</v>
      </c>
      <c r="I102" s="453">
        <f>G102*H102</f>
        <v>0</v>
      </c>
      <c r="J102" s="455"/>
      <c r="K102" s="89"/>
      <c r="L102" s="90"/>
      <c r="M102" s="63"/>
      <c r="N102" s="63"/>
      <c r="O102" s="63"/>
    </row>
    <row r="103" spans="1:15" s="80" customFormat="1" ht="15" customHeight="1" hidden="1">
      <c r="A103" s="456"/>
      <c r="B103" s="457" t="s">
        <v>1612</v>
      </c>
      <c r="C103" s="450"/>
      <c r="D103" s="451"/>
      <c r="E103" s="452"/>
      <c r="F103" s="453"/>
      <c r="G103" s="452"/>
      <c r="H103" s="454"/>
      <c r="I103" s="453"/>
      <c r="J103" s="455"/>
      <c r="K103" s="89"/>
      <c r="L103" s="90"/>
      <c r="M103" s="63"/>
      <c r="N103" s="63"/>
      <c r="O103" s="63"/>
    </row>
    <row r="104" spans="1:15" s="80" customFormat="1" ht="15" customHeight="1" hidden="1">
      <c r="A104" s="456"/>
      <c r="B104" s="457" t="s">
        <v>1065</v>
      </c>
      <c r="C104" s="450"/>
      <c r="D104" s="451"/>
      <c r="E104" s="452"/>
      <c r="F104" s="453"/>
      <c r="G104" s="452"/>
      <c r="H104" s="454"/>
      <c r="I104" s="453"/>
      <c r="J104" s="455"/>
      <c r="K104" s="89"/>
      <c r="L104" s="90"/>
      <c r="M104" s="63"/>
      <c r="N104" s="63"/>
      <c r="O104" s="63"/>
    </row>
    <row r="105" spans="1:15" s="80" customFormat="1" ht="15" customHeight="1" hidden="1">
      <c r="A105" s="456"/>
      <c r="B105" s="457" t="s">
        <v>1150</v>
      </c>
      <c r="C105" s="450"/>
      <c r="D105" s="451"/>
      <c r="E105" s="452"/>
      <c r="F105" s="453"/>
      <c r="G105" s="452"/>
      <c r="H105" s="454"/>
      <c r="I105" s="453"/>
      <c r="J105" s="455"/>
      <c r="K105" s="89"/>
      <c r="L105" s="90"/>
      <c r="M105" s="63"/>
      <c r="N105" s="63"/>
      <c r="O105" s="63"/>
    </row>
    <row r="106" spans="1:15" s="80" customFormat="1" ht="15" customHeight="1" hidden="1">
      <c r="A106" s="456"/>
      <c r="B106" s="457" t="s">
        <v>1106</v>
      </c>
      <c r="C106" s="450"/>
      <c r="D106" s="451"/>
      <c r="E106" s="452"/>
      <c r="F106" s="453"/>
      <c r="G106" s="452"/>
      <c r="H106" s="454"/>
      <c r="I106" s="453"/>
      <c r="J106" s="455"/>
      <c r="K106" s="89"/>
      <c r="L106" s="90"/>
      <c r="M106" s="63"/>
      <c r="N106" s="63"/>
      <c r="O106" s="63"/>
    </row>
    <row r="107" spans="1:15" s="80" customFormat="1" ht="15" customHeight="1" hidden="1">
      <c r="A107" s="456"/>
      <c r="B107" s="457" t="s">
        <v>1613</v>
      </c>
      <c r="C107" s="450"/>
      <c r="D107" s="451"/>
      <c r="E107" s="452"/>
      <c r="F107" s="453"/>
      <c r="G107" s="452"/>
      <c r="H107" s="454"/>
      <c r="I107" s="453"/>
      <c r="J107" s="455"/>
      <c r="K107" s="89"/>
      <c r="L107" s="90"/>
      <c r="M107" s="63"/>
      <c r="N107" s="63"/>
      <c r="O107" s="63"/>
    </row>
    <row r="108" spans="1:15" s="80" customFormat="1" ht="30" customHeight="1" hidden="1">
      <c r="A108" s="456" t="s">
        <v>1487</v>
      </c>
      <c r="B108" s="458" t="s">
        <v>1104</v>
      </c>
      <c r="C108" s="450" t="s">
        <v>1105</v>
      </c>
      <c r="D108" s="451"/>
      <c r="E108" s="452"/>
      <c r="F108" s="453"/>
      <c r="G108" s="452"/>
      <c r="H108" s="454">
        <v>268.29</v>
      </c>
      <c r="I108" s="453">
        <f>G108*H108</f>
        <v>0</v>
      </c>
      <c r="J108" s="455"/>
      <c r="K108" s="89"/>
      <c r="L108" s="90"/>
      <c r="M108" s="63"/>
      <c r="N108" s="63"/>
      <c r="O108" s="63"/>
    </row>
    <row r="109" spans="1:15" s="80" customFormat="1" ht="15" customHeight="1" hidden="1">
      <c r="A109" s="456"/>
      <c r="B109" s="457" t="s">
        <v>1106</v>
      </c>
      <c r="C109" s="450"/>
      <c r="D109" s="451"/>
      <c r="E109" s="452"/>
      <c r="F109" s="453"/>
      <c r="G109" s="452"/>
      <c r="H109" s="454"/>
      <c r="I109" s="453"/>
      <c r="J109" s="455"/>
      <c r="K109" s="89"/>
      <c r="L109" s="90"/>
      <c r="M109" s="63"/>
      <c r="N109" s="63"/>
      <c r="O109" s="63"/>
    </row>
    <row r="110" spans="1:15" s="80" customFormat="1" ht="15" customHeight="1" hidden="1">
      <c r="A110" s="456"/>
      <c r="B110" s="457" t="s">
        <v>1107</v>
      </c>
      <c r="C110" s="450"/>
      <c r="D110" s="451"/>
      <c r="E110" s="452"/>
      <c r="F110" s="453"/>
      <c r="G110" s="452"/>
      <c r="H110" s="454"/>
      <c r="I110" s="453"/>
      <c r="J110" s="455"/>
      <c r="K110" s="89"/>
      <c r="L110" s="90"/>
      <c r="M110" s="63"/>
      <c r="N110" s="63"/>
      <c r="O110" s="63"/>
    </row>
    <row r="111" spans="1:15" s="80" customFormat="1" ht="15" customHeight="1" hidden="1">
      <c r="A111" s="456"/>
      <c r="B111" s="457" t="s">
        <v>1065</v>
      </c>
      <c r="C111" s="450"/>
      <c r="D111" s="451"/>
      <c r="E111" s="452"/>
      <c r="F111" s="453"/>
      <c r="G111" s="452"/>
      <c r="H111" s="454"/>
      <c r="I111" s="453"/>
      <c r="J111" s="455"/>
      <c r="K111" s="89"/>
      <c r="L111" s="90"/>
      <c r="M111" s="63"/>
      <c r="N111" s="63"/>
      <c r="O111" s="63"/>
    </row>
    <row r="112" spans="1:15" s="80" customFormat="1" ht="15" customHeight="1" hidden="1">
      <c r="A112" s="456"/>
      <c r="B112" s="457" t="s">
        <v>1108</v>
      </c>
      <c r="C112" s="450"/>
      <c r="D112" s="451"/>
      <c r="E112" s="452"/>
      <c r="F112" s="453"/>
      <c r="G112" s="452"/>
      <c r="H112" s="454"/>
      <c r="I112" s="453"/>
      <c r="J112" s="455"/>
      <c r="K112" s="89"/>
      <c r="L112" s="90"/>
      <c r="M112" s="63"/>
      <c r="N112" s="63"/>
      <c r="O112" s="63"/>
    </row>
    <row r="113" spans="1:15" s="80" customFormat="1" ht="15" customHeight="1" hidden="1">
      <c r="A113" s="456"/>
      <c r="B113" s="457" t="s">
        <v>1109</v>
      </c>
      <c r="C113" s="450"/>
      <c r="D113" s="451"/>
      <c r="E113" s="452"/>
      <c r="F113" s="453"/>
      <c r="G113" s="452"/>
      <c r="H113" s="454"/>
      <c r="I113" s="453"/>
      <c r="J113" s="455"/>
      <c r="K113" s="89"/>
      <c r="L113" s="90"/>
      <c r="M113" s="63"/>
      <c r="N113" s="63"/>
      <c r="O113" s="63"/>
    </row>
    <row r="114" spans="1:15" s="80" customFormat="1" ht="16.5" customHeight="1" hidden="1">
      <c r="A114" s="456" t="s">
        <v>1614</v>
      </c>
      <c r="B114" s="458" t="s">
        <v>1615</v>
      </c>
      <c r="C114" s="450" t="s">
        <v>1076</v>
      </c>
      <c r="D114" s="451"/>
      <c r="E114" s="452"/>
      <c r="F114" s="453"/>
      <c r="G114" s="452"/>
      <c r="H114" s="454">
        <v>167.98</v>
      </c>
      <c r="I114" s="453">
        <f>G114*H114</f>
        <v>0</v>
      </c>
      <c r="J114" s="455"/>
      <c r="K114" s="89"/>
      <c r="L114" s="90"/>
      <c r="M114" s="63"/>
      <c r="N114" s="63"/>
      <c r="O114" s="63"/>
    </row>
    <row r="115" spans="1:15" s="80" customFormat="1" ht="15" customHeight="1" hidden="1">
      <c r="A115" s="456"/>
      <c r="B115" s="457" t="s">
        <v>1616</v>
      </c>
      <c r="C115" s="450"/>
      <c r="D115" s="451"/>
      <c r="E115" s="452"/>
      <c r="F115" s="453"/>
      <c r="G115" s="452"/>
      <c r="H115" s="454"/>
      <c r="I115" s="453"/>
      <c r="J115" s="455"/>
      <c r="K115" s="89"/>
      <c r="L115" s="90"/>
      <c r="M115" s="63"/>
      <c r="N115" s="63"/>
      <c r="O115" s="63"/>
    </row>
    <row r="116" spans="1:15" s="80" customFormat="1" ht="15" customHeight="1" hidden="1">
      <c r="A116" s="456"/>
      <c r="B116" s="457" t="s">
        <v>1133</v>
      </c>
      <c r="C116" s="450"/>
      <c r="D116" s="451"/>
      <c r="E116" s="452"/>
      <c r="F116" s="453"/>
      <c r="G116" s="452"/>
      <c r="H116" s="454"/>
      <c r="I116" s="453"/>
      <c r="J116" s="455"/>
      <c r="K116" s="89"/>
      <c r="L116" s="90"/>
      <c r="M116" s="63"/>
      <c r="N116" s="63"/>
      <c r="O116" s="63"/>
    </row>
    <row r="117" spans="1:15" s="80" customFormat="1" ht="15" customHeight="1" hidden="1">
      <c r="A117" s="456"/>
      <c r="B117" s="457" t="s">
        <v>1107</v>
      </c>
      <c r="C117" s="450"/>
      <c r="D117" s="451"/>
      <c r="E117" s="452"/>
      <c r="F117" s="453"/>
      <c r="G117" s="452"/>
      <c r="H117" s="454"/>
      <c r="I117" s="453"/>
      <c r="J117" s="455"/>
      <c r="K117" s="89"/>
      <c r="L117" s="90"/>
      <c r="M117" s="63"/>
      <c r="N117" s="63"/>
      <c r="O117" s="63"/>
    </row>
    <row r="118" spans="1:15" s="80" customFormat="1" ht="15" customHeight="1" hidden="1">
      <c r="A118" s="456"/>
      <c r="B118" s="457" t="s">
        <v>1617</v>
      </c>
      <c r="C118" s="450"/>
      <c r="D118" s="451"/>
      <c r="E118" s="452"/>
      <c r="F118" s="453"/>
      <c r="G118" s="452"/>
      <c r="H118" s="454"/>
      <c r="I118" s="453"/>
      <c r="J118" s="455"/>
      <c r="K118" s="89"/>
      <c r="L118" s="90"/>
      <c r="M118" s="63"/>
      <c r="N118" s="63"/>
      <c r="O118" s="63"/>
    </row>
    <row r="119" spans="1:15" s="80" customFormat="1" ht="15" customHeight="1" hidden="1">
      <c r="A119" s="456"/>
      <c r="B119" s="457" t="s">
        <v>1065</v>
      </c>
      <c r="C119" s="450"/>
      <c r="D119" s="451"/>
      <c r="E119" s="452"/>
      <c r="F119" s="453"/>
      <c r="G119" s="452"/>
      <c r="H119" s="454"/>
      <c r="I119" s="453"/>
      <c r="J119" s="455"/>
      <c r="K119" s="89"/>
      <c r="L119" s="90"/>
      <c r="M119" s="63"/>
      <c r="N119" s="63"/>
      <c r="O119" s="63"/>
    </row>
    <row r="120" spans="1:15" s="80" customFormat="1" ht="15" customHeight="1" hidden="1">
      <c r="A120" s="456"/>
      <c r="B120" s="457" t="s">
        <v>1108</v>
      </c>
      <c r="C120" s="450"/>
      <c r="D120" s="451"/>
      <c r="E120" s="452"/>
      <c r="F120" s="453"/>
      <c r="G120" s="452"/>
      <c r="H120" s="454"/>
      <c r="I120" s="453"/>
      <c r="J120" s="455"/>
      <c r="K120" s="89"/>
      <c r="L120" s="90"/>
      <c r="M120" s="63"/>
      <c r="N120" s="63"/>
      <c r="O120" s="63"/>
    </row>
    <row r="121" spans="1:15" s="122" customFormat="1" ht="16.5" customHeight="1" hidden="1">
      <c r="A121" s="496" t="s">
        <v>1488</v>
      </c>
      <c r="B121" s="497" t="s">
        <v>1110</v>
      </c>
      <c r="C121" s="475" t="s">
        <v>1467</v>
      </c>
      <c r="D121" s="498"/>
      <c r="E121" s="452"/>
      <c r="F121" s="499"/>
      <c r="G121" s="500"/>
      <c r="H121" s="501">
        <v>19.25</v>
      </c>
      <c r="I121" s="499">
        <f>G121*H121</f>
        <v>0</v>
      </c>
      <c r="J121" s="455"/>
      <c r="K121" s="84"/>
      <c r="L121" s="121"/>
      <c r="M121" s="121"/>
      <c r="N121" s="121"/>
      <c r="O121" s="121"/>
    </row>
    <row r="122" spans="1:15" s="124" customFormat="1" ht="15" customHeight="1" hidden="1">
      <c r="A122" s="456"/>
      <c r="B122" s="457" t="s">
        <v>1111</v>
      </c>
      <c r="C122" s="450"/>
      <c r="D122" s="451"/>
      <c r="E122" s="452"/>
      <c r="F122" s="453"/>
      <c r="G122" s="452"/>
      <c r="H122" s="454"/>
      <c r="I122" s="453"/>
      <c r="J122" s="447"/>
      <c r="K122" s="89"/>
      <c r="L122" s="90"/>
      <c r="M122" s="123"/>
      <c r="N122" s="123"/>
      <c r="O122" s="123"/>
    </row>
    <row r="123" spans="1:15" s="124" customFormat="1" ht="15" customHeight="1" hidden="1">
      <c r="A123" s="456"/>
      <c r="B123" s="457" t="s">
        <v>1106</v>
      </c>
      <c r="C123" s="450"/>
      <c r="D123" s="451"/>
      <c r="E123" s="452"/>
      <c r="F123" s="453"/>
      <c r="G123" s="452"/>
      <c r="H123" s="454"/>
      <c r="I123" s="453"/>
      <c r="J123" s="455"/>
      <c r="K123" s="89"/>
      <c r="L123" s="90"/>
      <c r="M123" s="123"/>
      <c r="N123" s="123"/>
      <c r="O123" s="123"/>
    </row>
    <row r="124" spans="1:15" s="124" customFormat="1" ht="15" customHeight="1" hidden="1">
      <c r="A124" s="456"/>
      <c r="B124" s="457" t="s">
        <v>1112</v>
      </c>
      <c r="C124" s="450"/>
      <c r="D124" s="451"/>
      <c r="E124" s="452"/>
      <c r="F124" s="453"/>
      <c r="G124" s="452"/>
      <c r="H124" s="454"/>
      <c r="I124" s="453"/>
      <c r="J124" s="455"/>
      <c r="K124" s="89"/>
      <c r="L124" s="90"/>
      <c r="M124" s="123"/>
      <c r="N124" s="123"/>
      <c r="O124" s="123"/>
    </row>
    <row r="125" spans="1:15" s="124" customFormat="1" ht="15" customHeight="1" hidden="1">
      <c r="A125" s="456"/>
      <c r="B125" s="457" t="s">
        <v>1065</v>
      </c>
      <c r="C125" s="450"/>
      <c r="D125" s="451"/>
      <c r="E125" s="452"/>
      <c r="F125" s="453"/>
      <c r="G125" s="452"/>
      <c r="H125" s="454"/>
      <c r="I125" s="453"/>
      <c r="J125" s="455"/>
      <c r="K125" s="89"/>
      <c r="L125" s="90"/>
      <c r="M125" s="123"/>
      <c r="N125" s="123"/>
      <c r="O125" s="123"/>
    </row>
    <row r="126" spans="1:15" s="124" customFormat="1" ht="15" customHeight="1" hidden="1">
      <c r="A126" s="456"/>
      <c r="B126" s="457" t="s">
        <v>1108</v>
      </c>
      <c r="C126" s="450"/>
      <c r="D126" s="451"/>
      <c r="E126" s="452"/>
      <c r="F126" s="453"/>
      <c r="G126" s="452"/>
      <c r="H126" s="454"/>
      <c r="I126" s="453"/>
      <c r="J126" s="455"/>
      <c r="K126" s="89"/>
      <c r="L126" s="90"/>
      <c r="M126" s="123"/>
      <c r="N126" s="123"/>
      <c r="O126" s="123"/>
    </row>
    <row r="127" spans="1:15" s="124" customFormat="1" ht="15" customHeight="1" hidden="1">
      <c r="A127" s="456"/>
      <c r="B127" s="457" t="s">
        <v>1113</v>
      </c>
      <c r="C127" s="450"/>
      <c r="D127" s="451"/>
      <c r="E127" s="452"/>
      <c r="F127" s="453"/>
      <c r="G127" s="452"/>
      <c r="H127" s="454"/>
      <c r="I127" s="453"/>
      <c r="J127" s="455"/>
      <c r="K127" s="89"/>
      <c r="L127" s="90"/>
      <c r="M127" s="123"/>
      <c r="N127" s="123"/>
      <c r="O127" s="123"/>
    </row>
    <row r="128" spans="1:15" s="124" customFormat="1" ht="15" customHeight="1" hidden="1">
      <c r="A128" s="456"/>
      <c r="B128" s="458" t="s">
        <v>1114</v>
      </c>
      <c r="C128" s="450"/>
      <c r="D128" s="451"/>
      <c r="E128" s="452"/>
      <c r="F128" s="453"/>
      <c r="G128" s="452"/>
      <c r="H128" s="454"/>
      <c r="I128" s="453"/>
      <c r="J128" s="455"/>
      <c r="K128" s="89"/>
      <c r="L128" s="90"/>
      <c r="M128" s="123"/>
      <c r="N128" s="123"/>
      <c r="O128" s="123"/>
    </row>
    <row r="129" spans="1:15" s="124" customFormat="1" ht="30" customHeight="1" hidden="1">
      <c r="A129" s="456" t="s">
        <v>1618</v>
      </c>
      <c r="B129" s="458" t="s">
        <v>1619</v>
      </c>
      <c r="C129" s="450" t="s">
        <v>1467</v>
      </c>
      <c r="D129" s="451"/>
      <c r="E129" s="452"/>
      <c r="F129" s="453"/>
      <c r="G129" s="452"/>
      <c r="H129" s="454">
        <v>150.61</v>
      </c>
      <c r="I129" s="453">
        <f>G129*H129</f>
        <v>0</v>
      </c>
      <c r="J129" s="455"/>
      <c r="K129" s="89"/>
      <c r="L129" s="90"/>
      <c r="M129" s="123"/>
      <c r="N129" s="123"/>
      <c r="O129" s="123"/>
    </row>
    <row r="130" spans="1:15" s="124" customFormat="1" ht="30" customHeight="1" hidden="1">
      <c r="A130" s="456"/>
      <c r="B130" s="457" t="s">
        <v>1620</v>
      </c>
      <c r="C130" s="450"/>
      <c r="D130" s="451"/>
      <c r="E130" s="452"/>
      <c r="F130" s="453"/>
      <c r="G130" s="452"/>
      <c r="H130" s="454"/>
      <c r="I130" s="453"/>
      <c r="J130" s="455"/>
      <c r="K130" s="89"/>
      <c r="L130" s="90"/>
      <c r="M130" s="123"/>
      <c r="N130" s="123"/>
      <c r="O130" s="123"/>
    </row>
    <row r="131" spans="1:15" s="124" customFormat="1" ht="15" customHeight="1" hidden="1">
      <c r="A131" s="456"/>
      <c r="B131" s="457" t="s">
        <v>1621</v>
      </c>
      <c r="C131" s="450"/>
      <c r="D131" s="451"/>
      <c r="E131" s="452"/>
      <c r="F131" s="453"/>
      <c r="G131" s="452"/>
      <c r="H131" s="454"/>
      <c r="I131" s="453"/>
      <c r="J131" s="455"/>
      <c r="K131" s="89"/>
      <c r="L131" s="90"/>
      <c r="M131" s="123"/>
      <c r="N131" s="123"/>
      <c r="O131" s="123"/>
    </row>
    <row r="132" spans="1:15" s="124" customFormat="1" ht="15" customHeight="1" hidden="1">
      <c r="A132" s="456"/>
      <c r="B132" s="457" t="s">
        <v>1622</v>
      </c>
      <c r="C132" s="450"/>
      <c r="D132" s="451"/>
      <c r="E132" s="452"/>
      <c r="F132" s="453"/>
      <c r="G132" s="452"/>
      <c r="H132" s="454"/>
      <c r="I132" s="453"/>
      <c r="J132" s="455"/>
      <c r="K132" s="89"/>
      <c r="L132" s="90"/>
      <c r="M132" s="123"/>
      <c r="N132" s="123"/>
      <c r="O132" s="123"/>
    </row>
    <row r="133" spans="1:15" s="124" customFormat="1" ht="15" customHeight="1" hidden="1">
      <c r="A133" s="456"/>
      <c r="B133" s="457" t="s">
        <v>1133</v>
      </c>
      <c r="C133" s="450"/>
      <c r="D133" s="451"/>
      <c r="E133" s="452"/>
      <c r="F133" s="453"/>
      <c r="G133" s="452"/>
      <c r="H133" s="454"/>
      <c r="I133" s="453"/>
      <c r="J133" s="455"/>
      <c r="K133" s="89"/>
      <c r="L133" s="90"/>
      <c r="M133" s="123"/>
      <c r="N133" s="123"/>
      <c r="O133" s="123"/>
    </row>
    <row r="134" spans="1:15" s="124" customFormat="1" ht="15" customHeight="1" hidden="1">
      <c r="A134" s="456"/>
      <c r="B134" s="457" t="s">
        <v>1107</v>
      </c>
      <c r="C134" s="450"/>
      <c r="D134" s="451"/>
      <c r="E134" s="452"/>
      <c r="F134" s="453"/>
      <c r="G134" s="452"/>
      <c r="H134" s="454"/>
      <c r="I134" s="453"/>
      <c r="J134" s="455"/>
      <c r="K134" s="89"/>
      <c r="L134" s="90"/>
      <c r="M134" s="123"/>
      <c r="N134" s="123"/>
      <c r="O134" s="123"/>
    </row>
    <row r="135" spans="1:15" s="124" customFormat="1" ht="15" customHeight="1" hidden="1">
      <c r="A135" s="456"/>
      <c r="B135" s="457" t="s">
        <v>1617</v>
      </c>
      <c r="C135" s="450"/>
      <c r="D135" s="451"/>
      <c r="E135" s="452"/>
      <c r="F135" s="453"/>
      <c r="G135" s="452"/>
      <c r="H135" s="454"/>
      <c r="I135" s="453"/>
      <c r="J135" s="455"/>
      <c r="K135" s="89"/>
      <c r="L135" s="90"/>
      <c r="M135" s="123"/>
      <c r="N135" s="123"/>
      <c r="O135" s="123"/>
    </row>
    <row r="136" spans="1:15" s="124" customFormat="1" ht="15" customHeight="1" hidden="1">
      <c r="A136" s="456"/>
      <c r="B136" s="457" t="s">
        <v>1065</v>
      </c>
      <c r="C136" s="450"/>
      <c r="D136" s="451"/>
      <c r="E136" s="452"/>
      <c r="F136" s="453"/>
      <c r="G136" s="452"/>
      <c r="H136" s="454"/>
      <c r="I136" s="453"/>
      <c r="J136" s="455"/>
      <c r="K136" s="89"/>
      <c r="L136" s="90"/>
      <c r="M136" s="123"/>
      <c r="N136" s="123"/>
      <c r="O136" s="123"/>
    </row>
    <row r="137" spans="1:15" s="124" customFormat="1" ht="15" customHeight="1" hidden="1">
      <c r="A137" s="456"/>
      <c r="B137" s="457" t="s">
        <v>1108</v>
      </c>
      <c r="C137" s="450"/>
      <c r="D137" s="451"/>
      <c r="E137" s="452"/>
      <c r="F137" s="453"/>
      <c r="G137" s="452"/>
      <c r="H137" s="454"/>
      <c r="I137" s="453"/>
      <c r="J137" s="455"/>
      <c r="K137" s="89"/>
      <c r="L137" s="90"/>
      <c r="M137" s="123"/>
      <c r="N137" s="123"/>
      <c r="O137" s="123"/>
    </row>
    <row r="138" spans="1:15" s="80" customFormat="1" ht="78.75" hidden="1">
      <c r="A138" s="456" t="s">
        <v>1489</v>
      </c>
      <c r="B138" s="458" t="s">
        <v>1115</v>
      </c>
      <c r="C138" s="450" t="s">
        <v>1467</v>
      </c>
      <c r="D138" s="451"/>
      <c r="E138" s="452"/>
      <c r="F138" s="453"/>
      <c r="G138" s="452"/>
      <c r="H138" s="454">
        <v>35.89</v>
      </c>
      <c r="I138" s="453">
        <f>G138*H138</f>
        <v>0</v>
      </c>
      <c r="J138" s="455"/>
      <c r="K138" s="89"/>
      <c r="L138" s="90"/>
      <c r="M138" s="63"/>
      <c r="N138" s="63"/>
      <c r="O138" s="63"/>
    </row>
    <row r="139" spans="1:12" s="63" customFormat="1" ht="15" customHeight="1" hidden="1">
      <c r="A139" s="456"/>
      <c r="B139" s="457" t="s">
        <v>1116</v>
      </c>
      <c r="C139" s="450"/>
      <c r="D139" s="451"/>
      <c r="E139" s="452"/>
      <c r="F139" s="453"/>
      <c r="G139" s="452"/>
      <c r="H139" s="454"/>
      <c r="I139" s="453"/>
      <c r="J139" s="455"/>
      <c r="K139" s="89"/>
      <c r="L139" s="90"/>
    </row>
    <row r="140" spans="1:12" s="63" customFormat="1" ht="15" customHeight="1" hidden="1">
      <c r="A140" s="456"/>
      <c r="B140" s="457" t="s">
        <v>1117</v>
      </c>
      <c r="C140" s="450"/>
      <c r="D140" s="451"/>
      <c r="E140" s="452"/>
      <c r="F140" s="453"/>
      <c r="G140" s="452"/>
      <c r="H140" s="454"/>
      <c r="I140" s="453"/>
      <c r="J140" s="455"/>
      <c r="K140" s="89"/>
      <c r="L140" s="90"/>
    </row>
    <row r="141" spans="1:12" s="63" customFormat="1" ht="15" customHeight="1" hidden="1">
      <c r="A141" s="456"/>
      <c r="B141" s="457" t="s">
        <v>1108</v>
      </c>
      <c r="C141" s="450"/>
      <c r="D141" s="451"/>
      <c r="E141" s="452"/>
      <c r="F141" s="453"/>
      <c r="G141" s="452"/>
      <c r="H141" s="454"/>
      <c r="I141" s="453"/>
      <c r="J141" s="455"/>
      <c r="K141" s="89"/>
      <c r="L141" s="90"/>
    </row>
    <row r="142" spans="1:12" s="63" customFormat="1" ht="30" customHeight="1" hidden="1">
      <c r="A142" s="456"/>
      <c r="B142" s="457" t="s">
        <v>1118</v>
      </c>
      <c r="C142" s="450"/>
      <c r="D142" s="451"/>
      <c r="E142" s="452"/>
      <c r="F142" s="453"/>
      <c r="G142" s="452"/>
      <c r="H142" s="454"/>
      <c r="I142" s="453"/>
      <c r="J142" s="455"/>
      <c r="K142" s="89"/>
      <c r="L142" s="90"/>
    </row>
    <row r="143" spans="1:12" s="63" customFormat="1" ht="15" customHeight="1" hidden="1">
      <c r="A143" s="456" t="s">
        <v>1623</v>
      </c>
      <c r="B143" s="458" t="s">
        <v>1624</v>
      </c>
      <c r="C143" s="450" t="s">
        <v>1076</v>
      </c>
      <c r="D143" s="451"/>
      <c r="E143" s="452"/>
      <c r="F143" s="453">
        <f>D143*E143</f>
        <v>0</v>
      </c>
      <c r="G143" s="452"/>
      <c r="H143" s="454">
        <v>480.42</v>
      </c>
      <c r="I143" s="453">
        <f>G143*H143</f>
        <v>0</v>
      </c>
      <c r="J143" s="455"/>
      <c r="K143" s="89"/>
      <c r="L143" s="90"/>
    </row>
    <row r="144" spans="1:12" s="63" customFormat="1" ht="30" customHeight="1" hidden="1">
      <c r="A144" s="456"/>
      <c r="B144" s="457" t="s">
        <v>1625</v>
      </c>
      <c r="C144" s="450"/>
      <c r="D144" s="451"/>
      <c r="E144" s="452"/>
      <c r="F144" s="453"/>
      <c r="G144" s="452"/>
      <c r="H144" s="454"/>
      <c r="I144" s="453"/>
      <c r="J144" s="455"/>
      <c r="K144" s="89"/>
      <c r="L144" s="90"/>
    </row>
    <row r="145" spans="1:12" s="63" customFormat="1" ht="15" customHeight="1" hidden="1">
      <c r="A145" s="456"/>
      <c r="B145" s="457" t="s">
        <v>1626</v>
      </c>
      <c r="C145" s="450"/>
      <c r="D145" s="451"/>
      <c r="E145" s="452"/>
      <c r="F145" s="453"/>
      <c r="G145" s="452"/>
      <c r="H145" s="454"/>
      <c r="I145" s="453"/>
      <c r="J145" s="455"/>
      <c r="K145" s="89"/>
      <c r="L145" s="90"/>
    </row>
    <row r="146" spans="1:15" s="80" customFormat="1" ht="60" customHeight="1" hidden="1">
      <c r="A146" s="502"/>
      <c r="B146" s="457" t="s">
        <v>1627</v>
      </c>
      <c r="C146" s="450"/>
      <c r="D146" s="487"/>
      <c r="E146" s="503"/>
      <c r="F146" s="453"/>
      <c r="G146" s="503"/>
      <c r="H146" s="454"/>
      <c r="I146" s="453"/>
      <c r="J146" s="455"/>
      <c r="K146" s="89"/>
      <c r="L146" s="90"/>
      <c r="M146" s="63"/>
      <c r="N146" s="63"/>
      <c r="O146" s="63"/>
    </row>
    <row r="147" spans="1:15" s="80" customFormat="1" ht="15" customHeight="1" hidden="1">
      <c r="A147" s="456" t="s">
        <v>1628</v>
      </c>
      <c r="B147" s="458" t="s">
        <v>1629</v>
      </c>
      <c r="C147" s="450" t="s">
        <v>1076</v>
      </c>
      <c r="D147" s="451"/>
      <c r="E147" s="452"/>
      <c r="F147" s="453">
        <f>D147*E147</f>
        <v>0</v>
      </c>
      <c r="G147" s="452"/>
      <c r="H147" s="454">
        <v>1248.27</v>
      </c>
      <c r="I147" s="453">
        <f>G147*H147</f>
        <v>0</v>
      </c>
      <c r="J147" s="455"/>
      <c r="K147" s="89"/>
      <c r="L147" s="90"/>
      <c r="M147" s="63"/>
      <c r="N147" s="63"/>
      <c r="O147" s="63"/>
    </row>
    <row r="148" spans="1:15" s="80" customFormat="1" ht="30" customHeight="1" hidden="1">
      <c r="A148" s="456"/>
      <c r="B148" s="457" t="s">
        <v>1630</v>
      </c>
      <c r="C148" s="450"/>
      <c r="D148" s="451"/>
      <c r="E148" s="504"/>
      <c r="F148" s="453"/>
      <c r="G148" s="504"/>
      <c r="H148" s="454"/>
      <c r="I148" s="453"/>
      <c r="J148" s="455"/>
      <c r="K148" s="89"/>
      <c r="L148" s="90"/>
      <c r="M148" s="63"/>
      <c r="N148" s="63"/>
      <c r="O148" s="63"/>
    </row>
    <row r="149" spans="1:15" s="80" customFormat="1" ht="15" customHeight="1" hidden="1">
      <c r="A149" s="456"/>
      <c r="B149" s="457" t="s">
        <v>1626</v>
      </c>
      <c r="C149" s="450"/>
      <c r="D149" s="451"/>
      <c r="E149" s="504"/>
      <c r="F149" s="453"/>
      <c r="G149" s="504"/>
      <c r="H149" s="454"/>
      <c r="I149" s="453"/>
      <c r="J149" s="455"/>
      <c r="K149" s="89"/>
      <c r="L149" s="90"/>
      <c r="M149" s="63"/>
      <c r="N149" s="63"/>
      <c r="O149" s="63"/>
    </row>
    <row r="150" spans="1:15" s="80" customFormat="1" ht="15" customHeight="1" hidden="1">
      <c r="A150" s="456"/>
      <c r="B150" s="457" t="s">
        <v>1627</v>
      </c>
      <c r="C150" s="450"/>
      <c r="D150" s="451"/>
      <c r="E150" s="504"/>
      <c r="F150" s="453"/>
      <c r="G150" s="504"/>
      <c r="H150" s="454"/>
      <c r="I150" s="453"/>
      <c r="J150" s="455"/>
      <c r="K150" s="89"/>
      <c r="L150" s="90"/>
      <c r="M150" s="63"/>
      <c r="N150" s="63"/>
      <c r="O150" s="63"/>
    </row>
    <row r="151" spans="1:15" s="80" customFormat="1" ht="15" customHeight="1" hidden="1">
      <c r="A151" s="456" t="s">
        <v>1631</v>
      </c>
      <c r="B151" s="458" t="s">
        <v>1632</v>
      </c>
      <c r="C151" s="450" t="s">
        <v>1105</v>
      </c>
      <c r="D151" s="451"/>
      <c r="E151" s="452"/>
      <c r="F151" s="453">
        <f>D151*E151</f>
        <v>0</v>
      </c>
      <c r="G151" s="452"/>
      <c r="H151" s="454">
        <v>191.97</v>
      </c>
      <c r="I151" s="453">
        <f>G151*H151</f>
        <v>0</v>
      </c>
      <c r="J151" s="455"/>
      <c r="K151" s="89"/>
      <c r="L151" s="90"/>
      <c r="M151" s="63"/>
      <c r="N151" s="63"/>
      <c r="O151" s="63"/>
    </row>
    <row r="152" spans="1:15" s="80" customFormat="1" ht="60" customHeight="1" hidden="1">
      <c r="A152" s="456"/>
      <c r="B152" s="457" t="s">
        <v>1633</v>
      </c>
      <c r="C152" s="450"/>
      <c r="D152" s="451"/>
      <c r="E152" s="504"/>
      <c r="F152" s="453"/>
      <c r="G152" s="504"/>
      <c r="H152" s="454"/>
      <c r="I152" s="453"/>
      <c r="J152" s="455"/>
      <c r="K152" s="89"/>
      <c r="L152" s="90"/>
      <c r="M152" s="63"/>
      <c r="N152" s="63"/>
      <c r="O152" s="63"/>
    </row>
    <row r="153" spans="1:15" s="80" customFormat="1" ht="45" customHeight="1" hidden="1">
      <c r="A153" s="456" t="s">
        <v>1634</v>
      </c>
      <c r="B153" s="458" t="s">
        <v>1635</v>
      </c>
      <c r="C153" s="450" t="s">
        <v>1055</v>
      </c>
      <c r="D153" s="451"/>
      <c r="E153" s="452"/>
      <c r="F153" s="453">
        <f>D153*E153</f>
        <v>0</v>
      </c>
      <c r="G153" s="452"/>
      <c r="H153" s="454">
        <v>147.5</v>
      </c>
      <c r="I153" s="453">
        <f>G153*H153</f>
        <v>0</v>
      </c>
      <c r="J153" s="455"/>
      <c r="K153" s="89"/>
      <c r="L153" s="90"/>
      <c r="M153" s="63"/>
      <c r="N153" s="63"/>
      <c r="O153" s="63"/>
    </row>
    <row r="154" spans="1:15" s="80" customFormat="1" ht="15" customHeight="1" hidden="1">
      <c r="A154" s="456"/>
      <c r="B154" s="457" t="s">
        <v>1107</v>
      </c>
      <c r="C154" s="450"/>
      <c r="D154" s="451"/>
      <c r="E154" s="504"/>
      <c r="F154" s="453"/>
      <c r="G154" s="504"/>
      <c r="H154" s="454"/>
      <c r="I154" s="453"/>
      <c r="J154" s="455"/>
      <c r="K154" s="89"/>
      <c r="L154" s="90"/>
      <c r="M154" s="63"/>
      <c r="N154" s="63"/>
      <c r="O154" s="63"/>
    </row>
    <row r="155" spans="1:15" s="80" customFormat="1" ht="15" customHeight="1" hidden="1">
      <c r="A155" s="456"/>
      <c r="B155" s="457" t="s">
        <v>1108</v>
      </c>
      <c r="C155" s="450"/>
      <c r="D155" s="451"/>
      <c r="E155" s="504"/>
      <c r="F155" s="453"/>
      <c r="G155" s="504"/>
      <c r="H155" s="454"/>
      <c r="I155" s="453"/>
      <c r="J155" s="455"/>
      <c r="K155" s="89"/>
      <c r="L155" s="90"/>
      <c r="M155" s="63"/>
      <c r="N155" s="63"/>
      <c r="O155" s="63"/>
    </row>
    <row r="156" spans="1:15" s="80" customFormat="1" ht="30" customHeight="1" hidden="1">
      <c r="A156" s="456"/>
      <c r="B156" s="457" t="s">
        <v>1636</v>
      </c>
      <c r="C156" s="450"/>
      <c r="D156" s="451"/>
      <c r="E156" s="504"/>
      <c r="F156" s="453"/>
      <c r="G156" s="504"/>
      <c r="H156" s="454"/>
      <c r="I156" s="453"/>
      <c r="J156" s="455"/>
      <c r="K156" s="89"/>
      <c r="L156" s="90"/>
      <c r="M156" s="63"/>
      <c r="N156" s="63"/>
      <c r="O156" s="63"/>
    </row>
    <row r="157" spans="1:15" s="80" customFormat="1" ht="15" customHeight="1" hidden="1">
      <c r="A157" s="456"/>
      <c r="B157" s="457" t="s">
        <v>1106</v>
      </c>
      <c r="C157" s="450"/>
      <c r="D157" s="451"/>
      <c r="E157" s="504"/>
      <c r="F157" s="453"/>
      <c r="G157" s="504"/>
      <c r="H157" s="454"/>
      <c r="I157" s="453"/>
      <c r="J157" s="455"/>
      <c r="K157" s="89"/>
      <c r="L157" s="90"/>
      <c r="M157" s="63"/>
      <c r="N157" s="63"/>
      <c r="O157" s="63"/>
    </row>
    <row r="158" spans="1:15" s="80" customFormat="1" ht="15" customHeight="1" hidden="1">
      <c r="A158" s="456"/>
      <c r="B158" s="457" t="s">
        <v>1065</v>
      </c>
      <c r="C158" s="450"/>
      <c r="D158" s="451"/>
      <c r="E158" s="504"/>
      <c r="F158" s="453"/>
      <c r="G158" s="504"/>
      <c r="H158" s="454"/>
      <c r="I158" s="453"/>
      <c r="J158" s="455"/>
      <c r="K158" s="89"/>
      <c r="L158" s="90"/>
      <c r="M158" s="63"/>
      <c r="N158" s="63"/>
      <c r="O158" s="63"/>
    </row>
    <row r="159" spans="1:15" s="80" customFormat="1" ht="15" customHeight="1" hidden="1">
      <c r="A159" s="456"/>
      <c r="B159" s="457" t="s">
        <v>1637</v>
      </c>
      <c r="C159" s="450"/>
      <c r="D159" s="487"/>
      <c r="E159" s="503"/>
      <c r="F159" s="453"/>
      <c r="G159" s="503"/>
      <c r="H159" s="505"/>
      <c r="I159" s="453"/>
      <c r="J159" s="455"/>
      <c r="K159" s="89"/>
      <c r="L159" s="90"/>
      <c r="M159" s="63"/>
      <c r="N159" s="63"/>
      <c r="O159" s="63"/>
    </row>
    <row r="160" spans="1:15" s="80" customFormat="1" ht="15" customHeight="1" hidden="1">
      <c r="A160" s="456"/>
      <c r="B160" s="457" t="s">
        <v>1638</v>
      </c>
      <c r="C160" s="450"/>
      <c r="D160" s="487"/>
      <c r="E160" s="503"/>
      <c r="F160" s="453"/>
      <c r="G160" s="503"/>
      <c r="H160" s="505"/>
      <c r="I160" s="453"/>
      <c r="J160" s="455"/>
      <c r="K160" s="89"/>
      <c r="L160" s="90"/>
      <c r="M160" s="63"/>
      <c r="N160" s="63"/>
      <c r="O160" s="63"/>
    </row>
    <row r="161" spans="1:15" s="80" customFormat="1" ht="15" customHeight="1" hidden="1">
      <c r="A161" s="491" t="s">
        <v>1639</v>
      </c>
      <c r="B161" s="492" t="s">
        <v>1640</v>
      </c>
      <c r="C161" s="506" t="s">
        <v>1055</v>
      </c>
      <c r="D161" s="487"/>
      <c r="E161" s="503"/>
      <c r="F161" s="453">
        <f>D161*E161</f>
        <v>0</v>
      </c>
      <c r="G161" s="503"/>
      <c r="H161" s="454">
        <v>2.8</v>
      </c>
      <c r="I161" s="493">
        <f>G161*H161</f>
        <v>0</v>
      </c>
      <c r="J161" s="455"/>
      <c r="K161" s="89"/>
      <c r="L161" s="90"/>
      <c r="M161" s="63"/>
      <c r="N161" s="63"/>
      <c r="O161" s="63"/>
    </row>
    <row r="162" spans="1:15" s="80" customFormat="1" ht="31.5" hidden="1">
      <c r="A162" s="491" t="s">
        <v>1641</v>
      </c>
      <c r="B162" s="492" t="s">
        <v>1642</v>
      </c>
      <c r="C162" s="450" t="s">
        <v>1076</v>
      </c>
      <c r="D162" s="487"/>
      <c r="E162" s="503"/>
      <c r="F162" s="453">
        <f>D162*E162</f>
        <v>0</v>
      </c>
      <c r="G162" s="503"/>
      <c r="H162" s="454">
        <v>28.04</v>
      </c>
      <c r="I162" s="493">
        <f>G162*H162</f>
        <v>0</v>
      </c>
      <c r="J162" s="455"/>
      <c r="K162" s="89"/>
      <c r="L162" s="90"/>
      <c r="M162" s="63"/>
      <c r="N162" s="63"/>
      <c r="O162" s="63"/>
    </row>
    <row r="163" spans="1:15" s="80" customFormat="1" ht="30" hidden="1">
      <c r="A163" s="491"/>
      <c r="B163" s="494" t="s">
        <v>1643</v>
      </c>
      <c r="C163" s="450"/>
      <c r="D163" s="487"/>
      <c r="E163" s="503"/>
      <c r="F163" s="453"/>
      <c r="G163" s="503"/>
      <c r="H163" s="454"/>
      <c r="I163" s="493"/>
      <c r="J163" s="455"/>
      <c r="K163" s="89"/>
      <c r="L163" s="90"/>
      <c r="M163" s="63"/>
      <c r="N163" s="63"/>
      <c r="O163" s="63"/>
    </row>
    <row r="164" spans="1:15" s="80" customFormat="1" ht="18" hidden="1">
      <c r="A164" s="491"/>
      <c r="B164" s="494" t="s">
        <v>1644</v>
      </c>
      <c r="C164" s="450"/>
      <c r="D164" s="487"/>
      <c r="E164" s="503"/>
      <c r="F164" s="453"/>
      <c r="G164" s="503"/>
      <c r="H164" s="454"/>
      <c r="I164" s="493"/>
      <c r="J164" s="455"/>
      <c r="K164" s="89"/>
      <c r="L164" s="90"/>
      <c r="M164" s="63"/>
      <c r="N164" s="63"/>
      <c r="O164" s="63"/>
    </row>
    <row r="165" spans="1:15" s="80" customFormat="1" ht="15.75" customHeight="1" hidden="1">
      <c r="A165" s="491"/>
      <c r="B165" s="494" t="s">
        <v>1645</v>
      </c>
      <c r="C165" s="450"/>
      <c r="D165" s="487"/>
      <c r="E165" s="503"/>
      <c r="F165" s="453"/>
      <c r="G165" s="503"/>
      <c r="H165" s="454"/>
      <c r="I165" s="493"/>
      <c r="J165" s="455"/>
      <c r="K165" s="89"/>
      <c r="L165" s="90"/>
      <c r="M165" s="63"/>
      <c r="N165" s="63"/>
      <c r="O165" s="63"/>
    </row>
    <row r="166" spans="1:15" s="80" customFormat="1" ht="15" customHeight="1" hidden="1">
      <c r="A166" s="491" t="s">
        <v>1646</v>
      </c>
      <c r="B166" s="492" t="s">
        <v>1647</v>
      </c>
      <c r="C166" s="450" t="s">
        <v>1157</v>
      </c>
      <c r="D166" s="507"/>
      <c r="E166" s="508"/>
      <c r="F166" s="453">
        <f>D166*E166</f>
        <v>0</v>
      </c>
      <c r="G166" s="508"/>
      <c r="H166" s="454">
        <v>5.26</v>
      </c>
      <c r="I166" s="493">
        <f>G166*H166</f>
        <v>0</v>
      </c>
      <c r="J166" s="455"/>
      <c r="K166" s="89"/>
      <c r="L166" s="90"/>
      <c r="M166" s="63"/>
      <c r="N166" s="63"/>
      <c r="O166" s="63"/>
    </row>
    <row r="167" spans="1:15" s="80" customFormat="1" ht="18" customHeight="1" hidden="1">
      <c r="A167" s="509"/>
      <c r="B167" s="461"/>
      <c r="C167" s="751" t="s">
        <v>1077</v>
      </c>
      <c r="D167" s="752"/>
      <c r="E167" s="752"/>
      <c r="F167" s="463">
        <f>SUM(F75:F166)</f>
        <v>0</v>
      </c>
      <c r="G167" s="464"/>
      <c r="H167" s="465"/>
      <c r="I167" s="466">
        <f>SUM(I75:I166)</f>
        <v>0</v>
      </c>
      <c r="J167" s="455"/>
      <c r="K167" s="84"/>
      <c r="L167" s="90"/>
      <c r="M167" s="63"/>
      <c r="N167" s="63"/>
      <c r="O167" s="63"/>
    </row>
    <row r="168" spans="1:15" s="80" customFormat="1" ht="18" customHeight="1" hidden="1">
      <c r="A168" s="441" t="s">
        <v>1490</v>
      </c>
      <c r="B168" s="437" t="s">
        <v>1017</v>
      </c>
      <c r="C168" s="442"/>
      <c r="D168" s="468"/>
      <c r="E168" s="485"/>
      <c r="F168" s="453"/>
      <c r="G168" s="485"/>
      <c r="H168" s="454"/>
      <c r="I168" s="453"/>
      <c r="J168" s="447"/>
      <c r="K168" s="89"/>
      <c r="L168" s="90"/>
      <c r="M168" s="63"/>
      <c r="N168" s="63"/>
      <c r="O168" s="63"/>
    </row>
    <row r="169" spans="1:15" s="124" customFormat="1" ht="15" customHeight="1" hidden="1">
      <c r="A169" s="448" t="s">
        <v>1491</v>
      </c>
      <c r="B169" s="449" t="s">
        <v>1119</v>
      </c>
      <c r="C169" s="450" t="s">
        <v>1094</v>
      </c>
      <c r="D169" s="451"/>
      <c r="E169" s="452"/>
      <c r="F169" s="453"/>
      <c r="G169" s="473"/>
      <c r="H169" s="454">
        <v>6.9</v>
      </c>
      <c r="I169" s="453">
        <f>G169*H169</f>
        <v>0</v>
      </c>
      <c r="J169" s="455"/>
      <c r="K169" s="89"/>
      <c r="L169" s="90"/>
      <c r="M169" s="123"/>
      <c r="N169" s="123"/>
      <c r="O169" s="123"/>
    </row>
    <row r="170" spans="1:15" s="124" customFormat="1" ht="15" customHeight="1" hidden="1">
      <c r="A170" s="456"/>
      <c r="B170" s="457" t="s">
        <v>1095</v>
      </c>
      <c r="C170" s="450"/>
      <c r="D170" s="451"/>
      <c r="E170" s="473"/>
      <c r="F170" s="453"/>
      <c r="G170" s="473"/>
      <c r="H170" s="454"/>
      <c r="I170" s="453"/>
      <c r="J170" s="455"/>
      <c r="K170" s="89"/>
      <c r="L170" s="90"/>
      <c r="M170" s="123"/>
      <c r="N170" s="123"/>
      <c r="O170" s="123"/>
    </row>
    <row r="171" spans="1:15" s="124" customFormat="1" ht="30" customHeight="1" hidden="1">
      <c r="A171" s="456"/>
      <c r="B171" s="457" t="s">
        <v>1120</v>
      </c>
      <c r="C171" s="450"/>
      <c r="D171" s="451"/>
      <c r="E171" s="473"/>
      <c r="F171" s="453"/>
      <c r="G171" s="473"/>
      <c r="H171" s="454"/>
      <c r="I171" s="453"/>
      <c r="J171" s="455"/>
      <c r="K171" s="89"/>
      <c r="L171" s="90"/>
      <c r="M171" s="123"/>
      <c r="N171" s="123"/>
      <c r="O171" s="123"/>
    </row>
    <row r="172" spans="1:15" s="124" customFormat="1" ht="15" customHeight="1" hidden="1">
      <c r="A172" s="456"/>
      <c r="B172" s="457" t="s">
        <v>1121</v>
      </c>
      <c r="C172" s="450"/>
      <c r="D172" s="451"/>
      <c r="E172" s="473"/>
      <c r="F172" s="453"/>
      <c r="G172" s="473"/>
      <c r="H172" s="454"/>
      <c r="I172" s="453"/>
      <c r="J172" s="455"/>
      <c r="K172" s="89"/>
      <c r="L172" s="90"/>
      <c r="M172" s="123"/>
      <c r="N172" s="123"/>
      <c r="O172" s="123"/>
    </row>
    <row r="173" spans="1:15" s="80" customFormat="1" ht="30" customHeight="1" hidden="1">
      <c r="A173" s="456" t="s">
        <v>1648</v>
      </c>
      <c r="B173" s="458" t="s">
        <v>1649</v>
      </c>
      <c r="C173" s="450" t="s">
        <v>1467</v>
      </c>
      <c r="D173" s="451"/>
      <c r="E173" s="473"/>
      <c r="F173" s="453"/>
      <c r="G173" s="473"/>
      <c r="H173" s="454">
        <v>44.48</v>
      </c>
      <c r="I173" s="453">
        <f>G173*H173</f>
        <v>0</v>
      </c>
      <c r="J173" s="455"/>
      <c r="K173" s="89"/>
      <c r="L173" s="90"/>
      <c r="M173" s="63"/>
      <c r="N173" s="63"/>
      <c r="O173" s="63"/>
    </row>
    <row r="174" spans="1:15" s="80" customFormat="1" ht="15" customHeight="1" hidden="1">
      <c r="A174" s="456"/>
      <c r="B174" s="457" t="s">
        <v>1650</v>
      </c>
      <c r="C174" s="450"/>
      <c r="D174" s="451"/>
      <c r="E174" s="473"/>
      <c r="F174" s="453"/>
      <c r="G174" s="473"/>
      <c r="H174" s="454"/>
      <c r="I174" s="453"/>
      <c r="J174" s="455"/>
      <c r="K174" s="89"/>
      <c r="L174" s="90"/>
      <c r="M174" s="63"/>
      <c r="N174" s="63"/>
      <c r="O174" s="63"/>
    </row>
    <row r="175" spans="1:15" s="80" customFormat="1" ht="15" customHeight="1" hidden="1">
      <c r="A175" s="456"/>
      <c r="B175" s="457" t="s">
        <v>1651</v>
      </c>
      <c r="C175" s="450"/>
      <c r="D175" s="451"/>
      <c r="E175" s="473"/>
      <c r="F175" s="453"/>
      <c r="G175" s="473"/>
      <c r="H175" s="454"/>
      <c r="I175" s="453"/>
      <c r="J175" s="455"/>
      <c r="K175" s="89"/>
      <c r="L175" s="90"/>
      <c r="M175" s="63"/>
      <c r="N175" s="63"/>
      <c r="O175" s="63"/>
    </row>
    <row r="176" spans="1:15" s="80" customFormat="1" ht="15" customHeight="1" hidden="1">
      <c r="A176" s="456"/>
      <c r="B176" s="457" t="s">
        <v>1652</v>
      </c>
      <c r="C176" s="450"/>
      <c r="D176" s="451"/>
      <c r="E176" s="473"/>
      <c r="F176" s="453"/>
      <c r="G176" s="473"/>
      <c r="H176" s="454"/>
      <c r="I176" s="453"/>
      <c r="J176" s="455"/>
      <c r="K176" s="89"/>
      <c r="L176" s="90"/>
      <c r="M176" s="63"/>
      <c r="N176" s="63"/>
      <c r="O176" s="63"/>
    </row>
    <row r="177" spans="1:15" s="80" customFormat="1" ht="15" customHeight="1" hidden="1">
      <c r="A177" s="456"/>
      <c r="B177" s="457" t="s">
        <v>1653</v>
      </c>
      <c r="C177" s="450"/>
      <c r="D177" s="451"/>
      <c r="E177" s="473"/>
      <c r="F177" s="453"/>
      <c r="G177" s="473"/>
      <c r="H177" s="454"/>
      <c r="I177" s="453"/>
      <c r="J177" s="455"/>
      <c r="K177" s="89"/>
      <c r="L177" s="90"/>
      <c r="M177" s="63"/>
      <c r="N177" s="63"/>
      <c r="O177" s="63"/>
    </row>
    <row r="178" spans="1:15" s="80" customFormat="1" ht="15" customHeight="1" hidden="1">
      <c r="A178" s="456"/>
      <c r="B178" s="457" t="s">
        <v>1654</v>
      </c>
      <c r="C178" s="450"/>
      <c r="D178" s="451"/>
      <c r="E178" s="473"/>
      <c r="F178" s="453"/>
      <c r="G178" s="473"/>
      <c r="H178" s="454"/>
      <c r="I178" s="453"/>
      <c r="J178" s="455"/>
      <c r="K178" s="89"/>
      <c r="L178" s="90"/>
      <c r="M178" s="63"/>
      <c r="N178" s="63"/>
      <c r="O178" s="63"/>
    </row>
    <row r="179" spans="1:15" s="80" customFormat="1" ht="15" customHeight="1" hidden="1">
      <c r="A179" s="456"/>
      <c r="B179" s="457" t="s">
        <v>1655</v>
      </c>
      <c r="C179" s="450"/>
      <c r="D179" s="451"/>
      <c r="E179" s="473"/>
      <c r="F179" s="453"/>
      <c r="G179" s="473"/>
      <c r="H179" s="454"/>
      <c r="I179" s="453"/>
      <c r="J179" s="455"/>
      <c r="K179" s="89"/>
      <c r="L179" s="90"/>
      <c r="M179" s="63"/>
      <c r="N179" s="63"/>
      <c r="O179" s="63"/>
    </row>
    <row r="180" spans="1:15" s="80" customFormat="1" ht="15" customHeight="1" hidden="1">
      <c r="A180" s="456"/>
      <c r="B180" s="457" t="s">
        <v>1656</v>
      </c>
      <c r="C180" s="450"/>
      <c r="D180" s="451"/>
      <c r="E180" s="473"/>
      <c r="F180" s="453"/>
      <c r="G180" s="473"/>
      <c r="H180" s="454"/>
      <c r="I180" s="453"/>
      <c r="J180" s="455"/>
      <c r="K180" s="89"/>
      <c r="L180" s="90"/>
      <c r="M180" s="63"/>
      <c r="N180" s="63"/>
      <c r="O180" s="63"/>
    </row>
    <row r="181" spans="1:15" s="80" customFormat="1" ht="15" customHeight="1" hidden="1">
      <c r="A181" s="456"/>
      <c r="B181" s="457" t="s">
        <v>1127</v>
      </c>
      <c r="C181" s="450"/>
      <c r="D181" s="451"/>
      <c r="E181" s="473"/>
      <c r="F181" s="453"/>
      <c r="G181" s="473"/>
      <c r="H181" s="454"/>
      <c r="I181" s="453"/>
      <c r="J181" s="455"/>
      <c r="K181" s="89"/>
      <c r="L181" s="90"/>
      <c r="M181" s="63"/>
      <c r="N181" s="63"/>
      <c r="O181" s="63"/>
    </row>
    <row r="182" spans="1:15" s="80" customFormat="1" ht="15" customHeight="1" hidden="1">
      <c r="A182" s="456"/>
      <c r="B182" s="457" t="s">
        <v>1657</v>
      </c>
      <c r="C182" s="450"/>
      <c r="D182" s="451"/>
      <c r="E182" s="473"/>
      <c r="F182" s="453"/>
      <c r="G182" s="473"/>
      <c r="H182" s="454"/>
      <c r="I182" s="453"/>
      <c r="J182" s="455"/>
      <c r="K182" s="89"/>
      <c r="L182" s="90"/>
      <c r="M182" s="63"/>
      <c r="N182" s="63"/>
      <c r="O182" s="63"/>
    </row>
    <row r="183" spans="1:15" s="80" customFormat="1" ht="30" customHeight="1" hidden="1">
      <c r="A183" s="456" t="s">
        <v>1658</v>
      </c>
      <c r="B183" s="458" t="s">
        <v>1659</v>
      </c>
      <c r="C183" s="450" t="s">
        <v>1467</v>
      </c>
      <c r="D183" s="451"/>
      <c r="E183" s="473"/>
      <c r="F183" s="453"/>
      <c r="G183" s="473"/>
      <c r="H183" s="454">
        <v>24.84</v>
      </c>
      <c r="I183" s="453">
        <f>G183*H183</f>
        <v>0</v>
      </c>
      <c r="J183" s="455"/>
      <c r="K183" s="89"/>
      <c r="L183" s="90"/>
      <c r="M183" s="63"/>
      <c r="N183" s="63"/>
      <c r="O183" s="63"/>
    </row>
    <row r="184" spans="1:15" s="80" customFormat="1" ht="15" customHeight="1" hidden="1">
      <c r="A184" s="456"/>
      <c r="B184" s="457" t="s">
        <v>1653</v>
      </c>
      <c r="C184" s="450"/>
      <c r="D184" s="451"/>
      <c r="E184" s="473"/>
      <c r="F184" s="453"/>
      <c r="G184" s="473"/>
      <c r="H184" s="454"/>
      <c r="I184" s="453"/>
      <c r="J184" s="455"/>
      <c r="K184" s="89"/>
      <c r="L184" s="90"/>
      <c r="M184" s="63"/>
      <c r="N184" s="63"/>
      <c r="O184" s="63"/>
    </row>
    <row r="185" spans="1:15" s="80" customFormat="1" ht="15" customHeight="1" hidden="1">
      <c r="A185" s="456"/>
      <c r="B185" s="457" t="s">
        <v>1655</v>
      </c>
      <c r="C185" s="450"/>
      <c r="D185" s="451"/>
      <c r="E185" s="473"/>
      <c r="F185" s="453"/>
      <c r="G185" s="473"/>
      <c r="H185" s="454"/>
      <c r="I185" s="453"/>
      <c r="J185" s="455"/>
      <c r="K185" s="89"/>
      <c r="L185" s="90"/>
      <c r="M185" s="63"/>
      <c r="N185" s="63"/>
      <c r="O185" s="63"/>
    </row>
    <row r="186" spans="1:15" s="80" customFormat="1" ht="15" customHeight="1" hidden="1">
      <c r="A186" s="456"/>
      <c r="B186" s="457" t="s">
        <v>1139</v>
      </c>
      <c r="C186" s="450"/>
      <c r="D186" s="451"/>
      <c r="E186" s="473"/>
      <c r="F186" s="453"/>
      <c r="G186" s="473"/>
      <c r="H186" s="454"/>
      <c r="I186" s="453"/>
      <c r="J186" s="455"/>
      <c r="K186" s="89"/>
      <c r="L186" s="90"/>
      <c r="M186" s="63"/>
      <c r="N186" s="63"/>
      <c r="O186" s="63"/>
    </row>
    <row r="187" spans="1:15" s="80" customFormat="1" ht="15" customHeight="1" hidden="1">
      <c r="A187" s="456"/>
      <c r="B187" s="457" t="s">
        <v>1660</v>
      </c>
      <c r="C187" s="450"/>
      <c r="D187" s="451"/>
      <c r="E187" s="473"/>
      <c r="F187" s="453"/>
      <c r="G187" s="473"/>
      <c r="H187" s="454"/>
      <c r="I187" s="453"/>
      <c r="J187" s="455"/>
      <c r="K187" s="89"/>
      <c r="L187" s="90"/>
      <c r="M187" s="63"/>
      <c r="N187" s="63"/>
      <c r="O187" s="63"/>
    </row>
    <row r="188" spans="1:15" s="80" customFormat="1" ht="15" customHeight="1" hidden="1">
      <c r="A188" s="456"/>
      <c r="B188" s="457" t="s">
        <v>1127</v>
      </c>
      <c r="C188" s="450"/>
      <c r="D188" s="451"/>
      <c r="E188" s="473"/>
      <c r="F188" s="453"/>
      <c r="G188" s="473"/>
      <c r="H188" s="454"/>
      <c r="I188" s="453"/>
      <c r="J188" s="455"/>
      <c r="K188" s="89"/>
      <c r="L188" s="90"/>
      <c r="M188" s="63"/>
      <c r="N188" s="63"/>
      <c r="O188" s="63"/>
    </row>
    <row r="189" spans="1:15" s="80" customFormat="1" ht="45" customHeight="1" hidden="1">
      <c r="A189" s="456" t="s">
        <v>1492</v>
      </c>
      <c r="B189" s="458" t="s">
        <v>1122</v>
      </c>
      <c r="C189" s="450" t="s">
        <v>1055</v>
      </c>
      <c r="D189" s="451"/>
      <c r="E189" s="452"/>
      <c r="F189" s="453"/>
      <c r="G189" s="473"/>
      <c r="H189" s="454">
        <v>41.12</v>
      </c>
      <c r="I189" s="453">
        <f>G189*H189</f>
        <v>0</v>
      </c>
      <c r="J189" s="455"/>
      <c r="K189" s="89"/>
      <c r="L189" s="90"/>
      <c r="M189" s="63"/>
      <c r="N189" s="63"/>
      <c r="O189" s="63"/>
    </row>
    <row r="190" spans="1:15" s="80" customFormat="1" ht="15" customHeight="1" hidden="1">
      <c r="A190" s="456"/>
      <c r="B190" s="457" t="s">
        <v>1123</v>
      </c>
      <c r="C190" s="450"/>
      <c r="D190" s="451"/>
      <c r="E190" s="473"/>
      <c r="F190" s="453"/>
      <c r="G190" s="473"/>
      <c r="H190" s="454"/>
      <c r="I190" s="453"/>
      <c r="J190" s="455"/>
      <c r="K190" s="89"/>
      <c r="L190" s="90"/>
      <c r="M190" s="63"/>
      <c r="N190" s="63"/>
      <c r="O190" s="63"/>
    </row>
    <row r="191" spans="1:15" s="80" customFormat="1" ht="15" customHeight="1" hidden="1">
      <c r="A191" s="456"/>
      <c r="B191" s="457" t="s">
        <v>1070</v>
      </c>
      <c r="C191" s="450"/>
      <c r="D191" s="451"/>
      <c r="E191" s="473"/>
      <c r="F191" s="453"/>
      <c r="G191" s="473"/>
      <c r="H191" s="454"/>
      <c r="I191" s="453"/>
      <c r="J191" s="455"/>
      <c r="K191" s="89"/>
      <c r="L191" s="90"/>
      <c r="M191" s="63"/>
      <c r="N191" s="63"/>
      <c r="O191" s="63"/>
    </row>
    <row r="192" spans="1:15" s="80" customFormat="1" ht="15" customHeight="1" hidden="1">
      <c r="A192" s="456"/>
      <c r="B192" s="457" t="s">
        <v>1124</v>
      </c>
      <c r="C192" s="450"/>
      <c r="D192" s="451"/>
      <c r="E192" s="473"/>
      <c r="F192" s="453"/>
      <c r="G192" s="473"/>
      <c r="H192" s="454"/>
      <c r="I192" s="453"/>
      <c r="J192" s="455"/>
      <c r="K192" s="89"/>
      <c r="L192" s="90"/>
      <c r="M192" s="63"/>
      <c r="N192" s="63"/>
      <c r="O192" s="63"/>
    </row>
    <row r="193" spans="1:15" s="80" customFormat="1" ht="15" customHeight="1" hidden="1">
      <c r="A193" s="456"/>
      <c r="B193" s="457" t="s">
        <v>1125</v>
      </c>
      <c r="C193" s="450"/>
      <c r="D193" s="451"/>
      <c r="E193" s="473"/>
      <c r="F193" s="453"/>
      <c r="G193" s="473"/>
      <c r="H193" s="454"/>
      <c r="I193" s="453"/>
      <c r="J193" s="455"/>
      <c r="K193" s="89"/>
      <c r="L193" s="90"/>
      <c r="M193" s="63"/>
      <c r="N193" s="63"/>
      <c r="O193" s="63"/>
    </row>
    <row r="194" spans="1:15" s="80" customFormat="1" ht="15" customHeight="1" hidden="1">
      <c r="A194" s="456"/>
      <c r="B194" s="457" t="s">
        <v>1068</v>
      </c>
      <c r="C194" s="450"/>
      <c r="D194" s="451"/>
      <c r="E194" s="473"/>
      <c r="F194" s="453"/>
      <c r="G194" s="473"/>
      <c r="H194" s="454"/>
      <c r="I194" s="453"/>
      <c r="J194" s="455"/>
      <c r="K194" s="89"/>
      <c r="L194" s="90"/>
      <c r="M194" s="63"/>
      <c r="N194" s="63"/>
      <c r="O194" s="63"/>
    </row>
    <row r="195" spans="1:15" s="80" customFormat="1" ht="15" customHeight="1" hidden="1">
      <c r="A195" s="456"/>
      <c r="B195" s="457" t="s">
        <v>1126</v>
      </c>
      <c r="C195" s="450"/>
      <c r="D195" s="451"/>
      <c r="E195" s="473"/>
      <c r="F195" s="453"/>
      <c r="G195" s="473"/>
      <c r="H195" s="454"/>
      <c r="I195" s="453"/>
      <c r="J195" s="455"/>
      <c r="K195" s="89"/>
      <c r="L195" s="90"/>
      <c r="M195" s="63"/>
      <c r="N195" s="63"/>
      <c r="O195" s="63"/>
    </row>
    <row r="196" spans="1:15" s="80" customFormat="1" ht="15" customHeight="1" hidden="1">
      <c r="A196" s="456"/>
      <c r="B196" s="457" t="s">
        <v>1127</v>
      </c>
      <c r="C196" s="450"/>
      <c r="D196" s="451"/>
      <c r="E196" s="473"/>
      <c r="F196" s="453"/>
      <c r="G196" s="473"/>
      <c r="H196" s="454"/>
      <c r="I196" s="453"/>
      <c r="J196" s="455"/>
      <c r="K196" s="89"/>
      <c r="L196" s="90"/>
      <c r="M196" s="63"/>
      <c r="N196" s="63"/>
      <c r="O196" s="63"/>
    </row>
    <row r="197" spans="1:15" s="80" customFormat="1" ht="15" customHeight="1" hidden="1">
      <c r="A197" s="456"/>
      <c r="B197" s="457" t="s">
        <v>1128</v>
      </c>
      <c r="C197" s="450"/>
      <c r="D197" s="451"/>
      <c r="E197" s="473"/>
      <c r="F197" s="453"/>
      <c r="G197" s="473"/>
      <c r="H197" s="454"/>
      <c r="I197" s="453"/>
      <c r="J197" s="455"/>
      <c r="K197" s="89"/>
      <c r="L197" s="90"/>
      <c r="M197" s="63"/>
      <c r="N197" s="63"/>
      <c r="O197" s="63"/>
    </row>
    <row r="198" spans="1:15" s="80" customFormat="1" ht="30" customHeight="1" hidden="1">
      <c r="A198" s="456" t="s">
        <v>1661</v>
      </c>
      <c r="B198" s="458" t="s">
        <v>1602</v>
      </c>
      <c r="C198" s="450" t="s">
        <v>1472</v>
      </c>
      <c r="D198" s="451"/>
      <c r="E198" s="452"/>
      <c r="F198" s="453">
        <f>D198*E198</f>
        <v>0</v>
      </c>
      <c r="G198" s="452"/>
      <c r="H198" s="454">
        <v>1220.77</v>
      </c>
      <c r="I198" s="453">
        <f>G198*H198</f>
        <v>0</v>
      </c>
      <c r="J198" s="455"/>
      <c r="K198" s="89"/>
      <c r="L198" s="90"/>
      <c r="M198" s="63"/>
      <c r="N198" s="63"/>
      <c r="O198" s="63"/>
    </row>
    <row r="199" spans="1:15" s="80" customFormat="1" ht="16.5" customHeight="1" hidden="1">
      <c r="A199" s="456" t="s">
        <v>1662</v>
      </c>
      <c r="B199" s="458" t="s">
        <v>1663</v>
      </c>
      <c r="C199" s="475" t="s">
        <v>1472</v>
      </c>
      <c r="D199" s="451"/>
      <c r="E199" s="473"/>
      <c r="F199" s="453">
        <f>D199*E199</f>
        <v>0</v>
      </c>
      <c r="G199" s="473"/>
      <c r="H199" s="454">
        <v>264.9</v>
      </c>
      <c r="I199" s="453">
        <f>G199*H199</f>
        <v>0</v>
      </c>
      <c r="J199" s="455"/>
      <c r="K199" s="89"/>
      <c r="L199" s="90"/>
      <c r="M199" s="63"/>
      <c r="N199" s="63"/>
      <c r="O199" s="63"/>
    </row>
    <row r="200" spans="1:15" s="80" customFormat="1" ht="15" customHeight="1" hidden="1">
      <c r="A200" s="456"/>
      <c r="B200" s="457" t="s">
        <v>1106</v>
      </c>
      <c r="C200" s="450"/>
      <c r="D200" s="451"/>
      <c r="E200" s="473"/>
      <c r="F200" s="453"/>
      <c r="G200" s="473"/>
      <c r="H200" s="454"/>
      <c r="I200" s="453"/>
      <c r="J200" s="455"/>
      <c r="K200" s="89"/>
      <c r="L200" s="90"/>
      <c r="M200" s="63"/>
      <c r="N200" s="63"/>
      <c r="O200" s="63"/>
    </row>
    <row r="201" spans="1:15" s="80" customFormat="1" ht="15" customHeight="1" hidden="1">
      <c r="A201" s="456"/>
      <c r="B201" s="457" t="s">
        <v>1116</v>
      </c>
      <c r="C201" s="450"/>
      <c r="D201" s="451"/>
      <c r="E201" s="473"/>
      <c r="F201" s="453"/>
      <c r="G201" s="473"/>
      <c r="H201" s="454"/>
      <c r="I201" s="453"/>
      <c r="J201" s="455"/>
      <c r="K201" s="89"/>
      <c r="L201" s="90"/>
      <c r="M201" s="63"/>
      <c r="N201" s="63"/>
      <c r="O201" s="63"/>
    </row>
    <row r="202" spans="1:15" s="80" customFormat="1" ht="15" customHeight="1" hidden="1">
      <c r="A202" s="456"/>
      <c r="B202" s="457" t="s">
        <v>1065</v>
      </c>
      <c r="C202" s="450"/>
      <c r="D202" s="451"/>
      <c r="E202" s="473"/>
      <c r="F202" s="453"/>
      <c r="G202" s="473"/>
      <c r="H202" s="454"/>
      <c r="I202" s="453"/>
      <c r="J202" s="455"/>
      <c r="K202" s="89"/>
      <c r="L202" s="90"/>
      <c r="M202" s="63"/>
      <c r="N202" s="63"/>
      <c r="O202" s="63"/>
    </row>
    <row r="203" spans="1:15" s="80" customFormat="1" ht="15" customHeight="1" hidden="1">
      <c r="A203" s="456"/>
      <c r="B203" s="457" t="s">
        <v>1150</v>
      </c>
      <c r="C203" s="450"/>
      <c r="D203" s="451"/>
      <c r="E203" s="473"/>
      <c r="F203" s="453"/>
      <c r="G203" s="473"/>
      <c r="H203" s="454"/>
      <c r="I203" s="453"/>
      <c r="J203" s="455"/>
      <c r="K203" s="89"/>
      <c r="L203" s="90"/>
      <c r="M203" s="63"/>
      <c r="N203" s="63"/>
      <c r="O203" s="63"/>
    </row>
    <row r="204" spans="1:15" s="80" customFormat="1" ht="15" customHeight="1" hidden="1">
      <c r="A204" s="456"/>
      <c r="B204" s="457" t="s">
        <v>1130</v>
      </c>
      <c r="C204" s="450"/>
      <c r="D204" s="451"/>
      <c r="E204" s="473"/>
      <c r="F204" s="453"/>
      <c r="G204" s="473"/>
      <c r="H204" s="454"/>
      <c r="I204" s="453"/>
      <c r="J204" s="455"/>
      <c r="K204" s="89"/>
      <c r="L204" s="90"/>
      <c r="M204" s="63"/>
      <c r="N204" s="63"/>
      <c r="O204" s="63"/>
    </row>
    <row r="205" spans="1:15" s="80" customFormat="1" ht="16.5" customHeight="1" hidden="1">
      <c r="A205" s="456" t="s">
        <v>1664</v>
      </c>
      <c r="B205" s="458" t="s">
        <v>1665</v>
      </c>
      <c r="C205" s="475" t="s">
        <v>1472</v>
      </c>
      <c r="D205" s="451"/>
      <c r="E205" s="473"/>
      <c r="F205" s="453">
        <f>D205*E205</f>
        <v>0</v>
      </c>
      <c r="G205" s="473"/>
      <c r="H205" s="454">
        <v>268.82</v>
      </c>
      <c r="I205" s="453">
        <f>G205*H205</f>
        <v>0</v>
      </c>
      <c r="J205" s="455"/>
      <c r="K205" s="89"/>
      <c r="L205" s="90"/>
      <c r="M205" s="63"/>
      <c r="N205" s="63"/>
      <c r="O205" s="63"/>
    </row>
    <row r="206" spans="1:15" s="80" customFormat="1" ht="15" customHeight="1" hidden="1">
      <c r="A206" s="456"/>
      <c r="B206" s="457" t="s">
        <v>1116</v>
      </c>
      <c r="C206" s="450"/>
      <c r="D206" s="451"/>
      <c r="E206" s="473"/>
      <c r="F206" s="453"/>
      <c r="G206" s="473"/>
      <c r="H206" s="454"/>
      <c r="I206" s="453"/>
      <c r="J206" s="455"/>
      <c r="K206" s="89"/>
      <c r="L206" s="90"/>
      <c r="M206" s="63"/>
      <c r="N206" s="63"/>
      <c r="O206" s="63"/>
    </row>
    <row r="207" spans="1:15" s="80" customFormat="1" ht="15" customHeight="1" hidden="1">
      <c r="A207" s="456"/>
      <c r="B207" s="457" t="s">
        <v>1065</v>
      </c>
      <c r="C207" s="450"/>
      <c r="D207" s="451"/>
      <c r="E207" s="473"/>
      <c r="F207" s="453"/>
      <c r="G207" s="473"/>
      <c r="H207" s="454"/>
      <c r="I207" s="453"/>
      <c r="J207" s="455"/>
      <c r="K207" s="89"/>
      <c r="L207" s="90"/>
      <c r="M207" s="63"/>
      <c r="N207" s="63"/>
      <c r="O207" s="63"/>
    </row>
    <row r="208" spans="1:15" s="80" customFormat="1" ht="15" customHeight="1" hidden="1">
      <c r="A208" s="456"/>
      <c r="B208" s="457" t="s">
        <v>1150</v>
      </c>
      <c r="C208" s="450"/>
      <c r="D208" s="451"/>
      <c r="E208" s="473"/>
      <c r="F208" s="453"/>
      <c r="G208" s="473"/>
      <c r="H208" s="454"/>
      <c r="I208" s="453"/>
      <c r="J208" s="455"/>
      <c r="K208" s="89"/>
      <c r="L208" s="90"/>
      <c r="M208" s="63"/>
      <c r="N208" s="63"/>
      <c r="O208" s="63"/>
    </row>
    <row r="209" spans="1:15" s="80" customFormat="1" ht="15" customHeight="1" hidden="1">
      <c r="A209" s="456"/>
      <c r="B209" s="457" t="s">
        <v>1666</v>
      </c>
      <c r="C209" s="450"/>
      <c r="D209" s="451"/>
      <c r="E209" s="473"/>
      <c r="F209" s="453"/>
      <c r="G209" s="473"/>
      <c r="H209" s="454"/>
      <c r="I209" s="453"/>
      <c r="J209" s="455"/>
      <c r="K209" s="89"/>
      <c r="L209" s="90"/>
      <c r="M209" s="63"/>
      <c r="N209" s="63"/>
      <c r="O209" s="63"/>
    </row>
    <row r="210" spans="1:15" s="80" customFormat="1" ht="15" customHeight="1" hidden="1">
      <c r="A210" s="456" t="s">
        <v>1493</v>
      </c>
      <c r="B210" s="458" t="s">
        <v>1129</v>
      </c>
      <c r="C210" s="450" t="s">
        <v>1105</v>
      </c>
      <c r="D210" s="451"/>
      <c r="E210" s="452"/>
      <c r="F210" s="453"/>
      <c r="G210" s="473"/>
      <c r="H210" s="454">
        <v>273.93</v>
      </c>
      <c r="I210" s="453">
        <f>G210*H210</f>
        <v>0</v>
      </c>
      <c r="J210" s="455"/>
      <c r="K210" s="89"/>
      <c r="L210" s="90"/>
      <c r="M210" s="63"/>
      <c r="N210" s="63"/>
      <c r="O210" s="63"/>
    </row>
    <row r="211" spans="1:15" s="80" customFormat="1" ht="15" customHeight="1" hidden="1">
      <c r="A211" s="456"/>
      <c r="B211" s="457" t="s">
        <v>1106</v>
      </c>
      <c r="C211" s="450"/>
      <c r="D211" s="451"/>
      <c r="E211" s="473"/>
      <c r="F211" s="453"/>
      <c r="G211" s="473"/>
      <c r="H211" s="454"/>
      <c r="I211" s="453"/>
      <c r="J211" s="455"/>
      <c r="K211" s="89"/>
      <c r="L211" s="90"/>
      <c r="M211" s="63"/>
      <c r="N211" s="63"/>
      <c r="O211" s="63"/>
    </row>
    <row r="212" spans="1:15" s="80" customFormat="1" ht="15" customHeight="1" hidden="1">
      <c r="A212" s="456"/>
      <c r="B212" s="457" t="s">
        <v>1116</v>
      </c>
      <c r="C212" s="450"/>
      <c r="D212" s="451"/>
      <c r="E212" s="473"/>
      <c r="F212" s="453"/>
      <c r="G212" s="473"/>
      <c r="H212" s="454"/>
      <c r="I212" s="453"/>
      <c r="J212" s="455"/>
      <c r="K212" s="89"/>
      <c r="L212" s="90"/>
      <c r="M212" s="63"/>
      <c r="N212" s="63"/>
      <c r="O212" s="63"/>
    </row>
    <row r="213" spans="1:15" s="80" customFormat="1" ht="15" customHeight="1" hidden="1">
      <c r="A213" s="456"/>
      <c r="B213" s="457" t="s">
        <v>1065</v>
      </c>
      <c r="C213" s="450"/>
      <c r="D213" s="451"/>
      <c r="E213" s="473"/>
      <c r="F213" s="453"/>
      <c r="G213" s="473"/>
      <c r="H213" s="454"/>
      <c r="I213" s="453"/>
      <c r="J213" s="455"/>
      <c r="K213" s="89"/>
      <c r="L213" s="90"/>
      <c r="M213" s="63"/>
      <c r="N213" s="63"/>
      <c r="O213" s="63"/>
    </row>
    <row r="214" spans="1:15" s="80" customFormat="1" ht="15" customHeight="1" hidden="1">
      <c r="A214" s="456"/>
      <c r="B214" s="457" t="s">
        <v>1108</v>
      </c>
      <c r="C214" s="450"/>
      <c r="D214" s="451"/>
      <c r="E214" s="473"/>
      <c r="F214" s="453"/>
      <c r="G214" s="473"/>
      <c r="H214" s="454"/>
      <c r="I214" s="453"/>
      <c r="J214" s="455"/>
      <c r="K214" s="89"/>
      <c r="L214" s="90"/>
      <c r="M214" s="63"/>
      <c r="N214" s="63"/>
      <c r="O214" s="63"/>
    </row>
    <row r="215" spans="1:15" s="80" customFormat="1" ht="15" customHeight="1" hidden="1">
      <c r="A215" s="456"/>
      <c r="B215" s="457" t="s">
        <v>1130</v>
      </c>
      <c r="C215" s="450"/>
      <c r="D215" s="451"/>
      <c r="E215" s="473"/>
      <c r="F215" s="453"/>
      <c r="G215" s="473"/>
      <c r="H215" s="454"/>
      <c r="I215" s="453"/>
      <c r="J215" s="455"/>
      <c r="K215" s="89"/>
      <c r="L215" s="90"/>
      <c r="M215" s="63"/>
      <c r="N215" s="63"/>
      <c r="O215" s="63"/>
    </row>
    <row r="216" spans="1:15" s="80" customFormat="1" ht="45" customHeight="1" hidden="1">
      <c r="A216" s="456" t="s">
        <v>1494</v>
      </c>
      <c r="B216" s="458" t="s">
        <v>1131</v>
      </c>
      <c r="C216" s="450" t="s">
        <v>1467</v>
      </c>
      <c r="D216" s="451"/>
      <c r="E216" s="452"/>
      <c r="F216" s="453"/>
      <c r="G216" s="473"/>
      <c r="H216" s="454">
        <v>68.72</v>
      </c>
      <c r="I216" s="453">
        <f>G216*H216</f>
        <v>0</v>
      </c>
      <c r="J216" s="455"/>
      <c r="K216" s="89"/>
      <c r="L216" s="90"/>
      <c r="M216" s="63"/>
      <c r="N216" s="63"/>
      <c r="O216" s="63"/>
    </row>
    <row r="217" spans="1:15" s="80" customFormat="1" ht="15" customHeight="1" hidden="1">
      <c r="A217" s="456"/>
      <c r="B217" s="457" t="s">
        <v>1106</v>
      </c>
      <c r="C217" s="450"/>
      <c r="D217" s="451"/>
      <c r="E217" s="473"/>
      <c r="F217" s="453"/>
      <c r="G217" s="473"/>
      <c r="H217" s="454"/>
      <c r="I217" s="453"/>
      <c r="J217" s="455"/>
      <c r="K217" s="89"/>
      <c r="L217" s="90"/>
      <c r="M217" s="63"/>
      <c r="N217" s="63"/>
      <c r="O217" s="63"/>
    </row>
    <row r="218" spans="1:15" s="80" customFormat="1" ht="15" customHeight="1" hidden="1">
      <c r="A218" s="456"/>
      <c r="B218" s="457" t="s">
        <v>1132</v>
      </c>
      <c r="C218" s="450"/>
      <c r="D218" s="451"/>
      <c r="E218" s="473"/>
      <c r="F218" s="453"/>
      <c r="G218" s="473"/>
      <c r="H218" s="454"/>
      <c r="I218" s="453"/>
      <c r="J218" s="455"/>
      <c r="K218" s="89"/>
      <c r="L218" s="90"/>
      <c r="M218" s="63"/>
      <c r="N218" s="63"/>
      <c r="O218" s="63"/>
    </row>
    <row r="219" spans="1:15" s="80" customFormat="1" ht="15" customHeight="1" hidden="1">
      <c r="A219" s="456"/>
      <c r="B219" s="457" t="s">
        <v>1133</v>
      </c>
      <c r="C219" s="450"/>
      <c r="D219" s="451"/>
      <c r="E219" s="473"/>
      <c r="F219" s="453"/>
      <c r="G219" s="473"/>
      <c r="H219" s="454"/>
      <c r="I219" s="453"/>
      <c r="J219" s="455"/>
      <c r="K219" s="89"/>
      <c r="L219" s="90"/>
      <c r="M219" s="63"/>
      <c r="N219" s="63"/>
      <c r="O219" s="63"/>
    </row>
    <row r="220" spans="1:15" s="80" customFormat="1" ht="15" customHeight="1" hidden="1">
      <c r="A220" s="456"/>
      <c r="B220" s="457" t="s">
        <v>1116</v>
      </c>
      <c r="C220" s="450"/>
      <c r="D220" s="451"/>
      <c r="E220" s="473"/>
      <c r="F220" s="453"/>
      <c r="G220" s="473"/>
      <c r="H220" s="454"/>
      <c r="I220" s="453"/>
      <c r="J220" s="455"/>
      <c r="K220" s="89"/>
      <c r="L220" s="90"/>
      <c r="M220" s="63"/>
      <c r="N220" s="63"/>
      <c r="O220" s="63"/>
    </row>
    <row r="221" spans="1:15" s="80" customFormat="1" ht="15" customHeight="1" hidden="1">
      <c r="A221" s="456"/>
      <c r="B221" s="457" t="s">
        <v>1065</v>
      </c>
      <c r="C221" s="450"/>
      <c r="D221" s="451"/>
      <c r="E221" s="473"/>
      <c r="F221" s="453"/>
      <c r="G221" s="473"/>
      <c r="H221" s="454"/>
      <c r="I221" s="453"/>
      <c r="J221" s="455"/>
      <c r="K221" s="89"/>
      <c r="L221" s="90"/>
      <c r="M221" s="63"/>
      <c r="N221" s="63"/>
      <c r="O221" s="63"/>
    </row>
    <row r="222" spans="1:15" s="80" customFormat="1" ht="15" customHeight="1" hidden="1">
      <c r="A222" s="456"/>
      <c r="B222" s="457" t="s">
        <v>1108</v>
      </c>
      <c r="C222" s="450"/>
      <c r="D222" s="451"/>
      <c r="E222" s="473"/>
      <c r="F222" s="453"/>
      <c r="G222" s="473"/>
      <c r="H222" s="454"/>
      <c r="I222" s="453"/>
      <c r="J222" s="455"/>
      <c r="K222" s="89"/>
      <c r="L222" s="90"/>
      <c r="M222" s="63"/>
      <c r="N222" s="63"/>
      <c r="O222" s="63"/>
    </row>
    <row r="223" spans="1:15" s="80" customFormat="1" ht="30" customHeight="1" hidden="1">
      <c r="A223" s="456"/>
      <c r="B223" s="457" t="s">
        <v>1495</v>
      </c>
      <c r="C223" s="450"/>
      <c r="D223" s="451"/>
      <c r="E223" s="473"/>
      <c r="F223" s="453"/>
      <c r="G223" s="473"/>
      <c r="H223" s="454"/>
      <c r="I223" s="453"/>
      <c r="J223" s="455"/>
      <c r="K223" s="89"/>
      <c r="L223" s="90"/>
      <c r="M223" s="63"/>
      <c r="N223" s="63"/>
      <c r="O223" s="63"/>
    </row>
    <row r="224" spans="1:15" s="80" customFormat="1" ht="15" customHeight="1" hidden="1">
      <c r="A224" s="456"/>
      <c r="B224" s="457" t="s">
        <v>1134</v>
      </c>
      <c r="C224" s="450"/>
      <c r="D224" s="451"/>
      <c r="E224" s="473"/>
      <c r="F224" s="453"/>
      <c r="G224" s="473"/>
      <c r="H224" s="454"/>
      <c r="I224" s="453"/>
      <c r="J224" s="455"/>
      <c r="K224" s="89"/>
      <c r="L224" s="90"/>
      <c r="M224" s="63"/>
      <c r="N224" s="63"/>
      <c r="O224" s="63"/>
    </row>
    <row r="225" spans="1:15" s="80" customFormat="1" ht="15" customHeight="1" hidden="1">
      <c r="A225" s="456"/>
      <c r="B225" s="457" t="s">
        <v>1135</v>
      </c>
      <c r="C225" s="450"/>
      <c r="D225" s="451"/>
      <c r="E225" s="473"/>
      <c r="F225" s="453"/>
      <c r="G225" s="473"/>
      <c r="H225" s="454"/>
      <c r="I225" s="453"/>
      <c r="J225" s="455"/>
      <c r="K225" s="89"/>
      <c r="L225" s="90"/>
      <c r="M225" s="63"/>
      <c r="N225" s="63"/>
      <c r="O225" s="63"/>
    </row>
    <row r="226" spans="1:15" s="80" customFormat="1" ht="15" customHeight="1" hidden="1">
      <c r="A226" s="456"/>
      <c r="B226" s="457" t="s">
        <v>1136</v>
      </c>
      <c r="C226" s="450"/>
      <c r="D226" s="451"/>
      <c r="E226" s="473"/>
      <c r="F226" s="453"/>
      <c r="G226" s="473"/>
      <c r="H226" s="454"/>
      <c r="I226" s="453"/>
      <c r="J226" s="455"/>
      <c r="K226" s="89"/>
      <c r="L226" s="90"/>
      <c r="M226" s="63"/>
      <c r="N226" s="63"/>
      <c r="O226" s="63"/>
    </row>
    <row r="227" spans="1:15" s="80" customFormat="1" ht="15" customHeight="1" hidden="1">
      <c r="A227" s="456"/>
      <c r="B227" s="457" t="s">
        <v>1137</v>
      </c>
      <c r="C227" s="450"/>
      <c r="D227" s="451"/>
      <c r="E227" s="452"/>
      <c r="F227" s="453"/>
      <c r="G227" s="473"/>
      <c r="H227" s="454"/>
      <c r="I227" s="453"/>
      <c r="J227" s="455"/>
      <c r="K227" s="89"/>
      <c r="L227" s="90"/>
      <c r="M227" s="63"/>
      <c r="N227" s="63"/>
      <c r="O227" s="63"/>
    </row>
    <row r="228" spans="1:15" s="124" customFormat="1" ht="45" customHeight="1" hidden="1">
      <c r="A228" s="456" t="s">
        <v>1496</v>
      </c>
      <c r="B228" s="458" t="s">
        <v>1497</v>
      </c>
      <c r="C228" s="450" t="s">
        <v>1467</v>
      </c>
      <c r="D228" s="451"/>
      <c r="E228" s="452"/>
      <c r="F228" s="453"/>
      <c r="G228" s="473"/>
      <c r="H228" s="454">
        <v>57.69</v>
      </c>
      <c r="I228" s="453">
        <f>G228*H228</f>
        <v>0</v>
      </c>
      <c r="J228" s="455"/>
      <c r="K228" s="89"/>
      <c r="L228" s="90"/>
      <c r="M228" s="123"/>
      <c r="N228" s="123"/>
      <c r="O228" s="123"/>
    </row>
    <row r="229" spans="1:15" s="124" customFormat="1" ht="30" customHeight="1" hidden="1">
      <c r="A229" s="456"/>
      <c r="B229" s="457" t="s">
        <v>1498</v>
      </c>
      <c r="C229" s="450"/>
      <c r="D229" s="451"/>
      <c r="E229" s="473"/>
      <c r="F229" s="453"/>
      <c r="G229" s="473"/>
      <c r="H229" s="454"/>
      <c r="I229" s="453"/>
      <c r="J229" s="455"/>
      <c r="K229" s="89"/>
      <c r="L229" s="90"/>
      <c r="M229" s="123"/>
      <c r="N229" s="123"/>
      <c r="O229" s="123"/>
    </row>
    <row r="230" spans="1:15" s="124" customFormat="1" ht="15" customHeight="1" hidden="1">
      <c r="A230" s="456"/>
      <c r="B230" s="457" t="s">
        <v>1138</v>
      </c>
      <c r="C230" s="450"/>
      <c r="D230" s="451"/>
      <c r="E230" s="473"/>
      <c r="F230" s="453"/>
      <c r="G230" s="473"/>
      <c r="H230" s="454"/>
      <c r="I230" s="453"/>
      <c r="J230" s="455"/>
      <c r="K230" s="89"/>
      <c r="L230" s="90"/>
      <c r="M230" s="123"/>
      <c r="N230" s="123"/>
      <c r="O230" s="123"/>
    </row>
    <row r="231" spans="1:15" s="124" customFormat="1" ht="15" customHeight="1" hidden="1">
      <c r="A231" s="456"/>
      <c r="B231" s="457" t="s">
        <v>1139</v>
      </c>
      <c r="C231" s="450"/>
      <c r="D231" s="451"/>
      <c r="E231" s="473"/>
      <c r="F231" s="453"/>
      <c r="G231" s="473"/>
      <c r="H231" s="454"/>
      <c r="I231" s="453"/>
      <c r="J231" s="455"/>
      <c r="K231" s="89"/>
      <c r="L231" s="90"/>
      <c r="M231" s="123"/>
      <c r="N231" s="123"/>
      <c r="O231" s="123"/>
    </row>
    <row r="232" spans="1:15" s="124" customFormat="1" ht="15" customHeight="1" hidden="1">
      <c r="A232" s="456"/>
      <c r="B232" s="457" t="s">
        <v>1136</v>
      </c>
      <c r="C232" s="450"/>
      <c r="D232" s="451"/>
      <c r="E232" s="473"/>
      <c r="F232" s="453"/>
      <c r="G232" s="473"/>
      <c r="H232" s="454"/>
      <c r="I232" s="453"/>
      <c r="J232" s="455"/>
      <c r="K232" s="89"/>
      <c r="L232" s="90"/>
      <c r="M232" s="123"/>
      <c r="N232" s="123"/>
      <c r="O232" s="123"/>
    </row>
    <row r="233" spans="1:15" s="124" customFormat="1" ht="15" customHeight="1" hidden="1">
      <c r="A233" s="456"/>
      <c r="B233" s="457" t="s">
        <v>1106</v>
      </c>
      <c r="C233" s="450"/>
      <c r="D233" s="451"/>
      <c r="E233" s="473"/>
      <c r="F233" s="453"/>
      <c r="G233" s="473"/>
      <c r="H233" s="454"/>
      <c r="I233" s="453"/>
      <c r="J233" s="455"/>
      <c r="K233" s="89"/>
      <c r="L233" s="90"/>
      <c r="M233" s="123"/>
      <c r="N233" s="123"/>
      <c r="O233" s="123"/>
    </row>
    <row r="234" spans="1:15" s="124" customFormat="1" ht="15" customHeight="1" hidden="1">
      <c r="A234" s="456"/>
      <c r="B234" s="457" t="s">
        <v>1140</v>
      </c>
      <c r="C234" s="450"/>
      <c r="D234" s="451"/>
      <c r="E234" s="473"/>
      <c r="F234" s="453"/>
      <c r="G234" s="473"/>
      <c r="H234" s="454"/>
      <c r="I234" s="453"/>
      <c r="J234" s="455"/>
      <c r="K234" s="89"/>
      <c r="L234" s="90"/>
      <c r="M234" s="123"/>
      <c r="N234" s="123"/>
      <c r="O234" s="123"/>
    </row>
    <row r="235" spans="1:15" s="124" customFormat="1" ht="15" customHeight="1" hidden="1">
      <c r="A235" s="456"/>
      <c r="B235" s="457" t="s">
        <v>1133</v>
      </c>
      <c r="C235" s="450"/>
      <c r="D235" s="451"/>
      <c r="E235" s="473"/>
      <c r="F235" s="453"/>
      <c r="G235" s="473"/>
      <c r="H235" s="454"/>
      <c r="I235" s="453"/>
      <c r="J235" s="455"/>
      <c r="K235" s="89"/>
      <c r="L235" s="90"/>
      <c r="M235" s="123"/>
      <c r="N235" s="123"/>
      <c r="O235" s="123"/>
    </row>
    <row r="236" spans="1:15" s="124" customFormat="1" ht="15" customHeight="1" hidden="1">
      <c r="A236" s="456"/>
      <c r="B236" s="457" t="s">
        <v>1107</v>
      </c>
      <c r="C236" s="450"/>
      <c r="D236" s="451"/>
      <c r="E236" s="473"/>
      <c r="F236" s="453"/>
      <c r="G236" s="473"/>
      <c r="H236" s="454"/>
      <c r="I236" s="453"/>
      <c r="J236" s="455"/>
      <c r="K236" s="89"/>
      <c r="L236" s="90"/>
      <c r="M236" s="123"/>
      <c r="N236" s="123"/>
      <c r="O236" s="123"/>
    </row>
    <row r="237" spans="1:15" s="124" customFormat="1" ht="15" customHeight="1" hidden="1">
      <c r="A237" s="456"/>
      <c r="B237" s="457" t="s">
        <v>1065</v>
      </c>
      <c r="C237" s="450"/>
      <c r="D237" s="451"/>
      <c r="E237" s="473"/>
      <c r="F237" s="453"/>
      <c r="G237" s="473"/>
      <c r="H237" s="454"/>
      <c r="I237" s="453"/>
      <c r="J237" s="455"/>
      <c r="K237" s="89"/>
      <c r="L237" s="90"/>
      <c r="M237" s="123"/>
      <c r="N237" s="123"/>
      <c r="O237" s="123"/>
    </row>
    <row r="238" spans="1:15" s="124" customFormat="1" ht="15" customHeight="1" hidden="1">
      <c r="A238" s="456"/>
      <c r="B238" s="457" t="s">
        <v>1108</v>
      </c>
      <c r="C238" s="450"/>
      <c r="D238" s="451"/>
      <c r="E238" s="473"/>
      <c r="F238" s="453"/>
      <c r="G238" s="473"/>
      <c r="H238" s="454"/>
      <c r="I238" s="453"/>
      <c r="J238" s="455"/>
      <c r="K238" s="89"/>
      <c r="L238" s="90"/>
      <c r="M238" s="123"/>
      <c r="N238" s="123"/>
      <c r="O238" s="123"/>
    </row>
    <row r="239" spans="1:15" s="124" customFormat="1" ht="15" customHeight="1" hidden="1">
      <c r="A239" s="456"/>
      <c r="B239" s="457" t="s">
        <v>1130</v>
      </c>
      <c r="C239" s="450"/>
      <c r="D239" s="451"/>
      <c r="E239" s="473"/>
      <c r="F239" s="453"/>
      <c r="G239" s="473"/>
      <c r="H239" s="454"/>
      <c r="I239" s="453"/>
      <c r="J239" s="455"/>
      <c r="K239" s="89"/>
      <c r="L239" s="90"/>
      <c r="M239" s="123"/>
      <c r="N239" s="123"/>
      <c r="O239" s="123"/>
    </row>
    <row r="240" spans="1:15" s="80" customFormat="1" ht="30" customHeight="1" hidden="1">
      <c r="A240" s="456" t="s">
        <v>1667</v>
      </c>
      <c r="B240" s="458" t="s">
        <v>1668</v>
      </c>
      <c r="C240" s="450" t="s">
        <v>1055</v>
      </c>
      <c r="D240" s="451"/>
      <c r="E240" s="473"/>
      <c r="F240" s="453">
        <f>D240*E240</f>
        <v>0</v>
      </c>
      <c r="G240" s="473"/>
      <c r="H240" s="454">
        <v>25.53</v>
      </c>
      <c r="I240" s="453">
        <f>G240*H240</f>
        <v>0</v>
      </c>
      <c r="J240" s="455"/>
      <c r="K240" s="89"/>
      <c r="L240" s="90"/>
      <c r="M240" s="63"/>
      <c r="N240" s="63"/>
      <c r="O240" s="63"/>
    </row>
    <row r="241" spans="1:15" s="80" customFormat="1" ht="15" customHeight="1" hidden="1">
      <c r="A241" s="456"/>
      <c r="B241" s="457" t="s">
        <v>1669</v>
      </c>
      <c r="C241" s="450"/>
      <c r="D241" s="451"/>
      <c r="E241" s="473"/>
      <c r="F241" s="453"/>
      <c r="G241" s="473"/>
      <c r="H241" s="454"/>
      <c r="I241" s="453"/>
      <c r="J241" s="455"/>
      <c r="K241" s="89"/>
      <c r="L241" s="90"/>
      <c r="M241" s="63"/>
      <c r="N241" s="63"/>
      <c r="O241" s="63"/>
    </row>
    <row r="242" spans="1:15" s="80" customFormat="1" ht="15" customHeight="1" hidden="1">
      <c r="A242" s="456"/>
      <c r="B242" s="457" t="s">
        <v>1670</v>
      </c>
      <c r="C242" s="450"/>
      <c r="D242" s="451"/>
      <c r="E242" s="473"/>
      <c r="F242" s="453"/>
      <c r="G242" s="473"/>
      <c r="H242" s="454"/>
      <c r="I242" s="453"/>
      <c r="J242" s="455"/>
      <c r="K242" s="89"/>
      <c r="L242" s="90"/>
      <c r="M242" s="63"/>
      <c r="N242" s="63"/>
      <c r="O242" s="63"/>
    </row>
    <row r="243" spans="1:15" s="80" customFormat="1" ht="15" customHeight="1" hidden="1">
      <c r="A243" s="456"/>
      <c r="B243" s="457" t="s">
        <v>1140</v>
      </c>
      <c r="C243" s="450"/>
      <c r="D243" s="451"/>
      <c r="E243" s="473"/>
      <c r="F243" s="453"/>
      <c r="G243" s="473"/>
      <c r="H243" s="454"/>
      <c r="I243" s="453"/>
      <c r="J243" s="455"/>
      <c r="K243" s="89"/>
      <c r="L243" s="90"/>
      <c r="M243" s="63"/>
      <c r="N243" s="63"/>
      <c r="O243" s="63"/>
    </row>
    <row r="244" spans="1:15" s="80" customFormat="1" ht="15" customHeight="1" hidden="1">
      <c r="A244" s="456"/>
      <c r="B244" s="457" t="s">
        <v>1671</v>
      </c>
      <c r="C244" s="450"/>
      <c r="D244" s="451"/>
      <c r="E244" s="473"/>
      <c r="F244" s="453"/>
      <c r="G244" s="473"/>
      <c r="H244" s="454"/>
      <c r="I244" s="453"/>
      <c r="J244" s="455"/>
      <c r="K244" s="89"/>
      <c r="L244" s="90"/>
      <c r="M244" s="63"/>
      <c r="N244" s="63"/>
      <c r="O244" s="63"/>
    </row>
    <row r="245" spans="1:15" s="80" customFormat="1" ht="15" customHeight="1" hidden="1">
      <c r="A245" s="456" t="s">
        <v>1672</v>
      </c>
      <c r="B245" s="458" t="s">
        <v>1141</v>
      </c>
      <c r="C245" s="450" t="s">
        <v>1105</v>
      </c>
      <c r="D245" s="451"/>
      <c r="E245" s="452"/>
      <c r="F245" s="453"/>
      <c r="G245" s="473"/>
      <c r="H245" s="454">
        <v>11.84</v>
      </c>
      <c r="I245" s="453">
        <f>G245*H245</f>
        <v>0</v>
      </c>
      <c r="J245" s="455"/>
      <c r="K245" s="89"/>
      <c r="L245" s="90"/>
      <c r="M245" s="63"/>
      <c r="N245" s="63"/>
      <c r="O245" s="63"/>
    </row>
    <row r="246" spans="1:15" s="80" customFormat="1" ht="15" customHeight="1" hidden="1">
      <c r="A246" s="456"/>
      <c r="B246" s="457" t="s">
        <v>1142</v>
      </c>
      <c r="C246" s="450"/>
      <c r="D246" s="451"/>
      <c r="E246" s="473"/>
      <c r="F246" s="453"/>
      <c r="G246" s="473"/>
      <c r="H246" s="454"/>
      <c r="I246" s="453"/>
      <c r="J246" s="455"/>
      <c r="K246" s="89"/>
      <c r="L246" s="90"/>
      <c r="M246" s="63"/>
      <c r="N246" s="63"/>
      <c r="O246" s="63"/>
    </row>
    <row r="247" spans="1:15" s="80" customFormat="1" ht="15" customHeight="1" hidden="1">
      <c r="A247" s="456" t="s">
        <v>1673</v>
      </c>
      <c r="B247" s="458" t="s">
        <v>1143</v>
      </c>
      <c r="C247" s="450" t="s">
        <v>1105</v>
      </c>
      <c r="D247" s="451"/>
      <c r="E247" s="452"/>
      <c r="F247" s="453"/>
      <c r="G247" s="473"/>
      <c r="H247" s="454">
        <v>1115.54</v>
      </c>
      <c r="I247" s="453">
        <f>G247*H247</f>
        <v>0</v>
      </c>
      <c r="J247" s="455"/>
      <c r="K247" s="89"/>
      <c r="L247" s="90"/>
      <c r="M247" s="63"/>
      <c r="N247" s="63"/>
      <c r="O247" s="63"/>
    </row>
    <row r="248" spans="1:15" s="80" customFormat="1" ht="15" customHeight="1" hidden="1">
      <c r="A248" s="456"/>
      <c r="B248" s="457" t="s">
        <v>1144</v>
      </c>
      <c r="C248" s="450"/>
      <c r="D248" s="451"/>
      <c r="E248" s="473"/>
      <c r="F248" s="453"/>
      <c r="G248" s="473"/>
      <c r="H248" s="454"/>
      <c r="I248" s="453"/>
      <c r="J248" s="455"/>
      <c r="K248" s="89"/>
      <c r="L248" s="90"/>
      <c r="M248" s="63"/>
      <c r="N248" s="63"/>
      <c r="O248" s="63"/>
    </row>
    <row r="249" spans="1:15" s="80" customFormat="1" ht="15" customHeight="1" hidden="1">
      <c r="A249" s="456"/>
      <c r="B249" s="457" t="s">
        <v>1145</v>
      </c>
      <c r="C249" s="450"/>
      <c r="D249" s="451"/>
      <c r="E249" s="473"/>
      <c r="F249" s="453"/>
      <c r="G249" s="473"/>
      <c r="H249" s="454"/>
      <c r="I249" s="453"/>
      <c r="J249" s="455"/>
      <c r="K249" s="89"/>
      <c r="L249" s="90"/>
      <c r="M249" s="63"/>
      <c r="N249" s="63"/>
      <c r="O249" s="63"/>
    </row>
    <row r="250" spans="1:15" s="80" customFormat="1" ht="15" customHeight="1" hidden="1">
      <c r="A250" s="456"/>
      <c r="B250" s="457" t="s">
        <v>1674</v>
      </c>
      <c r="C250" s="450"/>
      <c r="D250" s="451"/>
      <c r="E250" s="473"/>
      <c r="F250" s="453"/>
      <c r="G250" s="473"/>
      <c r="H250" s="505"/>
      <c r="I250" s="453"/>
      <c r="J250" s="455"/>
      <c r="K250" s="89"/>
      <c r="L250" s="90"/>
      <c r="M250" s="63"/>
      <c r="N250" s="63"/>
      <c r="O250" s="63"/>
    </row>
    <row r="251" spans="1:15" s="80" customFormat="1" ht="18" customHeight="1" hidden="1">
      <c r="A251" s="509"/>
      <c r="B251" s="461"/>
      <c r="C251" s="751" t="s">
        <v>1077</v>
      </c>
      <c r="D251" s="752"/>
      <c r="E251" s="752"/>
      <c r="F251" s="463">
        <f>SUM(F169:F250)</f>
        <v>0</v>
      </c>
      <c r="G251" s="510"/>
      <c r="H251" s="465"/>
      <c r="I251" s="466">
        <f>SUM(I169:I250)</f>
        <v>0</v>
      </c>
      <c r="J251" s="455"/>
      <c r="K251" s="84"/>
      <c r="L251" s="90"/>
      <c r="M251" s="63"/>
      <c r="N251" s="63"/>
      <c r="O251" s="63"/>
    </row>
    <row r="252" spans="1:15" s="130" customFormat="1" ht="18" customHeight="1">
      <c r="A252" s="441" t="s">
        <v>1499</v>
      </c>
      <c r="B252" s="437" t="s">
        <v>1018</v>
      </c>
      <c r="C252" s="511"/>
      <c r="D252" s="468"/>
      <c r="E252" s="469"/>
      <c r="F252" s="453"/>
      <c r="G252" s="469"/>
      <c r="H252" s="470"/>
      <c r="I252" s="453"/>
      <c r="J252" s="447"/>
      <c r="K252" s="127"/>
      <c r="L252" s="128"/>
      <c r="M252" s="129"/>
      <c r="N252" s="129"/>
      <c r="O252" s="129"/>
    </row>
    <row r="253" spans="1:15" s="130" customFormat="1" ht="15" customHeight="1">
      <c r="A253" s="512" t="s">
        <v>1500</v>
      </c>
      <c r="B253" s="513" t="s">
        <v>1146</v>
      </c>
      <c r="C253" s="450"/>
      <c r="D253" s="451"/>
      <c r="E253" s="473"/>
      <c r="F253" s="453"/>
      <c r="G253" s="473"/>
      <c r="H253" s="514"/>
      <c r="I253" s="453"/>
      <c r="J253" s="515"/>
      <c r="K253" s="127"/>
      <c r="L253" s="128"/>
      <c r="M253" s="129"/>
      <c r="N253" s="129"/>
      <c r="O253" s="129"/>
    </row>
    <row r="254" spans="1:15" s="130" customFormat="1" ht="45" customHeight="1" hidden="1">
      <c r="A254" s="456" t="s">
        <v>1675</v>
      </c>
      <c r="B254" s="458" t="s">
        <v>1676</v>
      </c>
      <c r="C254" s="450" t="s">
        <v>1467</v>
      </c>
      <c r="D254" s="451"/>
      <c r="E254" s="473"/>
      <c r="F254" s="453">
        <f>D254*E254</f>
        <v>0</v>
      </c>
      <c r="G254" s="473"/>
      <c r="H254" s="454">
        <v>22.92</v>
      </c>
      <c r="I254" s="453">
        <f>G254*H254</f>
        <v>0</v>
      </c>
      <c r="J254" s="515"/>
      <c r="K254" s="127"/>
      <c r="L254" s="128"/>
      <c r="M254" s="129"/>
      <c r="N254" s="129"/>
      <c r="O254" s="129"/>
    </row>
    <row r="255" spans="1:15" s="130" customFormat="1" ht="15" customHeight="1" hidden="1">
      <c r="A255" s="456"/>
      <c r="B255" s="457" t="s">
        <v>1677</v>
      </c>
      <c r="C255" s="450"/>
      <c r="D255" s="451"/>
      <c r="E255" s="473"/>
      <c r="F255" s="453"/>
      <c r="G255" s="473"/>
      <c r="H255" s="454"/>
      <c r="I255" s="453"/>
      <c r="J255" s="515"/>
      <c r="K255" s="127"/>
      <c r="L255" s="128"/>
      <c r="M255" s="129"/>
      <c r="N255" s="129"/>
      <c r="O255" s="129"/>
    </row>
    <row r="256" spans="1:15" s="130" customFormat="1" ht="15" customHeight="1" hidden="1">
      <c r="A256" s="456"/>
      <c r="B256" s="457" t="s">
        <v>1149</v>
      </c>
      <c r="C256" s="450"/>
      <c r="D256" s="451"/>
      <c r="E256" s="473"/>
      <c r="F256" s="453"/>
      <c r="G256" s="473"/>
      <c r="H256" s="454"/>
      <c r="I256" s="453"/>
      <c r="J256" s="515"/>
      <c r="K256" s="127"/>
      <c r="L256" s="128"/>
      <c r="M256" s="129"/>
      <c r="N256" s="129"/>
      <c r="O256" s="129"/>
    </row>
    <row r="257" spans="1:15" s="130" customFormat="1" ht="15" customHeight="1" hidden="1">
      <c r="A257" s="456"/>
      <c r="B257" s="457" t="s">
        <v>1150</v>
      </c>
      <c r="C257" s="450"/>
      <c r="D257" s="451"/>
      <c r="E257" s="473"/>
      <c r="F257" s="453"/>
      <c r="G257" s="473"/>
      <c r="H257" s="454"/>
      <c r="I257" s="453"/>
      <c r="J257" s="515"/>
      <c r="K257" s="127"/>
      <c r="L257" s="128"/>
      <c r="M257" s="129"/>
      <c r="N257" s="129"/>
      <c r="O257" s="129"/>
    </row>
    <row r="258" spans="1:15" s="130" customFormat="1" ht="30" customHeight="1" hidden="1">
      <c r="A258" s="456"/>
      <c r="B258" s="457" t="s">
        <v>1151</v>
      </c>
      <c r="C258" s="450"/>
      <c r="D258" s="451"/>
      <c r="E258" s="473"/>
      <c r="F258" s="453"/>
      <c r="G258" s="473"/>
      <c r="H258" s="454"/>
      <c r="I258" s="453"/>
      <c r="J258" s="515"/>
      <c r="K258" s="127"/>
      <c r="L258" s="128"/>
      <c r="M258" s="129"/>
      <c r="N258" s="129"/>
      <c r="O258" s="129"/>
    </row>
    <row r="259" spans="1:15" s="136" customFormat="1" ht="45" customHeight="1">
      <c r="A259" s="456" t="s">
        <v>1501</v>
      </c>
      <c r="B259" s="458" t="s">
        <v>1147</v>
      </c>
      <c r="C259" s="450" t="s">
        <v>1467</v>
      </c>
      <c r="D259" s="451"/>
      <c r="E259" s="452"/>
      <c r="F259" s="453"/>
      <c r="G259" s="473">
        <v>91.7</v>
      </c>
      <c r="H259" s="454">
        <v>28.06</v>
      </c>
      <c r="I259" s="453">
        <f>G259*H259</f>
        <v>2573.102</v>
      </c>
      <c r="J259" s="455"/>
      <c r="K259" s="127"/>
      <c r="L259" s="134"/>
      <c r="M259" s="135"/>
      <c r="N259" s="135"/>
      <c r="O259" s="135"/>
    </row>
    <row r="260" spans="1:15" s="136" customFormat="1" ht="15" customHeight="1">
      <c r="A260" s="456"/>
      <c r="B260" s="457" t="s">
        <v>1148</v>
      </c>
      <c r="C260" s="450"/>
      <c r="D260" s="451"/>
      <c r="E260" s="473"/>
      <c r="F260" s="453"/>
      <c r="G260" s="473"/>
      <c r="H260" s="454"/>
      <c r="I260" s="453"/>
      <c r="J260" s="515"/>
      <c r="K260" s="127"/>
      <c r="L260" s="134"/>
      <c r="M260" s="135"/>
      <c r="N260" s="135"/>
      <c r="O260" s="135"/>
    </row>
    <row r="261" spans="1:15" s="136" customFormat="1" ht="15" customHeight="1">
      <c r="A261" s="456"/>
      <c r="B261" s="457" t="s">
        <v>1149</v>
      </c>
      <c r="C261" s="450"/>
      <c r="D261" s="451"/>
      <c r="E261" s="473"/>
      <c r="F261" s="453"/>
      <c r="G261" s="473"/>
      <c r="H261" s="454"/>
      <c r="I261" s="453"/>
      <c r="J261" s="515"/>
      <c r="K261" s="127"/>
      <c r="L261" s="134"/>
      <c r="M261" s="135"/>
      <c r="N261" s="135"/>
      <c r="O261" s="135"/>
    </row>
    <row r="262" spans="1:15" s="136" customFormat="1" ht="15" customHeight="1">
      <c r="A262" s="456"/>
      <c r="B262" s="457" t="s">
        <v>1150</v>
      </c>
      <c r="C262" s="450"/>
      <c r="D262" s="451"/>
      <c r="E262" s="473"/>
      <c r="F262" s="453"/>
      <c r="G262" s="473"/>
      <c r="H262" s="454"/>
      <c r="I262" s="453"/>
      <c r="J262" s="515"/>
      <c r="K262" s="127"/>
      <c r="L262" s="134"/>
      <c r="M262" s="135"/>
      <c r="N262" s="135"/>
      <c r="O262" s="135"/>
    </row>
    <row r="263" spans="1:15" s="136" customFormat="1" ht="30" customHeight="1">
      <c r="A263" s="456"/>
      <c r="B263" s="457" t="s">
        <v>1151</v>
      </c>
      <c r="C263" s="450"/>
      <c r="D263" s="451"/>
      <c r="E263" s="473"/>
      <c r="F263" s="453"/>
      <c r="G263" s="473"/>
      <c r="H263" s="454"/>
      <c r="I263" s="453"/>
      <c r="J263" s="515"/>
      <c r="K263" s="127"/>
      <c r="L263" s="134"/>
      <c r="M263" s="135"/>
      <c r="N263" s="135"/>
      <c r="O263" s="135"/>
    </row>
    <row r="264" spans="1:15" s="130" customFormat="1" ht="45" customHeight="1">
      <c r="A264" s="456" t="s">
        <v>1678</v>
      </c>
      <c r="B264" s="458" t="s">
        <v>1679</v>
      </c>
      <c r="C264" s="450" t="s">
        <v>1467</v>
      </c>
      <c r="D264" s="451"/>
      <c r="E264" s="473"/>
      <c r="F264" s="453"/>
      <c r="G264" s="473">
        <v>10</v>
      </c>
      <c r="H264" s="454">
        <v>41.16</v>
      </c>
      <c r="I264" s="453">
        <f>G264*H264</f>
        <v>411.59999999999997</v>
      </c>
      <c r="J264" s="515"/>
      <c r="K264" s="127"/>
      <c r="L264" s="128"/>
      <c r="M264" s="129"/>
      <c r="N264" s="129"/>
      <c r="O264" s="129"/>
    </row>
    <row r="265" spans="1:15" s="130" customFormat="1" ht="15" customHeight="1">
      <c r="A265" s="456"/>
      <c r="B265" s="457" t="s">
        <v>1148</v>
      </c>
      <c r="C265" s="450"/>
      <c r="D265" s="451"/>
      <c r="E265" s="473"/>
      <c r="F265" s="453"/>
      <c r="G265" s="473"/>
      <c r="H265" s="454"/>
      <c r="I265" s="453"/>
      <c r="J265" s="515"/>
      <c r="K265" s="127"/>
      <c r="L265" s="128"/>
      <c r="M265" s="129"/>
      <c r="N265" s="129"/>
      <c r="O265" s="129"/>
    </row>
    <row r="266" spans="1:15" s="130" customFormat="1" ht="15" customHeight="1">
      <c r="A266" s="456"/>
      <c r="B266" s="457" t="s">
        <v>1149</v>
      </c>
      <c r="C266" s="450"/>
      <c r="D266" s="451"/>
      <c r="E266" s="473"/>
      <c r="F266" s="453"/>
      <c r="G266" s="473"/>
      <c r="H266" s="454"/>
      <c r="I266" s="453"/>
      <c r="J266" s="515"/>
      <c r="K266" s="127"/>
      <c r="L266" s="128"/>
      <c r="M266" s="129"/>
      <c r="N266" s="129"/>
      <c r="O266" s="129"/>
    </row>
    <row r="267" spans="1:15" s="130" customFormat="1" ht="15" customHeight="1">
      <c r="A267" s="456"/>
      <c r="B267" s="457" t="s">
        <v>1150</v>
      </c>
      <c r="C267" s="450"/>
      <c r="D267" s="451"/>
      <c r="E267" s="473"/>
      <c r="F267" s="453"/>
      <c r="G267" s="473"/>
      <c r="H267" s="454"/>
      <c r="I267" s="453"/>
      <c r="J267" s="515"/>
      <c r="K267" s="127"/>
      <c r="L267" s="128"/>
      <c r="M267" s="129"/>
      <c r="N267" s="129"/>
      <c r="O267" s="129"/>
    </row>
    <row r="268" spans="1:15" s="130" customFormat="1" ht="30" customHeight="1">
      <c r="A268" s="456"/>
      <c r="B268" s="457" t="s">
        <v>1151</v>
      </c>
      <c r="C268" s="450"/>
      <c r="D268" s="451"/>
      <c r="E268" s="473"/>
      <c r="F268" s="453"/>
      <c r="G268" s="473"/>
      <c r="H268" s="454"/>
      <c r="I268" s="453"/>
      <c r="J268" s="515"/>
      <c r="K268" s="127"/>
      <c r="L268" s="128"/>
      <c r="M268" s="129"/>
      <c r="N268" s="129"/>
      <c r="O268" s="129"/>
    </row>
    <row r="269" spans="1:15" s="130" customFormat="1" ht="45" customHeight="1" hidden="1">
      <c r="A269" s="456" t="s">
        <v>1680</v>
      </c>
      <c r="B269" s="458" t="s">
        <v>1152</v>
      </c>
      <c r="C269" s="450" t="s">
        <v>1467</v>
      </c>
      <c r="D269" s="451"/>
      <c r="E269" s="452"/>
      <c r="F269" s="453"/>
      <c r="G269" s="473"/>
      <c r="H269" s="454">
        <v>91.61</v>
      </c>
      <c r="I269" s="453">
        <f>G269*H269</f>
        <v>0</v>
      </c>
      <c r="J269" s="455"/>
      <c r="K269" s="127"/>
      <c r="L269" s="128"/>
      <c r="M269" s="129"/>
      <c r="N269" s="129"/>
      <c r="O269" s="129"/>
    </row>
    <row r="270" spans="1:15" s="130" customFormat="1" ht="15" customHeight="1" hidden="1">
      <c r="A270" s="456"/>
      <c r="B270" s="457" t="s">
        <v>1153</v>
      </c>
      <c r="C270" s="450"/>
      <c r="D270" s="451"/>
      <c r="E270" s="473"/>
      <c r="F270" s="453"/>
      <c r="G270" s="473"/>
      <c r="H270" s="454"/>
      <c r="I270" s="453"/>
      <c r="J270" s="515"/>
      <c r="K270" s="127"/>
      <c r="L270" s="128"/>
      <c r="M270" s="129"/>
      <c r="N270" s="129"/>
      <c r="O270" s="129"/>
    </row>
    <row r="271" spans="1:15" s="130" customFormat="1" ht="15" customHeight="1" hidden="1">
      <c r="A271" s="456"/>
      <c r="B271" s="457" t="s">
        <v>1149</v>
      </c>
      <c r="C271" s="450"/>
      <c r="D271" s="451"/>
      <c r="E271" s="473"/>
      <c r="F271" s="453"/>
      <c r="G271" s="473"/>
      <c r="H271" s="454"/>
      <c r="I271" s="453"/>
      <c r="J271" s="515"/>
      <c r="K271" s="127"/>
      <c r="L271" s="128"/>
      <c r="M271" s="129"/>
      <c r="N271" s="129"/>
      <c r="O271" s="129"/>
    </row>
    <row r="272" spans="1:15" s="130" customFormat="1" ht="15" customHeight="1" hidden="1">
      <c r="A272" s="456"/>
      <c r="B272" s="457" t="s">
        <v>1150</v>
      </c>
      <c r="C272" s="450"/>
      <c r="D272" s="451"/>
      <c r="E272" s="473"/>
      <c r="F272" s="453"/>
      <c r="G272" s="473"/>
      <c r="H272" s="454"/>
      <c r="I272" s="453"/>
      <c r="J272" s="515"/>
      <c r="K272" s="127"/>
      <c r="L272" s="128"/>
      <c r="M272" s="129"/>
      <c r="N272" s="129"/>
      <c r="O272" s="129"/>
    </row>
    <row r="273" spans="1:15" s="130" customFormat="1" ht="30" customHeight="1" hidden="1">
      <c r="A273" s="456"/>
      <c r="B273" s="457" t="s">
        <v>1154</v>
      </c>
      <c r="C273" s="450"/>
      <c r="D273" s="451"/>
      <c r="E273" s="473"/>
      <c r="F273" s="453"/>
      <c r="G273" s="473"/>
      <c r="H273" s="454"/>
      <c r="I273" s="453"/>
      <c r="J273" s="515"/>
      <c r="K273" s="127"/>
      <c r="L273" s="128"/>
      <c r="M273" s="129"/>
      <c r="N273" s="129"/>
      <c r="O273" s="129"/>
    </row>
    <row r="274" spans="1:15" s="130" customFormat="1" ht="45" customHeight="1" hidden="1">
      <c r="A274" s="456" t="s">
        <v>1681</v>
      </c>
      <c r="B274" s="458" t="s">
        <v>1682</v>
      </c>
      <c r="C274" s="450" t="s">
        <v>1467</v>
      </c>
      <c r="D274" s="451"/>
      <c r="E274" s="473"/>
      <c r="F274" s="453">
        <f>D274*E274</f>
        <v>0</v>
      </c>
      <c r="G274" s="473"/>
      <c r="H274" s="454">
        <v>175.81</v>
      </c>
      <c r="I274" s="453">
        <f>G274*H274</f>
        <v>0</v>
      </c>
      <c r="J274" s="515"/>
      <c r="K274" s="127"/>
      <c r="L274" s="128"/>
      <c r="M274" s="129"/>
      <c r="N274" s="129"/>
      <c r="O274" s="129"/>
    </row>
    <row r="275" spans="1:15" s="130" customFormat="1" ht="15" customHeight="1" hidden="1">
      <c r="A275" s="456"/>
      <c r="B275" s="457" t="s">
        <v>1148</v>
      </c>
      <c r="C275" s="450"/>
      <c r="D275" s="451"/>
      <c r="E275" s="473"/>
      <c r="F275" s="453"/>
      <c r="G275" s="473"/>
      <c r="H275" s="454"/>
      <c r="I275" s="453"/>
      <c r="J275" s="515"/>
      <c r="K275" s="127"/>
      <c r="L275" s="128"/>
      <c r="M275" s="129"/>
      <c r="N275" s="129"/>
      <c r="O275" s="129"/>
    </row>
    <row r="276" spans="1:15" s="130" customFormat="1" ht="15" customHeight="1" hidden="1">
      <c r="A276" s="456"/>
      <c r="B276" s="457" t="s">
        <v>1149</v>
      </c>
      <c r="C276" s="450"/>
      <c r="D276" s="451"/>
      <c r="E276" s="473"/>
      <c r="F276" s="453"/>
      <c r="G276" s="473"/>
      <c r="H276" s="454"/>
      <c r="I276" s="453"/>
      <c r="J276" s="515"/>
      <c r="K276" s="127"/>
      <c r="L276" s="128"/>
      <c r="M276" s="129"/>
      <c r="N276" s="129"/>
      <c r="O276" s="129"/>
    </row>
    <row r="277" spans="1:15" s="130" customFormat="1" ht="15" customHeight="1" hidden="1">
      <c r="A277" s="456"/>
      <c r="B277" s="457" t="s">
        <v>1150</v>
      </c>
      <c r="C277" s="450"/>
      <c r="D277" s="451"/>
      <c r="E277" s="473"/>
      <c r="F277" s="453"/>
      <c r="G277" s="473"/>
      <c r="H277" s="454"/>
      <c r="I277" s="453"/>
      <c r="J277" s="515"/>
      <c r="K277" s="127"/>
      <c r="L277" s="128"/>
      <c r="M277" s="129"/>
      <c r="N277" s="129"/>
      <c r="O277" s="129"/>
    </row>
    <row r="278" spans="1:15" s="130" customFormat="1" ht="30" customHeight="1" hidden="1">
      <c r="A278" s="456"/>
      <c r="B278" s="457" t="s">
        <v>1154</v>
      </c>
      <c r="C278" s="450"/>
      <c r="D278" s="451"/>
      <c r="E278" s="473"/>
      <c r="F278" s="453"/>
      <c r="G278" s="473"/>
      <c r="H278" s="454"/>
      <c r="I278" s="453"/>
      <c r="J278" s="515"/>
      <c r="K278" s="127"/>
      <c r="L278" s="128"/>
      <c r="M278" s="129"/>
      <c r="N278" s="129"/>
      <c r="O278" s="129"/>
    </row>
    <row r="279" spans="1:15" s="130" customFormat="1" ht="45" customHeight="1" hidden="1">
      <c r="A279" s="456" t="s">
        <v>1683</v>
      </c>
      <c r="B279" s="458" t="s">
        <v>1684</v>
      </c>
      <c r="C279" s="450" t="s">
        <v>1467</v>
      </c>
      <c r="D279" s="451"/>
      <c r="E279" s="473"/>
      <c r="F279" s="453">
        <f>D279*E279</f>
        <v>0</v>
      </c>
      <c r="G279" s="473"/>
      <c r="H279" s="454">
        <v>20.79</v>
      </c>
      <c r="I279" s="453">
        <f>G279*H279</f>
        <v>0</v>
      </c>
      <c r="J279" s="515"/>
      <c r="K279" s="127"/>
      <c r="L279" s="128"/>
      <c r="M279" s="129"/>
      <c r="N279" s="129"/>
      <c r="O279" s="129"/>
    </row>
    <row r="280" spans="1:15" s="130" customFormat="1" ht="30" hidden="1">
      <c r="A280" s="456"/>
      <c r="B280" s="457" t="s">
        <v>1685</v>
      </c>
      <c r="C280" s="450"/>
      <c r="D280" s="451"/>
      <c r="E280" s="473"/>
      <c r="F280" s="453"/>
      <c r="G280" s="473"/>
      <c r="H280" s="454"/>
      <c r="I280" s="453"/>
      <c r="J280" s="515"/>
      <c r="K280" s="127"/>
      <c r="L280" s="128"/>
      <c r="M280" s="129"/>
      <c r="N280" s="129"/>
      <c r="O280" s="129"/>
    </row>
    <row r="281" spans="1:15" s="130" customFormat="1" ht="15" customHeight="1" hidden="1">
      <c r="A281" s="456"/>
      <c r="B281" s="457" t="s">
        <v>1153</v>
      </c>
      <c r="C281" s="450"/>
      <c r="D281" s="451"/>
      <c r="E281" s="473"/>
      <c r="F281" s="453"/>
      <c r="G281" s="473"/>
      <c r="H281" s="454"/>
      <c r="I281" s="453"/>
      <c r="J281" s="515"/>
      <c r="K281" s="127"/>
      <c r="L281" s="128"/>
      <c r="M281" s="129"/>
      <c r="N281" s="129"/>
      <c r="O281" s="129"/>
    </row>
    <row r="282" spans="1:15" s="130" customFormat="1" ht="15" customHeight="1" hidden="1">
      <c r="A282" s="456"/>
      <c r="B282" s="457" t="s">
        <v>1686</v>
      </c>
      <c r="C282" s="450"/>
      <c r="D282" s="451"/>
      <c r="E282" s="473"/>
      <c r="F282" s="453"/>
      <c r="G282" s="473"/>
      <c r="H282" s="454"/>
      <c r="I282" s="453"/>
      <c r="J282" s="515"/>
      <c r="K282" s="127"/>
      <c r="L282" s="128"/>
      <c r="M282" s="129"/>
      <c r="N282" s="129"/>
      <c r="O282" s="129"/>
    </row>
    <row r="283" spans="1:15" s="130" customFormat="1" ht="45" customHeight="1" hidden="1">
      <c r="A283" s="456" t="s">
        <v>1687</v>
      </c>
      <c r="B283" s="458" t="s">
        <v>472</v>
      </c>
      <c r="C283" s="450" t="s">
        <v>1467</v>
      </c>
      <c r="D283" s="451"/>
      <c r="E283" s="473"/>
      <c r="F283" s="453">
        <f>D283*E283</f>
        <v>0</v>
      </c>
      <c r="G283" s="473"/>
      <c r="H283" s="454">
        <v>29.26</v>
      </c>
      <c r="I283" s="453">
        <f>G283*H283</f>
        <v>0</v>
      </c>
      <c r="J283" s="515"/>
      <c r="K283" s="127"/>
      <c r="L283" s="128"/>
      <c r="M283" s="129"/>
      <c r="N283" s="129"/>
      <c r="O283" s="129"/>
    </row>
    <row r="284" spans="1:15" s="130" customFormat="1" ht="15" customHeight="1" hidden="1">
      <c r="A284" s="456"/>
      <c r="B284" s="457" t="s">
        <v>473</v>
      </c>
      <c r="C284" s="450"/>
      <c r="D284" s="451"/>
      <c r="E284" s="473"/>
      <c r="F284" s="453"/>
      <c r="G284" s="473"/>
      <c r="H284" s="454"/>
      <c r="I284" s="453"/>
      <c r="J284" s="515"/>
      <c r="K284" s="127"/>
      <c r="L284" s="128"/>
      <c r="M284" s="129"/>
      <c r="N284" s="129"/>
      <c r="O284" s="129"/>
    </row>
    <row r="285" spans="1:15" s="130" customFormat="1" ht="15" customHeight="1" hidden="1">
      <c r="A285" s="456"/>
      <c r="B285" s="457" t="s">
        <v>474</v>
      </c>
      <c r="C285" s="450"/>
      <c r="D285" s="451"/>
      <c r="E285" s="473"/>
      <c r="F285" s="453"/>
      <c r="G285" s="473"/>
      <c r="H285" s="454"/>
      <c r="I285" s="453"/>
      <c r="J285" s="515"/>
      <c r="K285" s="127"/>
      <c r="L285" s="128"/>
      <c r="M285" s="129"/>
      <c r="N285" s="129"/>
      <c r="O285" s="129"/>
    </row>
    <row r="286" spans="1:15" s="130" customFormat="1" ht="15" customHeight="1" hidden="1">
      <c r="A286" s="456"/>
      <c r="B286" s="457" t="s">
        <v>1148</v>
      </c>
      <c r="C286" s="450"/>
      <c r="D286" s="451"/>
      <c r="E286" s="473"/>
      <c r="F286" s="453"/>
      <c r="G286" s="473"/>
      <c r="H286" s="454"/>
      <c r="I286" s="453"/>
      <c r="J286" s="515"/>
      <c r="K286" s="127"/>
      <c r="L286" s="128"/>
      <c r="M286" s="129"/>
      <c r="N286" s="129"/>
      <c r="O286" s="129"/>
    </row>
    <row r="287" spans="1:15" s="130" customFormat="1" ht="30" customHeight="1" hidden="1">
      <c r="A287" s="456"/>
      <c r="B287" s="457" t="s">
        <v>475</v>
      </c>
      <c r="C287" s="450"/>
      <c r="D287" s="451"/>
      <c r="E287" s="473"/>
      <c r="F287" s="453"/>
      <c r="G287" s="473"/>
      <c r="H287" s="454"/>
      <c r="I287" s="453"/>
      <c r="J287" s="515"/>
      <c r="K287" s="127"/>
      <c r="L287" s="128"/>
      <c r="M287" s="129"/>
      <c r="N287" s="129"/>
      <c r="O287" s="129"/>
    </row>
    <row r="288" spans="1:15" s="130" customFormat="1" ht="45" customHeight="1" hidden="1">
      <c r="A288" s="456" t="s">
        <v>476</v>
      </c>
      <c r="B288" s="458" t="s">
        <v>477</v>
      </c>
      <c r="C288" s="450" t="s">
        <v>1467</v>
      </c>
      <c r="D288" s="451"/>
      <c r="E288" s="473"/>
      <c r="F288" s="453">
        <f>D288*E288</f>
        <v>0</v>
      </c>
      <c r="G288" s="473"/>
      <c r="H288" s="454">
        <v>28.64</v>
      </c>
      <c r="I288" s="453">
        <f>G288*H288</f>
        <v>0</v>
      </c>
      <c r="J288" s="515"/>
      <c r="K288" s="127"/>
      <c r="L288" s="128"/>
      <c r="M288" s="129"/>
      <c r="N288" s="129"/>
      <c r="O288" s="129"/>
    </row>
    <row r="289" spans="1:15" s="130" customFormat="1" ht="15" customHeight="1" hidden="1">
      <c r="A289" s="456"/>
      <c r="B289" s="457" t="s">
        <v>1153</v>
      </c>
      <c r="C289" s="450"/>
      <c r="D289" s="451"/>
      <c r="E289" s="473"/>
      <c r="F289" s="453"/>
      <c r="G289" s="473"/>
      <c r="H289" s="454"/>
      <c r="I289" s="453"/>
      <c r="J289" s="515"/>
      <c r="K289" s="127"/>
      <c r="L289" s="128"/>
      <c r="M289" s="129"/>
      <c r="N289" s="129"/>
      <c r="O289" s="129"/>
    </row>
    <row r="290" spans="1:15" s="130" customFormat="1" ht="15" customHeight="1" hidden="1">
      <c r="A290" s="456"/>
      <c r="B290" s="457" t="s">
        <v>1149</v>
      </c>
      <c r="C290" s="450"/>
      <c r="D290" s="451"/>
      <c r="E290" s="473"/>
      <c r="F290" s="453"/>
      <c r="G290" s="473"/>
      <c r="H290" s="454"/>
      <c r="I290" s="453"/>
      <c r="J290" s="515"/>
      <c r="K290" s="127"/>
      <c r="L290" s="128"/>
      <c r="M290" s="129"/>
      <c r="N290" s="129"/>
      <c r="O290" s="129"/>
    </row>
    <row r="291" spans="1:15" s="130" customFormat="1" ht="15" customHeight="1" hidden="1">
      <c r="A291" s="456"/>
      <c r="B291" s="457" t="s">
        <v>1150</v>
      </c>
      <c r="C291" s="450"/>
      <c r="D291" s="451"/>
      <c r="E291" s="473"/>
      <c r="F291" s="453"/>
      <c r="G291" s="473"/>
      <c r="H291" s="454"/>
      <c r="I291" s="453"/>
      <c r="J291" s="515"/>
      <c r="K291" s="127"/>
      <c r="L291" s="128"/>
      <c r="M291" s="129"/>
      <c r="N291" s="129"/>
      <c r="O291" s="129"/>
    </row>
    <row r="292" spans="1:15" s="130" customFormat="1" ht="30" customHeight="1" hidden="1">
      <c r="A292" s="456"/>
      <c r="B292" s="457" t="s">
        <v>478</v>
      </c>
      <c r="C292" s="450"/>
      <c r="D292" s="451"/>
      <c r="E292" s="473"/>
      <c r="F292" s="453"/>
      <c r="G292" s="473"/>
      <c r="H292" s="454"/>
      <c r="I292" s="453"/>
      <c r="J292" s="515"/>
      <c r="K292" s="127"/>
      <c r="L292" s="128"/>
      <c r="M292" s="129"/>
      <c r="N292" s="129"/>
      <c r="O292" s="129"/>
    </row>
    <row r="293" spans="1:15" s="130" customFormat="1" ht="45" customHeight="1" hidden="1">
      <c r="A293" s="456" t="s">
        <v>479</v>
      </c>
      <c r="B293" s="458" t="s">
        <v>480</v>
      </c>
      <c r="C293" s="450" t="s">
        <v>1467</v>
      </c>
      <c r="D293" s="451"/>
      <c r="E293" s="473"/>
      <c r="F293" s="453">
        <f>D293*E293</f>
        <v>0</v>
      </c>
      <c r="G293" s="473"/>
      <c r="H293" s="454">
        <v>35.89</v>
      </c>
      <c r="I293" s="453">
        <f>G293*H293</f>
        <v>0</v>
      </c>
      <c r="J293" s="515"/>
      <c r="K293" s="127"/>
      <c r="L293" s="128"/>
      <c r="M293" s="129"/>
      <c r="N293" s="129"/>
      <c r="O293" s="129"/>
    </row>
    <row r="294" spans="1:15" s="130" customFormat="1" ht="15" customHeight="1" hidden="1">
      <c r="A294" s="456"/>
      <c r="B294" s="457" t="s">
        <v>1148</v>
      </c>
      <c r="C294" s="450"/>
      <c r="D294" s="451"/>
      <c r="E294" s="473"/>
      <c r="F294" s="453"/>
      <c r="G294" s="473"/>
      <c r="H294" s="454"/>
      <c r="I294" s="453"/>
      <c r="J294" s="515"/>
      <c r="K294" s="127"/>
      <c r="L294" s="128"/>
      <c r="M294" s="129"/>
      <c r="N294" s="129"/>
      <c r="O294" s="129"/>
    </row>
    <row r="295" spans="1:15" s="130" customFormat="1" ht="15" customHeight="1" hidden="1">
      <c r="A295" s="456"/>
      <c r="B295" s="457" t="s">
        <v>1149</v>
      </c>
      <c r="C295" s="450"/>
      <c r="D295" s="451"/>
      <c r="E295" s="473"/>
      <c r="F295" s="453"/>
      <c r="G295" s="473"/>
      <c r="H295" s="454"/>
      <c r="I295" s="453"/>
      <c r="J295" s="515"/>
      <c r="K295" s="127"/>
      <c r="L295" s="128"/>
      <c r="M295" s="129"/>
      <c r="N295" s="129"/>
      <c r="O295" s="129"/>
    </row>
    <row r="296" spans="1:15" s="130" customFormat="1" ht="15" customHeight="1" hidden="1">
      <c r="A296" s="456"/>
      <c r="B296" s="457" t="s">
        <v>1150</v>
      </c>
      <c r="C296" s="450"/>
      <c r="D296" s="451"/>
      <c r="E296" s="473"/>
      <c r="F296" s="453"/>
      <c r="G296" s="473"/>
      <c r="H296" s="454"/>
      <c r="I296" s="453"/>
      <c r="J296" s="515"/>
      <c r="K296" s="127"/>
      <c r="L296" s="128"/>
      <c r="M296" s="129"/>
      <c r="N296" s="129"/>
      <c r="O296" s="129"/>
    </row>
    <row r="297" spans="1:15" s="130" customFormat="1" ht="30" customHeight="1" hidden="1">
      <c r="A297" s="456"/>
      <c r="B297" s="457" t="s">
        <v>481</v>
      </c>
      <c r="C297" s="450"/>
      <c r="D297" s="451"/>
      <c r="E297" s="473"/>
      <c r="F297" s="453"/>
      <c r="G297" s="473"/>
      <c r="H297" s="454"/>
      <c r="I297" s="453"/>
      <c r="J297" s="515"/>
      <c r="K297" s="127"/>
      <c r="L297" s="128"/>
      <c r="M297" s="129"/>
      <c r="N297" s="129"/>
      <c r="O297" s="129"/>
    </row>
    <row r="298" spans="1:15" s="130" customFormat="1" ht="63" hidden="1">
      <c r="A298" s="456" t="s">
        <v>482</v>
      </c>
      <c r="B298" s="458" t="s">
        <v>483</v>
      </c>
      <c r="C298" s="450" t="s">
        <v>1076</v>
      </c>
      <c r="D298" s="451"/>
      <c r="E298" s="473"/>
      <c r="F298" s="453">
        <f>D298*E298</f>
        <v>0</v>
      </c>
      <c r="G298" s="473"/>
      <c r="H298" s="454">
        <v>298.03</v>
      </c>
      <c r="I298" s="453">
        <f>G298*H298</f>
        <v>0</v>
      </c>
      <c r="J298" s="515"/>
      <c r="K298" s="127"/>
      <c r="L298" s="128"/>
      <c r="M298" s="129"/>
      <c r="N298" s="129"/>
      <c r="O298" s="129"/>
    </row>
    <row r="299" spans="1:15" s="130" customFormat="1" ht="50.25" customHeight="1">
      <c r="A299" s="456" t="s">
        <v>484</v>
      </c>
      <c r="B299" s="458" t="s">
        <v>485</v>
      </c>
      <c r="C299" s="450" t="s">
        <v>1076</v>
      </c>
      <c r="D299" s="451">
        <v>10</v>
      </c>
      <c r="E299" s="452">
        <f>H299*bdi</f>
        <v>469.2344999999999</v>
      </c>
      <c r="F299" s="453">
        <f>D299*E299</f>
        <v>4692.344999999999</v>
      </c>
      <c r="G299" s="473">
        <v>10</v>
      </c>
      <c r="H299" s="454">
        <v>408.03</v>
      </c>
      <c r="I299" s="453">
        <f>G299*H299</f>
        <v>4080.2999999999997</v>
      </c>
      <c r="J299" s="515" t="s">
        <v>120</v>
      </c>
      <c r="K299" s="127"/>
      <c r="L299" s="128"/>
      <c r="M299" s="129"/>
      <c r="N299" s="129"/>
      <c r="O299" s="129"/>
    </row>
    <row r="300" spans="1:15" s="130" customFormat="1" ht="30" customHeight="1" hidden="1">
      <c r="A300" s="456" t="s">
        <v>486</v>
      </c>
      <c r="B300" s="458" t="s">
        <v>487</v>
      </c>
      <c r="C300" s="450" t="s">
        <v>1076</v>
      </c>
      <c r="D300" s="451"/>
      <c r="E300" s="473"/>
      <c r="F300" s="453">
        <f>D300*E300</f>
        <v>0</v>
      </c>
      <c r="G300" s="473"/>
      <c r="H300" s="454">
        <v>74.81</v>
      </c>
      <c r="I300" s="453">
        <f>G300*H300</f>
        <v>0</v>
      </c>
      <c r="J300" s="515"/>
      <c r="K300" s="127"/>
      <c r="L300" s="128"/>
      <c r="M300" s="129"/>
      <c r="N300" s="129"/>
      <c r="O300" s="129"/>
    </row>
    <row r="301" spans="1:15" s="130" customFormat="1" ht="30" customHeight="1" hidden="1">
      <c r="A301" s="456"/>
      <c r="B301" s="457" t="s">
        <v>488</v>
      </c>
      <c r="C301" s="450"/>
      <c r="D301" s="451"/>
      <c r="E301" s="473"/>
      <c r="F301" s="453"/>
      <c r="G301" s="473"/>
      <c r="H301" s="454"/>
      <c r="I301" s="453"/>
      <c r="J301" s="515"/>
      <c r="K301" s="127"/>
      <c r="L301" s="128"/>
      <c r="M301" s="129"/>
      <c r="N301" s="129"/>
      <c r="O301" s="129"/>
    </row>
    <row r="302" spans="1:15" s="130" customFormat="1" ht="30" customHeight="1" hidden="1">
      <c r="A302" s="456"/>
      <c r="B302" s="457" t="s">
        <v>489</v>
      </c>
      <c r="C302" s="450"/>
      <c r="D302" s="451"/>
      <c r="E302" s="473"/>
      <c r="F302" s="453"/>
      <c r="G302" s="473"/>
      <c r="H302" s="454"/>
      <c r="I302" s="453"/>
      <c r="J302" s="515"/>
      <c r="K302" s="127"/>
      <c r="L302" s="128"/>
      <c r="M302" s="129"/>
      <c r="N302" s="129"/>
      <c r="O302" s="129"/>
    </row>
    <row r="303" spans="1:15" s="130" customFormat="1" ht="15" customHeight="1" hidden="1">
      <c r="A303" s="456"/>
      <c r="B303" s="457" t="s">
        <v>1106</v>
      </c>
      <c r="C303" s="450"/>
      <c r="D303" s="451"/>
      <c r="E303" s="473"/>
      <c r="F303" s="453"/>
      <c r="G303" s="473"/>
      <c r="H303" s="454"/>
      <c r="I303" s="453"/>
      <c r="J303" s="515"/>
      <c r="K303" s="127"/>
      <c r="L303" s="128"/>
      <c r="M303" s="129"/>
      <c r="N303" s="129"/>
      <c r="O303" s="129"/>
    </row>
    <row r="304" spans="1:15" s="130" customFormat="1" ht="15" customHeight="1" hidden="1">
      <c r="A304" s="456"/>
      <c r="B304" s="457" t="s">
        <v>1153</v>
      </c>
      <c r="C304" s="450"/>
      <c r="D304" s="451"/>
      <c r="E304" s="473"/>
      <c r="F304" s="453"/>
      <c r="G304" s="473"/>
      <c r="H304" s="454"/>
      <c r="I304" s="453"/>
      <c r="J304" s="515"/>
      <c r="K304" s="127"/>
      <c r="L304" s="128"/>
      <c r="M304" s="129"/>
      <c r="N304" s="129"/>
      <c r="O304" s="129"/>
    </row>
    <row r="305" spans="1:15" s="130" customFormat="1" ht="15" customHeight="1" hidden="1">
      <c r="A305" s="456"/>
      <c r="B305" s="457" t="s">
        <v>1150</v>
      </c>
      <c r="C305" s="450"/>
      <c r="D305" s="451"/>
      <c r="E305" s="473"/>
      <c r="F305" s="453"/>
      <c r="G305" s="473"/>
      <c r="H305" s="454"/>
      <c r="I305" s="453"/>
      <c r="J305" s="515"/>
      <c r="K305" s="127"/>
      <c r="L305" s="128"/>
      <c r="M305" s="129"/>
      <c r="N305" s="129"/>
      <c r="O305" s="129"/>
    </row>
    <row r="306" spans="1:15" s="130" customFormat="1" ht="78.75" hidden="1">
      <c r="A306" s="456" t="s">
        <v>490</v>
      </c>
      <c r="B306" s="458" t="s">
        <v>491</v>
      </c>
      <c r="C306" s="450" t="s">
        <v>1055</v>
      </c>
      <c r="D306" s="451"/>
      <c r="E306" s="473"/>
      <c r="F306" s="453">
        <f>D306*E306</f>
        <v>0</v>
      </c>
      <c r="G306" s="473"/>
      <c r="H306" s="454">
        <v>95.79</v>
      </c>
      <c r="I306" s="453">
        <f>G306*H306</f>
        <v>0</v>
      </c>
      <c r="J306" s="515"/>
      <c r="K306" s="127"/>
      <c r="L306" s="128"/>
      <c r="M306" s="129"/>
      <c r="N306" s="129"/>
      <c r="O306" s="129"/>
    </row>
    <row r="307" spans="1:15" s="130" customFormat="1" ht="53.25" customHeight="1">
      <c r="A307" s="456" t="s">
        <v>492</v>
      </c>
      <c r="B307" s="458" t="s">
        <v>493</v>
      </c>
      <c r="C307" s="450" t="s">
        <v>1055</v>
      </c>
      <c r="D307" s="451">
        <v>482.23</v>
      </c>
      <c r="E307" s="452">
        <f>H307*bdi</f>
        <v>100.62499999999999</v>
      </c>
      <c r="F307" s="453">
        <f>D307*E307</f>
        <v>48524.393749999996</v>
      </c>
      <c r="G307" s="473">
        <v>482.23</v>
      </c>
      <c r="H307" s="454">
        <v>87.5</v>
      </c>
      <c r="I307" s="453">
        <f>G307*H307</f>
        <v>42195.125</v>
      </c>
      <c r="J307" s="515" t="s">
        <v>120</v>
      </c>
      <c r="K307" s="127"/>
      <c r="L307" s="128"/>
      <c r="M307" s="129"/>
      <c r="N307" s="129"/>
      <c r="O307" s="129"/>
    </row>
    <row r="308" spans="1:15" s="130" customFormat="1" ht="63" customHeight="1" hidden="1">
      <c r="A308" s="456" t="s">
        <v>494</v>
      </c>
      <c r="B308" s="458" t="s">
        <v>495</v>
      </c>
      <c r="C308" s="450" t="s">
        <v>1076</v>
      </c>
      <c r="D308" s="451"/>
      <c r="E308" s="473"/>
      <c r="F308" s="453">
        <f>D308*E308</f>
        <v>0</v>
      </c>
      <c r="G308" s="473"/>
      <c r="H308" s="454">
        <v>238.14</v>
      </c>
      <c r="I308" s="453">
        <f>G308*H308</f>
        <v>0</v>
      </c>
      <c r="J308" s="515"/>
      <c r="K308" s="127"/>
      <c r="L308" s="128"/>
      <c r="M308" s="129"/>
      <c r="N308" s="129"/>
      <c r="O308" s="129"/>
    </row>
    <row r="309" spans="1:15" s="130" customFormat="1" ht="15" customHeight="1" hidden="1">
      <c r="A309" s="456"/>
      <c r="B309" s="457" t="s">
        <v>1150</v>
      </c>
      <c r="C309" s="450"/>
      <c r="D309" s="451"/>
      <c r="E309" s="473"/>
      <c r="F309" s="453"/>
      <c r="G309" s="473"/>
      <c r="H309" s="454"/>
      <c r="I309" s="453"/>
      <c r="J309" s="515"/>
      <c r="K309" s="127"/>
      <c r="L309" s="128"/>
      <c r="M309" s="129"/>
      <c r="N309" s="129"/>
      <c r="O309" s="129"/>
    </row>
    <row r="310" spans="1:15" s="130" customFormat="1" ht="15" customHeight="1" hidden="1">
      <c r="A310" s="456"/>
      <c r="B310" s="457" t="s">
        <v>1065</v>
      </c>
      <c r="C310" s="450"/>
      <c r="D310" s="451"/>
      <c r="E310" s="473"/>
      <c r="F310" s="453"/>
      <c r="G310" s="473"/>
      <c r="H310" s="454"/>
      <c r="I310" s="453"/>
      <c r="J310" s="515"/>
      <c r="K310" s="127"/>
      <c r="L310" s="128"/>
      <c r="M310" s="129"/>
      <c r="N310" s="129"/>
      <c r="O310" s="129"/>
    </row>
    <row r="311" spans="1:15" s="130" customFormat="1" ht="15" customHeight="1" hidden="1">
      <c r="A311" s="456"/>
      <c r="B311" s="457" t="s">
        <v>496</v>
      </c>
      <c r="C311" s="450"/>
      <c r="D311" s="451"/>
      <c r="E311" s="473"/>
      <c r="F311" s="453"/>
      <c r="G311" s="473"/>
      <c r="H311" s="454"/>
      <c r="I311" s="453"/>
      <c r="J311" s="515"/>
      <c r="K311" s="127"/>
      <c r="L311" s="128"/>
      <c r="M311" s="129"/>
      <c r="N311" s="129"/>
      <c r="O311" s="129"/>
    </row>
    <row r="312" spans="1:15" s="130" customFormat="1" ht="15" customHeight="1" hidden="1">
      <c r="A312" s="456"/>
      <c r="B312" s="457" t="s">
        <v>1149</v>
      </c>
      <c r="C312" s="450"/>
      <c r="D312" s="451"/>
      <c r="E312" s="473"/>
      <c r="F312" s="453"/>
      <c r="G312" s="473"/>
      <c r="H312" s="454"/>
      <c r="I312" s="453"/>
      <c r="J312" s="515"/>
      <c r="K312" s="127"/>
      <c r="L312" s="128"/>
      <c r="M312" s="129"/>
      <c r="N312" s="129"/>
      <c r="O312" s="129"/>
    </row>
    <row r="313" spans="1:15" s="130" customFormat="1" ht="15" customHeight="1" hidden="1">
      <c r="A313" s="456"/>
      <c r="B313" s="457" t="s">
        <v>1153</v>
      </c>
      <c r="C313" s="450"/>
      <c r="D313" s="451"/>
      <c r="E313" s="473"/>
      <c r="F313" s="453"/>
      <c r="G313" s="473"/>
      <c r="H313" s="454"/>
      <c r="I313" s="453"/>
      <c r="J313" s="515"/>
      <c r="K313" s="127"/>
      <c r="L313" s="128"/>
      <c r="M313" s="129"/>
      <c r="N313" s="129"/>
      <c r="O313" s="129"/>
    </row>
    <row r="314" spans="1:15" s="130" customFormat="1" ht="15" customHeight="1" hidden="1">
      <c r="A314" s="456"/>
      <c r="B314" s="457" t="s">
        <v>497</v>
      </c>
      <c r="C314" s="450"/>
      <c r="D314" s="451"/>
      <c r="E314" s="473"/>
      <c r="F314" s="453"/>
      <c r="G314" s="473"/>
      <c r="H314" s="454"/>
      <c r="I314" s="453"/>
      <c r="J314" s="515"/>
      <c r="K314" s="127"/>
      <c r="L314" s="128"/>
      <c r="M314" s="129"/>
      <c r="N314" s="129"/>
      <c r="O314" s="129"/>
    </row>
    <row r="315" spans="1:15" s="130" customFormat="1" ht="15" customHeight="1" hidden="1">
      <c r="A315" s="456"/>
      <c r="B315" s="457" t="s">
        <v>498</v>
      </c>
      <c r="C315" s="450"/>
      <c r="D315" s="451"/>
      <c r="E315" s="473"/>
      <c r="F315" s="453"/>
      <c r="G315" s="473"/>
      <c r="H315" s="454"/>
      <c r="I315" s="453"/>
      <c r="J315" s="515"/>
      <c r="K315" s="127"/>
      <c r="L315" s="128"/>
      <c r="M315" s="129"/>
      <c r="N315" s="129"/>
      <c r="O315" s="129"/>
    </row>
    <row r="316" spans="1:15" s="130" customFormat="1" ht="30" customHeight="1" hidden="1">
      <c r="A316" s="456"/>
      <c r="B316" s="457" t="s">
        <v>499</v>
      </c>
      <c r="C316" s="450"/>
      <c r="D316" s="451"/>
      <c r="E316" s="473"/>
      <c r="F316" s="453"/>
      <c r="G316" s="473"/>
      <c r="H316" s="454"/>
      <c r="I316" s="453"/>
      <c r="J316" s="515"/>
      <c r="K316" s="127"/>
      <c r="L316" s="128"/>
      <c r="M316" s="129"/>
      <c r="N316" s="129"/>
      <c r="O316" s="129"/>
    </row>
    <row r="317" spans="1:15" s="130" customFormat="1" ht="15" customHeight="1" hidden="1">
      <c r="A317" s="456"/>
      <c r="B317" s="457" t="s">
        <v>500</v>
      </c>
      <c r="C317" s="450"/>
      <c r="D317" s="451"/>
      <c r="E317" s="473"/>
      <c r="F317" s="453"/>
      <c r="G317" s="473"/>
      <c r="H317" s="454"/>
      <c r="I317" s="453"/>
      <c r="J317" s="515"/>
      <c r="K317" s="127"/>
      <c r="L317" s="128"/>
      <c r="M317" s="129"/>
      <c r="N317" s="129"/>
      <c r="O317" s="129"/>
    </row>
    <row r="318" spans="1:15" s="130" customFormat="1" ht="15" customHeight="1" hidden="1">
      <c r="A318" s="456"/>
      <c r="B318" s="457" t="s">
        <v>501</v>
      </c>
      <c r="C318" s="450"/>
      <c r="D318" s="451"/>
      <c r="E318" s="473"/>
      <c r="F318" s="453"/>
      <c r="G318" s="473"/>
      <c r="H318" s="454"/>
      <c r="I318" s="453"/>
      <c r="J318" s="515"/>
      <c r="K318" s="127"/>
      <c r="L318" s="128"/>
      <c r="M318" s="129"/>
      <c r="N318" s="129"/>
      <c r="O318" s="129"/>
    </row>
    <row r="319" spans="1:15" s="130" customFormat="1" ht="15" customHeight="1" hidden="1">
      <c r="A319" s="456"/>
      <c r="B319" s="457" t="s">
        <v>502</v>
      </c>
      <c r="C319" s="450"/>
      <c r="D319" s="451"/>
      <c r="E319" s="473"/>
      <c r="F319" s="453"/>
      <c r="G319" s="473"/>
      <c r="H319" s="454"/>
      <c r="I319" s="453"/>
      <c r="J319" s="515"/>
      <c r="K319" s="127"/>
      <c r="L319" s="128"/>
      <c r="M319" s="129"/>
      <c r="N319" s="129"/>
      <c r="O319" s="129"/>
    </row>
    <row r="320" spans="1:15" s="130" customFormat="1" ht="15" customHeight="1" hidden="1">
      <c r="A320" s="456"/>
      <c r="B320" s="457" t="s">
        <v>1101</v>
      </c>
      <c r="C320" s="450"/>
      <c r="D320" s="451"/>
      <c r="E320" s="473"/>
      <c r="F320" s="453"/>
      <c r="G320" s="473"/>
      <c r="H320" s="454"/>
      <c r="I320" s="453"/>
      <c r="J320" s="515"/>
      <c r="K320" s="127"/>
      <c r="L320" s="128"/>
      <c r="M320" s="129"/>
      <c r="N320" s="129"/>
      <c r="O320" s="129"/>
    </row>
    <row r="321" spans="1:15" s="130" customFormat="1" ht="15" customHeight="1" hidden="1">
      <c r="A321" s="456"/>
      <c r="B321" s="457" t="s">
        <v>1136</v>
      </c>
      <c r="C321" s="450"/>
      <c r="D321" s="451"/>
      <c r="E321" s="473"/>
      <c r="F321" s="453"/>
      <c r="G321" s="473"/>
      <c r="H321" s="454"/>
      <c r="I321" s="453"/>
      <c r="J321" s="515"/>
      <c r="K321" s="127"/>
      <c r="L321" s="128"/>
      <c r="M321" s="129"/>
      <c r="N321" s="129"/>
      <c r="O321" s="129"/>
    </row>
    <row r="322" spans="1:15" s="130" customFormat="1" ht="15" customHeight="1" hidden="1">
      <c r="A322" s="456"/>
      <c r="B322" s="457" t="s">
        <v>503</v>
      </c>
      <c r="C322" s="450"/>
      <c r="D322" s="451"/>
      <c r="E322" s="473"/>
      <c r="F322" s="453"/>
      <c r="G322" s="473"/>
      <c r="H322" s="454"/>
      <c r="I322" s="453"/>
      <c r="J322" s="515"/>
      <c r="K322" s="127"/>
      <c r="L322" s="128"/>
      <c r="M322" s="129"/>
      <c r="N322" s="129"/>
      <c r="O322" s="129"/>
    </row>
    <row r="323" spans="1:15" s="130" customFormat="1" ht="15" customHeight="1" hidden="1">
      <c r="A323" s="456"/>
      <c r="B323" s="457" t="s">
        <v>1106</v>
      </c>
      <c r="C323" s="450"/>
      <c r="D323" s="451"/>
      <c r="E323" s="473"/>
      <c r="F323" s="453"/>
      <c r="G323" s="473"/>
      <c r="H323" s="505"/>
      <c r="I323" s="453"/>
      <c r="J323" s="515"/>
      <c r="K323" s="127"/>
      <c r="L323" s="128"/>
      <c r="M323" s="129"/>
      <c r="N323" s="129"/>
      <c r="O323" s="129"/>
    </row>
    <row r="324" spans="1:15" s="130" customFormat="1" ht="63" customHeight="1" hidden="1">
      <c r="A324" s="456" t="s">
        <v>504</v>
      </c>
      <c r="B324" s="458" t="s">
        <v>505</v>
      </c>
      <c r="C324" s="450" t="s">
        <v>1076</v>
      </c>
      <c r="D324" s="451"/>
      <c r="E324" s="473"/>
      <c r="F324" s="453">
        <f>D324*E324</f>
        <v>0</v>
      </c>
      <c r="G324" s="473"/>
      <c r="H324" s="454">
        <v>328.64</v>
      </c>
      <c r="I324" s="453">
        <f>G324*H324</f>
        <v>0</v>
      </c>
      <c r="J324" s="515"/>
      <c r="K324" s="127"/>
      <c r="L324" s="128"/>
      <c r="M324" s="129"/>
      <c r="N324" s="129"/>
      <c r="O324" s="129"/>
    </row>
    <row r="325" spans="1:15" s="130" customFormat="1" ht="15" customHeight="1" hidden="1">
      <c r="A325" s="456"/>
      <c r="B325" s="457" t="s">
        <v>1150</v>
      </c>
      <c r="C325" s="450"/>
      <c r="D325" s="451"/>
      <c r="E325" s="473"/>
      <c r="F325" s="453"/>
      <c r="G325" s="473"/>
      <c r="H325" s="454"/>
      <c r="I325" s="453"/>
      <c r="J325" s="515"/>
      <c r="K325" s="127"/>
      <c r="L325" s="128"/>
      <c r="M325" s="129"/>
      <c r="N325" s="129"/>
      <c r="O325" s="129"/>
    </row>
    <row r="326" spans="1:15" s="130" customFormat="1" ht="15" customHeight="1" hidden="1">
      <c r="A326" s="456"/>
      <c r="B326" s="457" t="s">
        <v>1065</v>
      </c>
      <c r="C326" s="450"/>
      <c r="D326" s="451"/>
      <c r="E326" s="473"/>
      <c r="F326" s="453"/>
      <c r="G326" s="473"/>
      <c r="H326" s="454"/>
      <c r="I326" s="453"/>
      <c r="J326" s="515"/>
      <c r="K326" s="127"/>
      <c r="L326" s="128"/>
      <c r="M326" s="129"/>
      <c r="N326" s="129"/>
      <c r="O326" s="129"/>
    </row>
    <row r="327" spans="1:15" s="130" customFormat="1" ht="15" customHeight="1" hidden="1">
      <c r="A327" s="456"/>
      <c r="B327" s="457" t="s">
        <v>496</v>
      </c>
      <c r="C327" s="450"/>
      <c r="D327" s="451"/>
      <c r="E327" s="473"/>
      <c r="F327" s="453"/>
      <c r="G327" s="473"/>
      <c r="H327" s="454"/>
      <c r="I327" s="453"/>
      <c r="J327" s="515"/>
      <c r="K327" s="127"/>
      <c r="L327" s="128"/>
      <c r="M327" s="129"/>
      <c r="N327" s="129"/>
      <c r="O327" s="129"/>
    </row>
    <row r="328" spans="1:15" s="130" customFormat="1" ht="15" customHeight="1" hidden="1">
      <c r="A328" s="456"/>
      <c r="B328" s="457" t="s">
        <v>1149</v>
      </c>
      <c r="C328" s="450"/>
      <c r="D328" s="451"/>
      <c r="E328" s="473"/>
      <c r="F328" s="453"/>
      <c r="G328" s="473"/>
      <c r="H328" s="454"/>
      <c r="I328" s="453"/>
      <c r="J328" s="515"/>
      <c r="K328" s="127"/>
      <c r="L328" s="128"/>
      <c r="M328" s="129"/>
      <c r="N328" s="129"/>
      <c r="O328" s="129"/>
    </row>
    <row r="329" spans="1:15" s="130" customFormat="1" ht="15" customHeight="1" hidden="1">
      <c r="A329" s="456"/>
      <c r="B329" s="457" t="s">
        <v>1153</v>
      </c>
      <c r="C329" s="450"/>
      <c r="D329" s="451"/>
      <c r="E329" s="473"/>
      <c r="F329" s="453"/>
      <c r="G329" s="473"/>
      <c r="H329" s="454"/>
      <c r="I329" s="453"/>
      <c r="J329" s="515"/>
      <c r="K329" s="127"/>
      <c r="L329" s="128"/>
      <c r="M329" s="129"/>
      <c r="N329" s="129"/>
      <c r="O329" s="129"/>
    </row>
    <row r="330" spans="1:15" s="130" customFormat="1" ht="15" customHeight="1" hidden="1">
      <c r="A330" s="456"/>
      <c r="B330" s="457" t="s">
        <v>497</v>
      </c>
      <c r="C330" s="450"/>
      <c r="D330" s="451"/>
      <c r="E330" s="473"/>
      <c r="F330" s="453"/>
      <c r="G330" s="473"/>
      <c r="H330" s="454"/>
      <c r="I330" s="453"/>
      <c r="J330" s="515"/>
      <c r="K330" s="127"/>
      <c r="L330" s="128"/>
      <c r="M330" s="129"/>
      <c r="N330" s="129"/>
      <c r="O330" s="129"/>
    </row>
    <row r="331" spans="1:15" s="130" customFormat="1" ht="15" customHeight="1" hidden="1">
      <c r="A331" s="456"/>
      <c r="B331" s="457" t="s">
        <v>498</v>
      </c>
      <c r="C331" s="450"/>
      <c r="D331" s="451"/>
      <c r="E331" s="473"/>
      <c r="F331" s="453"/>
      <c r="G331" s="473"/>
      <c r="H331" s="454"/>
      <c r="I331" s="453"/>
      <c r="J331" s="515"/>
      <c r="K331" s="127"/>
      <c r="L331" s="128"/>
      <c r="M331" s="129"/>
      <c r="N331" s="129"/>
      <c r="O331" s="129"/>
    </row>
    <row r="332" spans="1:15" s="130" customFormat="1" ht="30" customHeight="1" hidden="1">
      <c r="A332" s="456"/>
      <c r="B332" s="457" t="s">
        <v>499</v>
      </c>
      <c r="C332" s="450"/>
      <c r="D332" s="451"/>
      <c r="E332" s="473"/>
      <c r="F332" s="453"/>
      <c r="G332" s="473"/>
      <c r="H332" s="454"/>
      <c r="I332" s="453"/>
      <c r="J332" s="515"/>
      <c r="K332" s="127"/>
      <c r="L332" s="128"/>
      <c r="M332" s="129"/>
      <c r="N332" s="129"/>
      <c r="O332" s="129"/>
    </row>
    <row r="333" spans="1:15" s="130" customFormat="1" ht="15" customHeight="1" hidden="1">
      <c r="A333" s="456"/>
      <c r="B333" s="457" t="s">
        <v>500</v>
      </c>
      <c r="C333" s="450"/>
      <c r="D333" s="451"/>
      <c r="E333" s="473"/>
      <c r="F333" s="453"/>
      <c r="G333" s="473"/>
      <c r="H333" s="454"/>
      <c r="I333" s="453"/>
      <c r="J333" s="515"/>
      <c r="K333" s="127"/>
      <c r="L333" s="128"/>
      <c r="M333" s="129"/>
      <c r="N333" s="129"/>
      <c r="O333" s="129"/>
    </row>
    <row r="334" spans="1:15" s="130" customFormat="1" ht="15" customHeight="1" hidden="1">
      <c r="A334" s="456"/>
      <c r="B334" s="457" t="s">
        <v>501</v>
      </c>
      <c r="C334" s="450"/>
      <c r="D334" s="451"/>
      <c r="E334" s="473"/>
      <c r="F334" s="453"/>
      <c r="G334" s="473"/>
      <c r="H334" s="454"/>
      <c r="I334" s="453"/>
      <c r="J334" s="515"/>
      <c r="K334" s="127"/>
      <c r="L334" s="128"/>
      <c r="M334" s="129"/>
      <c r="N334" s="129"/>
      <c r="O334" s="129"/>
    </row>
    <row r="335" spans="1:15" s="130" customFormat="1" ht="15" customHeight="1" hidden="1">
      <c r="A335" s="456"/>
      <c r="B335" s="457" t="s">
        <v>502</v>
      </c>
      <c r="C335" s="450"/>
      <c r="D335" s="451"/>
      <c r="E335" s="473"/>
      <c r="F335" s="453"/>
      <c r="G335" s="473"/>
      <c r="H335" s="454"/>
      <c r="I335" s="453"/>
      <c r="J335" s="515"/>
      <c r="K335" s="127"/>
      <c r="L335" s="128"/>
      <c r="M335" s="129"/>
      <c r="N335" s="129"/>
      <c r="O335" s="129"/>
    </row>
    <row r="336" spans="1:15" s="130" customFormat="1" ht="15" customHeight="1" hidden="1">
      <c r="A336" s="456"/>
      <c r="B336" s="457" t="s">
        <v>1101</v>
      </c>
      <c r="C336" s="450"/>
      <c r="D336" s="451"/>
      <c r="E336" s="473"/>
      <c r="F336" s="453"/>
      <c r="G336" s="473"/>
      <c r="H336" s="454"/>
      <c r="I336" s="453"/>
      <c r="J336" s="515"/>
      <c r="K336" s="127"/>
      <c r="L336" s="128"/>
      <c r="M336" s="129"/>
      <c r="N336" s="129"/>
      <c r="O336" s="129"/>
    </row>
    <row r="337" spans="1:15" s="130" customFormat="1" ht="15" customHeight="1" hidden="1">
      <c r="A337" s="456"/>
      <c r="B337" s="457" t="s">
        <v>1136</v>
      </c>
      <c r="C337" s="450"/>
      <c r="D337" s="451"/>
      <c r="E337" s="473"/>
      <c r="F337" s="453"/>
      <c r="G337" s="473"/>
      <c r="H337" s="454"/>
      <c r="I337" s="453"/>
      <c r="J337" s="515"/>
      <c r="K337" s="127"/>
      <c r="L337" s="128"/>
      <c r="M337" s="129"/>
      <c r="N337" s="129"/>
      <c r="O337" s="129"/>
    </row>
    <row r="338" spans="1:15" s="130" customFormat="1" ht="15" customHeight="1" hidden="1">
      <c r="A338" s="456"/>
      <c r="B338" s="457" t="s">
        <v>503</v>
      </c>
      <c r="C338" s="450"/>
      <c r="D338" s="451"/>
      <c r="E338" s="473"/>
      <c r="F338" s="453"/>
      <c r="G338" s="473"/>
      <c r="H338" s="454"/>
      <c r="I338" s="453"/>
      <c r="J338" s="515"/>
      <c r="K338" s="127"/>
      <c r="L338" s="128"/>
      <c r="M338" s="129"/>
      <c r="N338" s="129"/>
      <c r="O338" s="129"/>
    </row>
    <row r="339" spans="1:15" s="130" customFormat="1" ht="15" customHeight="1" hidden="1">
      <c r="A339" s="456"/>
      <c r="B339" s="457" t="s">
        <v>1106</v>
      </c>
      <c r="C339" s="450"/>
      <c r="D339" s="479"/>
      <c r="E339" s="480"/>
      <c r="F339" s="453"/>
      <c r="G339" s="480"/>
      <c r="H339" s="505"/>
      <c r="I339" s="453"/>
      <c r="J339" s="515"/>
      <c r="K339" s="127"/>
      <c r="L339" s="128"/>
      <c r="M339" s="129"/>
      <c r="N339" s="129"/>
      <c r="O339" s="129"/>
    </row>
    <row r="340" spans="1:15" s="130" customFormat="1" ht="18" customHeight="1">
      <c r="A340" s="482"/>
      <c r="B340" s="461"/>
      <c r="C340" s="751" t="s">
        <v>1077</v>
      </c>
      <c r="D340" s="752"/>
      <c r="E340" s="752"/>
      <c r="F340" s="463">
        <f>SUM(F254:F336)</f>
        <v>53216.73875</v>
      </c>
      <c r="G340" s="464"/>
      <c r="H340" s="465"/>
      <c r="I340" s="466">
        <f>SUM(I254:I331)</f>
        <v>49260.127</v>
      </c>
      <c r="J340" s="515"/>
      <c r="K340" s="137"/>
      <c r="L340" s="128"/>
      <c r="M340" s="138"/>
      <c r="N340" s="129"/>
      <c r="O340" s="129"/>
    </row>
    <row r="341" spans="1:15" s="80" customFormat="1" ht="18" customHeight="1">
      <c r="A341" s="516" t="s">
        <v>1502</v>
      </c>
      <c r="B341" s="437" t="s">
        <v>1013</v>
      </c>
      <c r="C341" s="442"/>
      <c r="D341" s="468"/>
      <c r="E341" s="469"/>
      <c r="F341" s="453"/>
      <c r="G341" s="469"/>
      <c r="H341" s="454"/>
      <c r="I341" s="453"/>
      <c r="J341" s="515"/>
      <c r="K341" s="89"/>
      <c r="L341" s="90"/>
      <c r="M341" s="63"/>
      <c r="N341" s="63"/>
      <c r="O341" s="63"/>
    </row>
    <row r="342" spans="1:15" s="80" customFormat="1" ht="15" customHeight="1" hidden="1">
      <c r="A342" s="517" t="s">
        <v>1503</v>
      </c>
      <c r="B342" s="513" t="s">
        <v>1155</v>
      </c>
      <c r="C342" s="506"/>
      <c r="D342" s="451"/>
      <c r="E342" s="473"/>
      <c r="F342" s="453"/>
      <c r="G342" s="473"/>
      <c r="H342" s="454"/>
      <c r="I342" s="453"/>
      <c r="J342" s="515"/>
      <c r="K342" s="89"/>
      <c r="L342" s="90"/>
      <c r="M342" s="63"/>
      <c r="N342" s="63"/>
      <c r="O342" s="63"/>
    </row>
    <row r="343" spans="1:15" s="80" customFormat="1" ht="45" customHeight="1" hidden="1">
      <c r="A343" s="456" t="s">
        <v>506</v>
      </c>
      <c r="B343" s="458" t="s">
        <v>507</v>
      </c>
      <c r="C343" s="450" t="s">
        <v>1055</v>
      </c>
      <c r="D343" s="451"/>
      <c r="E343" s="473"/>
      <c r="F343" s="453">
        <f>D343*E343</f>
        <v>0</v>
      </c>
      <c r="G343" s="473"/>
      <c r="H343" s="454">
        <v>53.97</v>
      </c>
      <c r="I343" s="453">
        <f>G343*H343</f>
        <v>0</v>
      </c>
      <c r="J343" s="515"/>
      <c r="K343" s="89"/>
      <c r="L343" s="90"/>
      <c r="M343" s="63"/>
      <c r="N343" s="63"/>
      <c r="O343" s="63"/>
    </row>
    <row r="344" spans="1:15" s="80" customFormat="1" ht="15" customHeight="1" hidden="1">
      <c r="A344" s="456"/>
      <c r="B344" s="457" t="s">
        <v>508</v>
      </c>
      <c r="C344" s="450"/>
      <c r="D344" s="451"/>
      <c r="E344" s="473"/>
      <c r="F344" s="453"/>
      <c r="G344" s="473"/>
      <c r="H344" s="454"/>
      <c r="I344" s="453"/>
      <c r="J344" s="515"/>
      <c r="K344" s="89"/>
      <c r="L344" s="90"/>
      <c r="M344" s="63"/>
      <c r="N344" s="63"/>
      <c r="O344" s="63"/>
    </row>
    <row r="345" spans="1:15" s="80" customFormat="1" ht="30" customHeight="1" hidden="1">
      <c r="A345" s="456"/>
      <c r="B345" s="457" t="s">
        <v>509</v>
      </c>
      <c r="C345" s="450"/>
      <c r="D345" s="451"/>
      <c r="E345" s="473"/>
      <c r="F345" s="453"/>
      <c r="G345" s="473"/>
      <c r="H345" s="454"/>
      <c r="I345" s="453"/>
      <c r="J345" s="515"/>
      <c r="K345" s="89"/>
      <c r="L345" s="90"/>
      <c r="M345" s="63"/>
      <c r="N345" s="63"/>
      <c r="O345" s="63"/>
    </row>
    <row r="346" spans="1:15" s="80" customFormat="1" ht="15" customHeight="1" hidden="1">
      <c r="A346" s="456"/>
      <c r="B346" s="457" t="s">
        <v>510</v>
      </c>
      <c r="C346" s="450"/>
      <c r="D346" s="451"/>
      <c r="E346" s="473"/>
      <c r="F346" s="453"/>
      <c r="G346" s="473"/>
      <c r="H346" s="454"/>
      <c r="I346" s="453"/>
      <c r="J346" s="518"/>
      <c r="K346" s="89"/>
      <c r="L346" s="90"/>
      <c r="M346" s="63"/>
      <c r="N346" s="63"/>
      <c r="O346" s="63"/>
    </row>
    <row r="347" spans="1:15" s="80" customFormat="1" ht="15" customHeight="1" hidden="1">
      <c r="A347" s="456"/>
      <c r="B347" s="457" t="s">
        <v>511</v>
      </c>
      <c r="C347" s="450"/>
      <c r="D347" s="451"/>
      <c r="E347" s="473"/>
      <c r="F347" s="453"/>
      <c r="G347" s="473"/>
      <c r="H347" s="454"/>
      <c r="I347" s="453"/>
      <c r="J347" s="455"/>
      <c r="K347" s="89"/>
      <c r="L347" s="90"/>
      <c r="M347" s="63"/>
      <c r="N347" s="63"/>
      <c r="O347" s="63"/>
    </row>
    <row r="348" spans="1:15" s="80" customFormat="1" ht="45" customHeight="1" hidden="1">
      <c r="A348" s="456" t="s">
        <v>512</v>
      </c>
      <c r="B348" s="458" t="s">
        <v>513</v>
      </c>
      <c r="C348" s="450" t="s">
        <v>1055</v>
      </c>
      <c r="D348" s="451"/>
      <c r="E348" s="473"/>
      <c r="F348" s="453">
        <f>D348*E348</f>
        <v>0</v>
      </c>
      <c r="G348" s="473"/>
      <c r="H348" s="454">
        <v>20.94</v>
      </c>
      <c r="I348" s="453">
        <f>G348*H348</f>
        <v>0</v>
      </c>
      <c r="J348" s="455"/>
      <c r="K348" s="89"/>
      <c r="L348" s="90"/>
      <c r="M348" s="63"/>
      <c r="N348" s="63"/>
      <c r="O348" s="63"/>
    </row>
    <row r="349" spans="1:15" s="80" customFormat="1" ht="15" customHeight="1" hidden="1">
      <c r="A349" s="456"/>
      <c r="B349" s="457" t="s">
        <v>511</v>
      </c>
      <c r="C349" s="450"/>
      <c r="D349" s="451"/>
      <c r="E349" s="473"/>
      <c r="F349" s="453"/>
      <c r="G349" s="473"/>
      <c r="H349" s="454"/>
      <c r="I349" s="453"/>
      <c r="J349" s="455"/>
      <c r="K349" s="89"/>
      <c r="L349" s="90"/>
      <c r="M349" s="63"/>
      <c r="N349" s="63"/>
      <c r="O349" s="63"/>
    </row>
    <row r="350" spans="1:15" s="80" customFormat="1" ht="30" customHeight="1" hidden="1">
      <c r="A350" s="456"/>
      <c r="B350" s="457" t="s">
        <v>514</v>
      </c>
      <c r="C350" s="450"/>
      <c r="D350" s="451"/>
      <c r="E350" s="473"/>
      <c r="F350" s="453"/>
      <c r="G350" s="473"/>
      <c r="H350" s="454"/>
      <c r="I350" s="453"/>
      <c r="J350" s="455"/>
      <c r="K350" s="89"/>
      <c r="L350" s="90"/>
      <c r="M350" s="63"/>
      <c r="N350" s="63"/>
      <c r="O350" s="63"/>
    </row>
    <row r="351" spans="1:15" s="80" customFormat="1" ht="15" customHeight="1" hidden="1">
      <c r="A351" s="456"/>
      <c r="B351" s="457" t="s">
        <v>515</v>
      </c>
      <c r="C351" s="450"/>
      <c r="D351" s="451"/>
      <c r="E351" s="473"/>
      <c r="F351" s="453"/>
      <c r="G351" s="473"/>
      <c r="H351" s="454"/>
      <c r="I351" s="453"/>
      <c r="J351" s="455"/>
      <c r="K351" s="89"/>
      <c r="L351" s="90"/>
      <c r="M351" s="63"/>
      <c r="N351" s="63"/>
      <c r="O351" s="63"/>
    </row>
    <row r="352" spans="1:15" s="124" customFormat="1" ht="15" customHeight="1" hidden="1">
      <c r="A352" s="456" t="s">
        <v>516</v>
      </c>
      <c r="B352" s="458" t="s">
        <v>517</v>
      </c>
      <c r="C352" s="450" t="s">
        <v>1055</v>
      </c>
      <c r="D352" s="451"/>
      <c r="E352" s="473"/>
      <c r="F352" s="453">
        <f>D352*E352</f>
        <v>0</v>
      </c>
      <c r="G352" s="473"/>
      <c r="H352" s="454">
        <v>36.99</v>
      </c>
      <c r="I352" s="453">
        <f>G352*H352</f>
        <v>0</v>
      </c>
      <c r="J352" s="455"/>
      <c r="K352" s="89"/>
      <c r="L352" s="90"/>
      <c r="M352" s="123"/>
      <c r="N352" s="123"/>
      <c r="O352" s="123"/>
    </row>
    <row r="353" spans="1:15" s="124" customFormat="1" ht="15" customHeight="1" hidden="1">
      <c r="A353" s="456"/>
      <c r="B353" s="457" t="s">
        <v>518</v>
      </c>
      <c r="C353" s="450"/>
      <c r="D353" s="451"/>
      <c r="E353" s="473"/>
      <c r="F353" s="453"/>
      <c r="G353" s="473"/>
      <c r="H353" s="454"/>
      <c r="I353" s="453"/>
      <c r="J353" s="455"/>
      <c r="K353" s="89"/>
      <c r="L353" s="90"/>
      <c r="M353" s="123"/>
      <c r="N353" s="123"/>
      <c r="O353" s="123"/>
    </row>
    <row r="354" spans="1:15" s="80" customFormat="1" ht="16.5" customHeight="1" hidden="1">
      <c r="A354" s="456" t="s">
        <v>519</v>
      </c>
      <c r="B354" s="458" t="s">
        <v>1156</v>
      </c>
      <c r="C354" s="475" t="s">
        <v>1467</v>
      </c>
      <c r="D354" s="451"/>
      <c r="E354" s="473"/>
      <c r="F354" s="453">
        <f>D354*E354</f>
        <v>0</v>
      </c>
      <c r="G354" s="473"/>
      <c r="H354" s="454">
        <v>31.88</v>
      </c>
      <c r="I354" s="453">
        <f>G354*H354</f>
        <v>0</v>
      </c>
      <c r="J354" s="455"/>
      <c r="K354" s="89"/>
      <c r="L354" s="90"/>
      <c r="M354" s="63"/>
      <c r="N354" s="63"/>
      <c r="O354" s="63"/>
    </row>
    <row r="355" spans="1:15" s="80" customFormat="1" ht="15" customHeight="1" hidden="1">
      <c r="A355" s="456"/>
      <c r="B355" s="457" t="s">
        <v>1158</v>
      </c>
      <c r="C355" s="450"/>
      <c r="D355" s="451"/>
      <c r="E355" s="473"/>
      <c r="F355" s="453"/>
      <c r="G355" s="473"/>
      <c r="H355" s="454"/>
      <c r="I355" s="453"/>
      <c r="J355" s="455"/>
      <c r="K355" s="89"/>
      <c r="L355" s="90"/>
      <c r="M355" s="63"/>
      <c r="N355" s="63"/>
      <c r="O355" s="63"/>
    </row>
    <row r="356" spans="1:15" s="80" customFormat="1" ht="16.5" customHeight="1" hidden="1">
      <c r="A356" s="456" t="s">
        <v>520</v>
      </c>
      <c r="B356" s="458" t="s">
        <v>521</v>
      </c>
      <c r="C356" s="475" t="s">
        <v>1467</v>
      </c>
      <c r="D356" s="451"/>
      <c r="E356" s="473"/>
      <c r="F356" s="453">
        <f>D356*E356</f>
        <v>0</v>
      </c>
      <c r="G356" s="473"/>
      <c r="H356" s="454">
        <v>37.59</v>
      </c>
      <c r="I356" s="453">
        <f>G356*H356</f>
        <v>0</v>
      </c>
      <c r="J356" s="455"/>
      <c r="K356" s="89"/>
      <c r="L356" s="90"/>
      <c r="M356" s="63"/>
      <c r="N356" s="63"/>
      <c r="O356" s="63"/>
    </row>
    <row r="357" spans="1:15" s="80" customFormat="1" ht="15" customHeight="1" hidden="1">
      <c r="A357" s="456"/>
      <c r="B357" s="457" t="s">
        <v>522</v>
      </c>
      <c r="C357" s="450"/>
      <c r="D357" s="451"/>
      <c r="E357" s="473"/>
      <c r="F357" s="453"/>
      <c r="G357" s="473"/>
      <c r="H357" s="454"/>
      <c r="I357" s="453"/>
      <c r="J357" s="455"/>
      <c r="K357" s="89"/>
      <c r="L357" s="90"/>
      <c r="M357" s="63"/>
      <c r="N357" s="63"/>
      <c r="O357" s="63"/>
    </row>
    <row r="358" spans="1:15" s="124" customFormat="1" ht="15" customHeight="1" hidden="1">
      <c r="A358" s="456" t="s">
        <v>523</v>
      </c>
      <c r="B358" s="458" t="s">
        <v>524</v>
      </c>
      <c r="C358" s="450" t="s">
        <v>1157</v>
      </c>
      <c r="D358" s="451"/>
      <c r="E358" s="473"/>
      <c r="F358" s="453">
        <f>D358*E358</f>
        <v>0</v>
      </c>
      <c r="G358" s="473"/>
      <c r="H358" s="454">
        <v>1.48</v>
      </c>
      <c r="I358" s="453">
        <f>G358*H358</f>
        <v>0</v>
      </c>
      <c r="J358" s="455"/>
      <c r="K358" s="89"/>
      <c r="L358" s="90"/>
      <c r="M358" s="123"/>
      <c r="N358" s="123"/>
      <c r="O358" s="123"/>
    </row>
    <row r="359" spans="1:15" s="124" customFormat="1" ht="15" customHeight="1" hidden="1">
      <c r="A359" s="456"/>
      <c r="B359" s="457" t="s">
        <v>518</v>
      </c>
      <c r="C359" s="450"/>
      <c r="D359" s="451"/>
      <c r="E359" s="473"/>
      <c r="F359" s="453"/>
      <c r="G359" s="473"/>
      <c r="H359" s="454"/>
      <c r="I359" s="453"/>
      <c r="J359" s="455"/>
      <c r="K359" s="89"/>
      <c r="L359" s="90"/>
      <c r="M359" s="123"/>
      <c r="N359" s="123"/>
      <c r="O359" s="123"/>
    </row>
    <row r="360" spans="1:15" s="80" customFormat="1" ht="15" customHeight="1" hidden="1">
      <c r="A360" s="456" t="s">
        <v>1504</v>
      </c>
      <c r="B360" s="458" t="s">
        <v>1156</v>
      </c>
      <c r="C360" s="450" t="s">
        <v>1157</v>
      </c>
      <c r="D360" s="451"/>
      <c r="E360" s="452"/>
      <c r="F360" s="453"/>
      <c r="G360" s="473"/>
      <c r="H360" s="454">
        <v>1.99</v>
      </c>
      <c r="I360" s="453">
        <f>G360*H360</f>
        <v>0</v>
      </c>
      <c r="J360" s="455"/>
      <c r="K360" s="89"/>
      <c r="L360" s="90"/>
      <c r="M360" s="63"/>
      <c r="N360" s="63"/>
      <c r="O360" s="63"/>
    </row>
    <row r="361" spans="1:15" s="80" customFormat="1" ht="15" customHeight="1" hidden="1">
      <c r="A361" s="456"/>
      <c r="B361" s="457" t="s">
        <v>1158</v>
      </c>
      <c r="C361" s="450"/>
      <c r="D361" s="451"/>
      <c r="E361" s="473"/>
      <c r="F361" s="453"/>
      <c r="G361" s="473"/>
      <c r="H361" s="454"/>
      <c r="I361" s="453"/>
      <c r="J361" s="455"/>
      <c r="K361" s="89"/>
      <c r="L361" s="90"/>
      <c r="M361" s="63"/>
      <c r="N361" s="63"/>
      <c r="O361" s="63"/>
    </row>
    <row r="362" spans="1:15" s="80" customFormat="1" ht="15" customHeight="1" hidden="1">
      <c r="A362" s="456" t="s">
        <v>525</v>
      </c>
      <c r="B362" s="458" t="s">
        <v>526</v>
      </c>
      <c r="C362" s="450" t="s">
        <v>1157</v>
      </c>
      <c r="D362" s="451"/>
      <c r="E362" s="473"/>
      <c r="F362" s="453"/>
      <c r="G362" s="473"/>
      <c r="H362" s="454">
        <v>2.21</v>
      </c>
      <c r="I362" s="453">
        <f>G362*H362</f>
        <v>0</v>
      </c>
      <c r="J362" s="455"/>
      <c r="K362" s="89"/>
      <c r="L362" s="90"/>
      <c r="M362" s="63"/>
      <c r="N362" s="63"/>
      <c r="O362" s="63"/>
    </row>
    <row r="363" spans="1:15" s="80" customFormat="1" ht="15" customHeight="1" hidden="1">
      <c r="A363" s="456"/>
      <c r="B363" s="457" t="s">
        <v>522</v>
      </c>
      <c r="C363" s="450"/>
      <c r="D363" s="451"/>
      <c r="E363" s="473"/>
      <c r="F363" s="453"/>
      <c r="G363" s="473"/>
      <c r="H363" s="454"/>
      <c r="I363" s="453"/>
      <c r="J363" s="455"/>
      <c r="K363" s="89"/>
      <c r="L363" s="90"/>
      <c r="M363" s="63"/>
      <c r="N363" s="63"/>
      <c r="O363" s="63"/>
    </row>
    <row r="364" spans="1:15" s="115" customFormat="1" ht="15" customHeight="1" hidden="1">
      <c r="A364" s="456" t="s">
        <v>527</v>
      </c>
      <c r="B364" s="458" t="s">
        <v>528</v>
      </c>
      <c r="C364" s="450" t="s">
        <v>1055</v>
      </c>
      <c r="D364" s="451"/>
      <c r="E364" s="473"/>
      <c r="F364" s="453"/>
      <c r="G364" s="473"/>
      <c r="H364" s="454">
        <v>38.35</v>
      </c>
      <c r="I364" s="453">
        <f>G364*H364</f>
        <v>0</v>
      </c>
      <c r="J364" s="455"/>
      <c r="K364" s="89"/>
      <c r="L364" s="113"/>
      <c r="M364" s="114"/>
      <c r="N364" s="114"/>
      <c r="O364" s="114"/>
    </row>
    <row r="365" spans="1:15" s="115" customFormat="1" ht="33" customHeight="1" hidden="1">
      <c r="A365" s="456"/>
      <c r="B365" s="457" t="s">
        <v>529</v>
      </c>
      <c r="C365" s="450"/>
      <c r="D365" s="451"/>
      <c r="E365" s="473"/>
      <c r="F365" s="453"/>
      <c r="G365" s="473"/>
      <c r="H365" s="454"/>
      <c r="I365" s="453"/>
      <c r="J365" s="455"/>
      <c r="K365" s="89"/>
      <c r="L365" s="113"/>
      <c r="M365" s="114"/>
      <c r="N365" s="114"/>
      <c r="O365" s="114"/>
    </row>
    <row r="366" spans="1:15" s="115" customFormat="1" ht="33" customHeight="1" hidden="1">
      <c r="A366" s="456"/>
      <c r="B366" s="457" t="s">
        <v>530</v>
      </c>
      <c r="C366" s="450"/>
      <c r="D366" s="451"/>
      <c r="E366" s="473"/>
      <c r="F366" s="453"/>
      <c r="G366" s="473"/>
      <c r="H366" s="454"/>
      <c r="I366" s="453"/>
      <c r="J366" s="455"/>
      <c r="K366" s="89"/>
      <c r="L366" s="113"/>
      <c r="M366" s="114"/>
      <c r="N366" s="114"/>
      <c r="O366" s="114"/>
    </row>
    <row r="367" spans="1:15" s="80" customFormat="1" ht="15" customHeight="1" hidden="1">
      <c r="A367" s="456" t="s">
        <v>1505</v>
      </c>
      <c r="B367" s="519" t="s">
        <v>1159</v>
      </c>
      <c r="C367" s="450"/>
      <c r="D367" s="451"/>
      <c r="E367" s="473"/>
      <c r="F367" s="453"/>
      <c r="G367" s="473"/>
      <c r="H367" s="454"/>
      <c r="I367" s="453"/>
      <c r="J367" s="455"/>
      <c r="K367" s="89"/>
      <c r="L367" s="90"/>
      <c r="M367" s="63"/>
      <c r="N367" s="63"/>
      <c r="O367" s="63"/>
    </row>
    <row r="368" spans="1:15" s="80" customFormat="1" ht="15" customHeight="1" hidden="1">
      <c r="A368" s="456" t="s">
        <v>1506</v>
      </c>
      <c r="B368" s="458" t="s">
        <v>1160</v>
      </c>
      <c r="C368" s="450" t="s">
        <v>1076</v>
      </c>
      <c r="D368" s="451"/>
      <c r="E368" s="452"/>
      <c r="F368" s="453"/>
      <c r="G368" s="473"/>
      <c r="H368" s="454">
        <v>13.36</v>
      </c>
      <c r="I368" s="453">
        <f>G368*H368</f>
        <v>0</v>
      </c>
      <c r="J368" s="455"/>
      <c r="K368" s="89"/>
      <c r="L368" s="90"/>
      <c r="M368" s="63"/>
      <c r="N368" s="63"/>
      <c r="O368" s="63"/>
    </row>
    <row r="369" spans="1:15" s="80" customFormat="1" ht="15" customHeight="1" hidden="1">
      <c r="A369" s="456" t="s">
        <v>531</v>
      </c>
      <c r="B369" s="458" t="s">
        <v>532</v>
      </c>
      <c r="C369" s="450" t="s">
        <v>1076</v>
      </c>
      <c r="D369" s="451"/>
      <c r="E369" s="473"/>
      <c r="F369" s="453">
        <f>D369*E369</f>
        <v>0</v>
      </c>
      <c r="G369" s="473"/>
      <c r="H369" s="454">
        <v>77.65</v>
      </c>
      <c r="I369" s="453">
        <f>G369*H369</f>
        <v>0</v>
      </c>
      <c r="J369" s="455"/>
      <c r="K369" s="89"/>
      <c r="L369" s="90"/>
      <c r="M369" s="63"/>
      <c r="N369" s="63"/>
      <c r="O369" s="63"/>
    </row>
    <row r="370" spans="1:15" s="80" customFormat="1" ht="15" customHeight="1" hidden="1">
      <c r="A370" s="456" t="s">
        <v>533</v>
      </c>
      <c r="B370" s="458" t="s">
        <v>534</v>
      </c>
      <c r="C370" s="450" t="s">
        <v>1076</v>
      </c>
      <c r="D370" s="451"/>
      <c r="E370" s="473"/>
      <c r="F370" s="453">
        <f>D370*E370</f>
        <v>0</v>
      </c>
      <c r="G370" s="473"/>
      <c r="H370" s="454">
        <v>27.17</v>
      </c>
      <c r="I370" s="453">
        <f>G370*H370</f>
        <v>0</v>
      </c>
      <c r="J370" s="455"/>
      <c r="K370" s="89"/>
      <c r="L370" s="90"/>
      <c r="M370" s="63"/>
      <c r="N370" s="63"/>
      <c r="O370" s="63"/>
    </row>
    <row r="371" spans="1:15" s="80" customFormat="1" ht="15" customHeight="1" hidden="1">
      <c r="A371" s="456"/>
      <c r="B371" s="457" t="s">
        <v>535</v>
      </c>
      <c r="C371" s="450"/>
      <c r="D371" s="451"/>
      <c r="E371" s="473"/>
      <c r="F371" s="453"/>
      <c r="G371" s="473"/>
      <c r="H371" s="454"/>
      <c r="I371" s="453"/>
      <c r="J371" s="455"/>
      <c r="K371" s="89"/>
      <c r="L371" s="90"/>
      <c r="M371" s="63"/>
      <c r="N371" s="63"/>
      <c r="O371" s="63"/>
    </row>
    <row r="372" spans="1:15" s="80" customFormat="1" ht="15" customHeight="1" hidden="1">
      <c r="A372" s="456"/>
      <c r="B372" s="457" t="s">
        <v>536</v>
      </c>
      <c r="C372" s="450"/>
      <c r="D372" s="451"/>
      <c r="E372" s="473"/>
      <c r="F372" s="453"/>
      <c r="G372" s="473"/>
      <c r="H372" s="454"/>
      <c r="I372" s="453"/>
      <c r="J372" s="455"/>
      <c r="K372" s="89"/>
      <c r="L372" s="90"/>
      <c r="M372" s="63"/>
      <c r="N372" s="63"/>
      <c r="O372" s="63"/>
    </row>
    <row r="373" spans="1:15" s="80" customFormat="1" ht="15" customHeight="1" hidden="1">
      <c r="A373" s="456"/>
      <c r="B373" s="457" t="s">
        <v>511</v>
      </c>
      <c r="C373" s="450"/>
      <c r="D373" s="451"/>
      <c r="E373" s="473"/>
      <c r="F373" s="453"/>
      <c r="G373" s="473"/>
      <c r="H373" s="454"/>
      <c r="I373" s="453"/>
      <c r="J373" s="455"/>
      <c r="K373" s="89"/>
      <c r="L373" s="90"/>
      <c r="M373" s="63"/>
      <c r="N373" s="63"/>
      <c r="O373" s="63"/>
    </row>
    <row r="374" spans="1:15" s="80" customFormat="1" ht="15" customHeight="1" hidden="1">
      <c r="A374" s="456" t="s">
        <v>537</v>
      </c>
      <c r="B374" s="520" t="s">
        <v>538</v>
      </c>
      <c r="C374" s="450"/>
      <c r="D374" s="451"/>
      <c r="E374" s="473"/>
      <c r="F374" s="453"/>
      <c r="G374" s="473"/>
      <c r="H374" s="454"/>
      <c r="I374" s="453"/>
      <c r="J374" s="455"/>
      <c r="K374" s="89"/>
      <c r="L374" s="90"/>
      <c r="M374" s="63"/>
      <c r="N374" s="63"/>
      <c r="O374" s="63"/>
    </row>
    <row r="375" spans="1:15" s="80" customFormat="1" ht="15" customHeight="1" hidden="1">
      <c r="A375" s="456" t="s">
        <v>539</v>
      </c>
      <c r="B375" s="458" t="s">
        <v>540</v>
      </c>
      <c r="C375" s="450" t="s">
        <v>1076</v>
      </c>
      <c r="D375" s="451"/>
      <c r="E375" s="473"/>
      <c r="F375" s="453">
        <f>D375*E375</f>
        <v>0</v>
      </c>
      <c r="G375" s="473"/>
      <c r="H375" s="454">
        <v>28.96</v>
      </c>
      <c r="I375" s="453">
        <f>G375*H375</f>
        <v>0</v>
      </c>
      <c r="J375" s="455"/>
      <c r="K375" s="89"/>
      <c r="L375" s="90"/>
      <c r="M375" s="63"/>
      <c r="N375" s="63"/>
      <c r="O375" s="63"/>
    </row>
    <row r="376" spans="1:15" s="80" customFormat="1" ht="15" customHeight="1" hidden="1">
      <c r="A376" s="456" t="s">
        <v>541</v>
      </c>
      <c r="B376" s="458" t="s">
        <v>542</v>
      </c>
      <c r="C376" s="450" t="s">
        <v>1076</v>
      </c>
      <c r="D376" s="451"/>
      <c r="E376" s="473"/>
      <c r="F376" s="453">
        <f>D376*E376</f>
        <v>0</v>
      </c>
      <c r="G376" s="473"/>
      <c r="H376" s="454">
        <v>23.2</v>
      </c>
      <c r="I376" s="453">
        <f>G376*H376</f>
        <v>0</v>
      </c>
      <c r="J376" s="455"/>
      <c r="K376" s="89"/>
      <c r="L376" s="90"/>
      <c r="M376" s="63"/>
      <c r="N376" s="63"/>
      <c r="O376" s="63"/>
    </row>
    <row r="377" spans="1:15" s="80" customFormat="1" ht="15" customHeight="1" hidden="1">
      <c r="A377" s="456" t="s">
        <v>543</v>
      </c>
      <c r="B377" s="458" t="s">
        <v>544</v>
      </c>
      <c r="C377" s="450" t="s">
        <v>1076</v>
      </c>
      <c r="D377" s="451"/>
      <c r="E377" s="473"/>
      <c r="F377" s="453">
        <f>D377*E377</f>
        <v>0</v>
      </c>
      <c r="G377" s="473"/>
      <c r="H377" s="454">
        <v>16.22</v>
      </c>
      <c r="I377" s="453">
        <f>G377*H377</f>
        <v>0</v>
      </c>
      <c r="J377" s="455"/>
      <c r="K377" s="89"/>
      <c r="L377" s="90"/>
      <c r="M377" s="63"/>
      <c r="N377" s="63"/>
      <c r="O377" s="63"/>
    </row>
    <row r="378" spans="1:15" s="80" customFormat="1" ht="15" customHeight="1" hidden="1">
      <c r="A378" s="456" t="s">
        <v>545</v>
      </c>
      <c r="B378" s="458" t="s">
        <v>546</v>
      </c>
      <c r="C378" s="450" t="s">
        <v>1076</v>
      </c>
      <c r="D378" s="451"/>
      <c r="E378" s="473"/>
      <c r="F378" s="453">
        <f>D378*E378</f>
        <v>0</v>
      </c>
      <c r="G378" s="473"/>
      <c r="H378" s="454">
        <v>7.7</v>
      </c>
      <c r="I378" s="453">
        <f>G378*H378</f>
        <v>0</v>
      </c>
      <c r="J378" s="455"/>
      <c r="K378" s="89"/>
      <c r="L378" s="90"/>
      <c r="M378" s="63"/>
      <c r="N378" s="63"/>
      <c r="O378" s="63"/>
    </row>
    <row r="379" spans="1:15" s="80" customFormat="1" ht="15" customHeight="1" hidden="1">
      <c r="A379" s="456" t="s">
        <v>547</v>
      </c>
      <c r="B379" s="458" t="s">
        <v>548</v>
      </c>
      <c r="C379" s="450" t="s">
        <v>1076</v>
      </c>
      <c r="D379" s="451"/>
      <c r="E379" s="473"/>
      <c r="F379" s="453">
        <f>D379*E379</f>
        <v>0</v>
      </c>
      <c r="G379" s="473"/>
      <c r="H379" s="454">
        <v>2.57</v>
      </c>
      <c r="I379" s="453">
        <f>G379*H379</f>
        <v>0</v>
      </c>
      <c r="J379" s="455"/>
      <c r="K379" s="89"/>
      <c r="L379" s="90"/>
      <c r="M379" s="63"/>
      <c r="N379" s="63"/>
      <c r="O379" s="63"/>
    </row>
    <row r="380" spans="1:15" s="80" customFormat="1" ht="15" customHeight="1">
      <c r="A380" s="456" t="s">
        <v>549</v>
      </c>
      <c r="B380" s="520" t="s">
        <v>550</v>
      </c>
      <c r="C380" s="450"/>
      <c r="D380" s="451"/>
      <c r="E380" s="473"/>
      <c r="F380" s="453"/>
      <c r="G380" s="473"/>
      <c r="H380" s="454"/>
      <c r="I380" s="453"/>
      <c r="J380" s="455"/>
      <c r="K380" s="89"/>
      <c r="L380" s="90"/>
      <c r="M380" s="63"/>
      <c r="N380" s="63"/>
      <c r="O380" s="63"/>
    </row>
    <row r="381" spans="1:15" s="80" customFormat="1" ht="15" customHeight="1">
      <c r="A381" s="456" t="s">
        <v>551</v>
      </c>
      <c r="B381" s="458" t="s">
        <v>552</v>
      </c>
      <c r="C381" s="450" t="s">
        <v>1076</v>
      </c>
      <c r="D381" s="451">
        <v>25</v>
      </c>
      <c r="E381" s="452">
        <f>H381*bdi</f>
        <v>29.462999999999997</v>
      </c>
      <c r="F381" s="453">
        <f>D381*E381</f>
        <v>736.5749999999999</v>
      </c>
      <c r="G381" s="473">
        <v>25</v>
      </c>
      <c r="H381" s="454">
        <v>25.62</v>
      </c>
      <c r="I381" s="453">
        <f>G381*H381</f>
        <v>640.5</v>
      </c>
      <c r="J381" s="455" t="s">
        <v>120</v>
      </c>
      <c r="K381" s="89"/>
      <c r="L381" s="90"/>
      <c r="M381" s="63"/>
      <c r="N381" s="63"/>
      <c r="O381" s="63"/>
    </row>
    <row r="382" spans="1:15" s="80" customFormat="1" ht="30" customHeight="1">
      <c r="A382" s="456"/>
      <c r="B382" s="457" t="s">
        <v>553</v>
      </c>
      <c r="C382" s="450"/>
      <c r="D382" s="451"/>
      <c r="E382" s="473"/>
      <c r="F382" s="453"/>
      <c r="G382" s="473"/>
      <c r="H382" s="454"/>
      <c r="I382" s="453"/>
      <c r="J382" s="455"/>
      <c r="K382" s="89"/>
      <c r="L382" s="90"/>
      <c r="M382" s="63"/>
      <c r="N382" s="63"/>
      <c r="O382" s="63"/>
    </row>
    <row r="383" spans="1:15" s="80" customFormat="1" ht="15" customHeight="1">
      <c r="A383" s="456"/>
      <c r="B383" s="457" t="s">
        <v>554</v>
      </c>
      <c r="C383" s="450"/>
      <c r="D383" s="451"/>
      <c r="E383" s="473"/>
      <c r="F383" s="453"/>
      <c r="G383" s="473"/>
      <c r="H383" s="454"/>
      <c r="I383" s="453"/>
      <c r="J383" s="455"/>
      <c r="K383" s="89"/>
      <c r="L383" s="90"/>
      <c r="M383" s="63"/>
      <c r="N383" s="63"/>
      <c r="O383" s="63"/>
    </row>
    <row r="384" spans="1:15" s="80" customFormat="1" ht="15" customHeight="1">
      <c r="A384" s="456"/>
      <c r="B384" s="457" t="s">
        <v>555</v>
      </c>
      <c r="C384" s="450"/>
      <c r="D384" s="451"/>
      <c r="E384" s="473"/>
      <c r="F384" s="453"/>
      <c r="G384" s="473"/>
      <c r="H384" s="454"/>
      <c r="I384" s="453"/>
      <c r="J384" s="455"/>
      <c r="K384" s="89"/>
      <c r="L384" s="90"/>
      <c r="M384" s="63"/>
      <c r="N384" s="63"/>
      <c r="O384" s="63"/>
    </row>
    <row r="385" spans="1:15" s="80" customFormat="1" ht="15" customHeight="1">
      <c r="A385" s="456"/>
      <c r="B385" s="457" t="s">
        <v>1657</v>
      </c>
      <c r="C385" s="450"/>
      <c r="D385" s="451"/>
      <c r="E385" s="473"/>
      <c r="F385" s="453"/>
      <c r="G385" s="473"/>
      <c r="H385" s="454"/>
      <c r="I385" s="453"/>
      <c r="J385" s="455"/>
      <c r="K385" s="89"/>
      <c r="L385" s="90"/>
      <c r="M385" s="63"/>
      <c r="N385" s="63"/>
      <c r="O385" s="63"/>
    </row>
    <row r="386" spans="1:15" s="115" customFormat="1" ht="15" customHeight="1" hidden="1">
      <c r="A386" s="456" t="s">
        <v>556</v>
      </c>
      <c r="B386" s="458" t="s">
        <v>557</v>
      </c>
      <c r="C386" s="450" t="s">
        <v>1076</v>
      </c>
      <c r="D386" s="451"/>
      <c r="E386" s="473"/>
      <c r="F386" s="453">
        <f>D386*E386</f>
        <v>0</v>
      </c>
      <c r="G386" s="473"/>
      <c r="H386" s="454">
        <v>34.78</v>
      </c>
      <c r="I386" s="453">
        <f>G386*H386</f>
        <v>0</v>
      </c>
      <c r="J386" s="455"/>
      <c r="K386" s="89"/>
      <c r="L386" s="113"/>
      <c r="M386" s="114"/>
      <c r="N386" s="114"/>
      <c r="O386" s="114"/>
    </row>
    <row r="387" spans="1:15" s="115" customFormat="1" ht="30" customHeight="1" hidden="1">
      <c r="A387" s="456"/>
      <c r="B387" s="457" t="s">
        <v>558</v>
      </c>
      <c r="C387" s="450"/>
      <c r="D387" s="451"/>
      <c r="E387" s="473"/>
      <c r="F387" s="453"/>
      <c r="G387" s="473"/>
      <c r="H387" s="454"/>
      <c r="I387" s="453"/>
      <c r="J387" s="455"/>
      <c r="K387" s="89"/>
      <c r="L387" s="113"/>
      <c r="M387" s="114"/>
      <c r="N387" s="114"/>
      <c r="O387" s="114"/>
    </row>
    <row r="388" spans="1:15" s="115" customFormat="1" ht="15" customHeight="1" hidden="1">
      <c r="A388" s="456"/>
      <c r="B388" s="457" t="s">
        <v>554</v>
      </c>
      <c r="C388" s="450"/>
      <c r="D388" s="451"/>
      <c r="E388" s="473"/>
      <c r="F388" s="453"/>
      <c r="G388" s="473"/>
      <c r="H388" s="454"/>
      <c r="I388" s="453"/>
      <c r="J388" s="455"/>
      <c r="K388" s="89"/>
      <c r="L388" s="113"/>
      <c r="M388" s="114"/>
      <c r="N388" s="114"/>
      <c r="O388" s="114"/>
    </row>
    <row r="389" spans="1:15" s="115" customFormat="1" ht="15" customHeight="1" hidden="1">
      <c r="A389" s="456"/>
      <c r="B389" s="457" t="s">
        <v>555</v>
      </c>
      <c r="C389" s="450"/>
      <c r="D389" s="451"/>
      <c r="E389" s="473"/>
      <c r="F389" s="453"/>
      <c r="G389" s="473"/>
      <c r="H389" s="454"/>
      <c r="I389" s="453"/>
      <c r="J389" s="455"/>
      <c r="K389" s="89"/>
      <c r="L389" s="113"/>
      <c r="M389" s="114"/>
      <c r="N389" s="114"/>
      <c r="O389" s="114"/>
    </row>
    <row r="390" spans="1:15" s="115" customFormat="1" ht="15" customHeight="1" hidden="1">
      <c r="A390" s="456"/>
      <c r="B390" s="457" t="s">
        <v>1657</v>
      </c>
      <c r="C390" s="450"/>
      <c r="D390" s="451"/>
      <c r="E390" s="473"/>
      <c r="F390" s="453"/>
      <c r="G390" s="473"/>
      <c r="H390" s="454"/>
      <c r="I390" s="453"/>
      <c r="J390" s="455"/>
      <c r="K390" s="89"/>
      <c r="L390" s="113"/>
      <c r="M390" s="114"/>
      <c r="N390" s="114"/>
      <c r="O390" s="114"/>
    </row>
    <row r="391" spans="1:15" s="80" customFormat="1" ht="15" customHeight="1">
      <c r="A391" s="456" t="s">
        <v>559</v>
      </c>
      <c r="B391" s="458" t="s">
        <v>560</v>
      </c>
      <c r="C391" s="450" t="s">
        <v>1076</v>
      </c>
      <c r="D391" s="451">
        <f>8.1*3</f>
        <v>24.299999999999997</v>
      </c>
      <c r="E391" s="452">
        <f>H391*bdi</f>
        <v>20.285999999999998</v>
      </c>
      <c r="F391" s="453">
        <f>D391*E391</f>
        <v>492.94979999999987</v>
      </c>
      <c r="G391" s="473">
        <v>24.3</v>
      </c>
      <c r="H391" s="454">
        <v>17.64</v>
      </c>
      <c r="I391" s="453">
        <f>G391*H391</f>
        <v>428.65200000000004</v>
      </c>
      <c r="J391" s="455" t="s">
        <v>120</v>
      </c>
      <c r="K391" s="89"/>
      <c r="L391" s="90"/>
      <c r="M391" s="63"/>
      <c r="N391" s="63"/>
      <c r="O391" s="63"/>
    </row>
    <row r="392" spans="1:15" s="80" customFormat="1" ht="18" customHeight="1">
      <c r="A392" s="456"/>
      <c r="B392" s="457" t="s">
        <v>561</v>
      </c>
      <c r="C392" s="450"/>
      <c r="D392" s="451"/>
      <c r="E392" s="473"/>
      <c r="F392" s="453"/>
      <c r="G392" s="473"/>
      <c r="H392" s="454"/>
      <c r="I392" s="453"/>
      <c r="J392" s="455"/>
      <c r="K392" s="89"/>
      <c r="L392" s="90"/>
      <c r="M392" s="63"/>
      <c r="N392" s="63"/>
      <c r="O392" s="63"/>
    </row>
    <row r="393" spans="1:15" s="80" customFormat="1" ht="15" customHeight="1">
      <c r="A393" s="456"/>
      <c r="B393" s="457" t="s">
        <v>1657</v>
      </c>
      <c r="C393" s="450"/>
      <c r="D393" s="451"/>
      <c r="E393" s="473"/>
      <c r="F393" s="453"/>
      <c r="G393" s="473"/>
      <c r="H393" s="454"/>
      <c r="I393" s="453"/>
      <c r="J393" s="455"/>
      <c r="K393" s="89"/>
      <c r="L393" s="90"/>
      <c r="M393" s="63"/>
      <c r="N393" s="63"/>
      <c r="O393" s="63"/>
    </row>
    <row r="394" spans="1:15" s="80" customFormat="1" ht="30" customHeight="1">
      <c r="A394" s="456" t="s">
        <v>562</v>
      </c>
      <c r="B394" s="458" t="s">
        <v>563</v>
      </c>
      <c r="C394" s="450" t="s">
        <v>1076</v>
      </c>
      <c r="D394" s="451">
        <f>2*8</f>
        <v>16</v>
      </c>
      <c r="E394" s="452">
        <f>H394*bdi</f>
        <v>11.0055</v>
      </c>
      <c r="F394" s="453">
        <f>D394*E394</f>
        <v>176.088</v>
      </c>
      <c r="G394" s="473">
        <v>16</v>
      </c>
      <c r="H394" s="454">
        <v>9.57</v>
      </c>
      <c r="I394" s="453">
        <f>G394*H394</f>
        <v>153.12</v>
      </c>
      <c r="J394" s="455" t="s">
        <v>120</v>
      </c>
      <c r="K394" s="89"/>
      <c r="L394" s="90"/>
      <c r="M394" s="63"/>
      <c r="N394" s="63"/>
      <c r="O394" s="63"/>
    </row>
    <row r="395" spans="1:15" s="80" customFormat="1" ht="15" customHeight="1">
      <c r="A395" s="456"/>
      <c r="B395" s="457" t="s">
        <v>564</v>
      </c>
      <c r="C395" s="450"/>
      <c r="D395" s="451"/>
      <c r="E395" s="473"/>
      <c r="F395" s="453"/>
      <c r="G395" s="473"/>
      <c r="H395" s="454"/>
      <c r="I395" s="453"/>
      <c r="J395" s="455"/>
      <c r="K395" s="89"/>
      <c r="L395" s="90"/>
      <c r="M395" s="63"/>
      <c r="N395" s="63"/>
      <c r="O395" s="63"/>
    </row>
    <row r="396" spans="1:15" s="80" customFormat="1" ht="30" customHeight="1" hidden="1">
      <c r="A396" s="456" t="s">
        <v>565</v>
      </c>
      <c r="B396" s="458" t="s">
        <v>566</v>
      </c>
      <c r="C396" s="450" t="s">
        <v>1076</v>
      </c>
      <c r="D396" s="451"/>
      <c r="E396" s="473"/>
      <c r="F396" s="453">
        <f>D396*E396</f>
        <v>0</v>
      </c>
      <c r="G396" s="473"/>
      <c r="H396" s="454">
        <v>14.74</v>
      </c>
      <c r="I396" s="453">
        <f>G396*H396</f>
        <v>0</v>
      </c>
      <c r="J396" s="455"/>
      <c r="K396" s="89"/>
      <c r="L396" s="90"/>
      <c r="M396" s="63"/>
      <c r="N396" s="63"/>
      <c r="O396" s="63"/>
    </row>
    <row r="397" spans="1:15" s="80" customFormat="1" ht="15" customHeight="1" hidden="1">
      <c r="A397" s="456"/>
      <c r="B397" s="457" t="s">
        <v>567</v>
      </c>
      <c r="C397" s="450"/>
      <c r="D397" s="451"/>
      <c r="E397" s="473"/>
      <c r="F397" s="453"/>
      <c r="G397" s="473"/>
      <c r="H397" s="454"/>
      <c r="I397" s="453"/>
      <c r="J397" s="455"/>
      <c r="K397" s="89"/>
      <c r="L397" s="90"/>
      <c r="M397" s="63"/>
      <c r="N397" s="63"/>
      <c r="O397" s="63"/>
    </row>
    <row r="398" spans="1:15" s="80" customFormat="1" ht="15" customHeight="1" hidden="1">
      <c r="A398" s="456"/>
      <c r="B398" s="457" t="s">
        <v>568</v>
      </c>
      <c r="C398" s="450"/>
      <c r="D398" s="451"/>
      <c r="E398" s="473"/>
      <c r="F398" s="453"/>
      <c r="G398" s="473"/>
      <c r="H398" s="454"/>
      <c r="I398" s="453"/>
      <c r="J398" s="455"/>
      <c r="K398" s="89"/>
      <c r="L398" s="90"/>
      <c r="M398" s="63"/>
      <c r="N398" s="63"/>
      <c r="O398" s="63"/>
    </row>
    <row r="399" spans="1:15" s="80" customFormat="1" ht="15" customHeight="1" hidden="1">
      <c r="A399" s="456"/>
      <c r="B399" s="457" t="s">
        <v>1644</v>
      </c>
      <c r="C399" s="450"/>
      <c r="D399" s="451"/>
      <c r="E399" s="473"/>
      <c r="F399" s="453"/>
      <c r="G399" s="473"/>
      <c r="H399" s="454"/>
      <c r="I399" s="453"/>
      <c r="J399" s="455"/>
      <c r="K399" s="89"/>
      <c r="L399" s="90"/>
      <c r="M399" s="63"/>
      <c r="N399" s="63"/>
      <c r="O399" s="63"/>
    </row>
    <row r="400" spans="1:12" s="80" customFormat="1" ht="15" customHeight="1">
      <c r="A400" s="456" t="s">
        <v>569</v>
      </c>
      <c r="B400" s="520" t="s">
        <v>570</v>
      </c>
      <c r="C400" s="450"/>
      <c r="D400" s="451"/>
      <c r="E400" s="521"/>
      <c r="F400" s="453"/>
      <c r="G400" s="521"/>
      <c r="H400" s="454"/>
      <c r="I400" s="453"/>
      <c r="J400" s="455"/>
      <c r="K400" s="89"/>
      <c r="L400" s="90"/>
    </row>
    <row r="401" spans="1:12" s="63" customFormat="1" ht="15" customHeight="1">
      <c r="A401" s="456" t="s">
        <v>571</v>
      </c>
      <c r="B401" s="458" t="s">
        <v>572</v>
      </c>
      <c r="C401" s="450" t="s">
        <v>1076</v>
      </c>
      <c r="D401" s="451">
        <v>15</v>
      </c>
      <c r="E401" s="452">
        <f>H401*bdi</f>
        <v>2.4379999999999997</v>
      </c>
      <c r="F401" s="453">
        <f>D401*E401</f>
        <v>36.56999999999999</v>
      </c>
      <c r="G401" s="473">
        <v>15</v>
      </c>
      <c r="H401" s="454">
        <v>2.12</v>
      </c>
      <c r="I401" s="453">
        <f>G401*H401</f>
        <v>31.8</v>
      </c>
      <c r="J401" s="455" t="s">
        <v>120</v>
      </c>
      <c r="K401" s="89"/>
      <c r="L401" s="90"/>
    </row>
    <row r="402" spans="1:15" s="80" customFormat="1" ht="15" customHeight="1" hidden="1">
      <c r="A402" s="456" t="s">
        <v>1507</v>
      </c>
      <c r="B402" s="520" t="s">
        <v>1161</v>
      </c>
      <c r="C402" s="450"/>
      <c r="D402" s="451"/>
      <c r="E402" s="473"/>
      <c r="F402" s="453"/>
      <c r="G402" s="473"/>
      <c r="H402" s="454"/>
      <c r="I402" s="453"/>
      <c r="J402" s="455"/>
      <c r="K402" s="89"/>
      <c r="L402" s="90"/>
      <c r="M402" s="63"/>
      <c r="N402" s="63"/>
      <c r="O402" s="63"/>
    </row>
    <row r="403" spans="1:15" s="80" customFormat="1" ht="30" customHeight="1" hidden="1">
      <c r="A403" s="456" t="s">
        <v>1508</v>
      </c>
      <c r="B403" s="458" t="s">
        <v>1162</v>
      </c>
      <c r="C403" s="450" t="s">
        <v>1467</v>
      </c>
      <c r="D403" s="451"/>
      <c r="E403" s="452"/>
      <c r="F403" s="453"/>
      <c r="G403" s="473"/>
      <c r="H403" s="454">
        <v>97.98</v>
      </c>
      <c r="I403" s="453">
        <f>G403*H403</f>
        <v>0</v>
      </c>
      <c r="J403" s="455"/>
      <c r="K403" s="89"/>
      <c r="L403" s="90"/>
      <c r="M403" s="63"/>
      <c r="N403" s="63"/>
      <c r="O403" s="63"/>
    </row>
    <row r="404" spans="1:15" s="80" customFormat="1" ht="30" customHeight="1" hidden="1">
      <c r="A404" s="456"/>
      <c r="B404" s="457" t="s">
        <v>1163</v>
      </c>
      <c r="C404" s="450"/>
      <c r="D404" s="451"/>
      <c r="E404" s="473"/>
      <c r="F404" s="453"/>
      <c r="G404" s="473"/>
      <c r="H404" s="454"/>
      <c r="I404" s="453"/>
      <c r="J404" s="455"/>
      <c r="K404" s="89"/>
      <c r="L404" s="90"/>
      <c r="M404" s="63"/>
      <c r="N404" s="63"/>
      <c r="O404" s="63"/>
    </row>
    <row r="405" spans="1:15" s="80" customFormat="1" ht="15" customHeight="1" hidden="1">
      <c r="A405" s="456"/>
      <c r="B405" s="457" t="s">
        <v>1164</v>
      </c>
      <c r="C405" s="450"/>
      <c r="D405" s="451"/>
      <c r="E405" s="473"/>
      <c r="F405" s="453"/>
      <c r="G405" s="473"/>
      <c r="H405" s="454"/>
      <c r="I405" s="453"/>
      <c r="J405" s="455"/>
      <c r="K405" s="89"/>
      <c r="L405" s="90"/>
      <c r="M405" s="63"/>
      <c r="N405" s="63"/>
      <c r="O405" s="63"/>
    </row>
    <row r="406" spans="1:15" s="80" customFormat="1" ht="15" customHeight="1" hidden="1">
      <c r="A406" s="456"/>
      <c r="B406" s="457" t="s">
        <v>1165</v>
      </c>
      <c r="C406" s="450"/>
      <c r="D406" s="451"/>
      <c r="E406" s="473"/>
      <c r="F406" s="453"/>
      <c r="G406" s="473"/>
      <c r="H406" s="454"/>
      <c r="I406" s="453"/>
      <c r="J406" s="455"/>
      <c r="K406" s="89"/>
      <c r="L406" s="90"/>
      <c r="M406" s="63"/>
      <c r="N406" s="63"/>
      <c r="O406" s="63"/>
    </row>
    <row r="407" spans="1:15" s="80" customFormat="1" ht="30" customHeight="1" hidden="1">
      <c r="A407" s="456" t="s">
        <v>573</v>
      </c>
      <c r="B407" s="458" t="s">
        <v>574</v>
      </c>
      <c r="C407" s="450" t="s">
        <v>1467</v>
      </c>
      <c r="D407" s="451"/>
      <c r="E407" s="473"/>
      <c r="F407" s="453">
        <f>D407*E407</f>
        <v>0</v>
      </c>
      <c r="G407" s="473"/>
      <c r="H407" s="454">
        <v>65.51</v>
      </c>
      <c r="I407" s="453">
        <f>G407*H407</f>
        <v>0</v>
      </c>
      <c r="J407" s="455"/>
      <c r="K407" s="89"/>
      <c r="L407" s="90"/>
      <c r="M407" s="63"/>
      <c r="N407" s="63"/>
      <c r="O407" s="63"/>
    </row>
    <row r="408" spans="1:15" s="80" customFormat="1" ht="30" customHeight="1" hidden="1">
      <c r="A408" s="456"/>
      <c r="B408" s="457" t="s">
        <v>575</v>
      </c>
      <c r="C408" s="450"/>
      <c r="D408" s="451"/>
      <c r="E408" s="473"/>
      <c r="F408" s="453"/>
      <c r="G408" s="473"/>
      <c r="H408" s="454"/>
      <c r="I408" s="453"/>
      <c r="J408" s="455"/>
      <c r="K408" s="89"/>
      <c r="L408" s="90"/>
      <c r="M408" s="63"/>
      <c r="N408" s="63"/>
      <c r="O408" s="63"/>
    </row>
    <row r="409" spans="1:15" s="80" customFormat="1" ht="15" customHeight="1" hidden="1">
      <c r="A409" s="456"/>
      <c r="B409" s="457" t="s">
        <v>1164</v>
      </c>
      <c r="C409" s="450"/>
      <c r="D409" s="451"/>
      <c r="E409" s="473"/>
      <c r="F409" s="453"/>
      <c r="G409" s="473"/>
      <c r="H409" s="454"/>
      <c r="I409" s="453"/>
      <c r="J409" s="455"/>
      <c r="K409" s="89"/>
      <c r="L409" s="90"/>
      <c r="M409" s="63"/>
      <c r="N409" s="63"/>
      <c r="O409" s="63"/>
    </row>
    <row r="410" spans="1:15" s="80" customFormat="1" ht="15" customHeight="1" hidden="1">
      <c r="A410" s="456"/>
      <c r="B410" s="457" t="s">
        <v>1165</v>
      </c>
      <c r="C410" s="450"/>
      <c r="D410" s="451"/>
      <c r="E410" s="473"/>
      <c r="F410" s="453"/>
      <c r="G410" s="473"/>
      <c r="H410" s="454"/>
      <c r="I410" s="453"/>
      <c r="J410" s="455"/>
      <c r="K410" s="89"/>
      <c r="L410" s="90"/>
      <c r="M410" s="63"/>
      <c r="N410" s="63"/>
      <c r="O410" s="63"/>
    </row>
    <row r="411" spans="1:15" s="80" customFormat="1" ht="30" customHeight="1" hidden="1">
      <c r="A411" s="456" t="s">
        <v>576</v>
      </c>
      <c r="B411" s="458" t="s">
        <v>577</v>
      </c>
      <c r="C411" s="450" t="s">
        <v>1467</v>
      </c>
      <c r="D411" s="451"/>
      <c r="E411" s="473"/>
      <c r="F411" s="453">
        <f>D411*E411</f>
        <v>0</v>
      </c>
      <c r="G411" s="473"/>
      <c r="H411" s="454">
        <v>27.76</v>
      </c>
      <c r="I411" s="453">
        <f>G411*H411</f>
        <v>0</v>
      </c>
      <c r="J411" s="455"/>
      <c r="K411" s="89"/>
      <c r="L411" s="90"/>
      <c r="M411" s="63"/>
      <c r="N411" s="63"/>
      <c r="O411" s="63"/>
    </row>
    <row r="412" spans="1:15" s="80" customFormat="1" ht="15" customHeight="1" hidden="1">
      <c r="A412" s="456"/>
      <c r="B412" s="457" t="s">
        <v>1164</v>
      </c>
      <c r="C412" s="450"/>
      <c r="D412" s="451"/>
      <c r="E412" s="473"/>
      <c r="F412" s="453"/>
      <c r="G412" s="473"/>
      <c r="H412" s="454"/>
      <c r="I412" s="453"/>
      <c r="J412" s="455"/>
      <c r="K412" s="89"/>
      <c r="L412" s="90"/>
      <c r="M412" s="63"/>
      <c r="N412" s="63"/>
      <c r="O412" s="63"/>
    </row>
    <row r="413" spans="1:15" s="80" customFormat="1" ht="15" customHeight="1" hidden="1">
      <c r="A413" s="456"/>
      <c r="B413" s="457" t="s">
        <v>1165</v>
      </c>
      <c r="C413" s="450"/>
      <c r="D413" s="451"/>
      <c r="E413" s="473"/>
      <c r="F413" s="453"/>
      <c r="G413" s="473"/>
      <c r="H413" s="454"/>
      <c r="I413" s="453"/>
      <c r="J413" s="455"/>
      <c r="K413" s="89"/>
      <c r="L413" s="90"/>
      <c r="M413" s="63"/>
      <c r="N413" s="63"/>
      <c r="O413" s="63"/>
    </row>
    <row r="414" spans="1:15" s="115" customFormat="1" ht="30" customHeight="1" hidden="1">
      <c r="A414" s="486" t="s">
        <v>578</v>
      </c>
      <c r="B414" s="458" t="s">
        <v>579</v>
      </c>
      <c r="C414" s="450" t="s">
        <v>1467</v>
      </c>
      <c r="D414" s="451"/>
      <c r="E414" s="473"/>
      <c r="F414" s="453">
        <f>D414*E414</f>
        <v>0</v>
      </c>
      <c r="G414" s="473"/>
      <c r="H414" s="454">
        <v>110</v>
      </c>
      <c r="I414" s="453">
        <f>G414*H414</f>
        <v>0</v>
      </c>
      <c r="J414" s="455"/>
      <c r="K414" s="89"/>
      <c r="L414" s="113"/>
      <c r="M414" s="114"/>
      <c r="N414" s="114"/>
      <c r="O414" s="114"/>
    </row>
    <row r="415" spans="1:15" s="115" customFormat="1" ht="18" customHeight="1" hidden="1">
      <c r="A415" s="486"/>
      <c r="B415" s="457" t="s">
        <v>580</v>
      </c>
      <c r="C415" s="450"/>
      <c r="D415" s="451"/>
      <c r="E415" s="473"/>
      <c r="F415" s="453"/>
      <c r="G415" s="473"/>
      <c r="H415" s="454"/>
      <c r="I415" s="453"/>
      <c r="J415" s="455"/>
      <c r="K415" s="89"/>
      <c r="L415" s="113"/>
      <c r="M415" s="114"/>
      <c r="N415" s="114"/>
      <c r="O415" s="114"/>
    </row>
    <row r="416" spans="1:15" s="115" customFormat="1" ht="30" customHeight="1" hidden="1">
      <c r="A416" s="486" t="s">
        <v>581</v>
      </c>
      <c r="B416" s="458" t="s">
        <v>582</v>
      </c>
      <c r="C416" s="450" t="s">
        <v>1467</v>
      </c>
      <c r="D416" s="451"/>
      <c r="E416" s="473"/>
      <c r="F416" s="453">
        <f>D416*E416</f>
        <v>0</v>
      </c>
      <c r="G416" s="473"/>
      <c r="H416" s="454">
        <v>127</v>
      </c>
      <c r="I416" s="453">
        <f>G416*H416</f>
        <v>0</v>
      </c>
      <c r="J416" s="455"/>
      <c r="K416" s="89"/>
      <c r="L416" s="113"/>
      <c r="M416" s="114"/>
      <c r="N416" s="114"/>
      <c r="O416" s="114"/>
    </row>
    <row r="417" spans="1:15" s="115" customFormat="1" ht="18" customHeight="1" hidden="1">
      <c r="A417" s="486"/>
      <c r="B417" s="457" t="s">
        <v>580</v>
      </c>
      <c r="C417" s="450"/>
      <c r="D417" s="451"/>
      <c r="E417" s="473"/>
      <c r="F417" s="453"/>
      <c r="G417" s="473"/>
      <c r="H417" s="454"/>
      <c r="I417" s="453"/>
      <c r="J417" s="455"/>
      <c r="K417" s="89"/>
      <c r="L417" s="113"/>
      <c r="M417" s="114"/>
      <c r="N417" s="114"/>
      <c r="O417" s="114"/>
    </row>
    <row r="418" spans="1:15" s="115" customFormat="1" ht="30" customHeight="1" hidden="1">
      <c r="A418" s="486" t="s">
        <v>583</v>
      </c>
      <c r="B418" s="458" t="s">
        <v>584</v>
      </c>
      <c r="C418" s="450" t="s">
        <v>1467</v>
      </c>
      <c r="D418" s="451"/>
      <c r="E418" s="473"/>
      <c r="F418" s="453">
        <f>D418*E418</f>
        <v>0</v>
      </c>
      <c r="G418" s="473"/>
      <c r="H418" s="454">
        <v>111</v>
      </c>
      <c r="I418" s="453">
        <f>G418*H418</f>
        <v>0</v>
      </c>
      <c r="J418" s="455"/>
      <c r="K418" s="89"/>
      <c r="L418" s="113"/>
      <c r="M418" s="114"/>
      <c r="N418" s="114"/>
      <c r="O418" s="114"/>
    </row>
    <row r="419" spans="1:15" s="115" customFormat="1" ht="18" customHeight="1" hidden="1">
      <c r="A419" s="486"/>
      <c r="B419" s="457" t="s">
        <v>580</v>
      </c>
      <c r="C419" s="450"/>
      <c r="D419" s="451"/>
      <c r="E419" s="473"/>
      <c r="F419" s="453"/>
      <c r="G419" s="473"/>
      <c r="H419" s="454"/>
      <c r="I419" s="453"/>
      <c r="J419" s="455"/>
      <c r="K419" s="89"/>
      <c r="L419" s="113"/>
      <c r="M419" s="114"/>
      <c r="N419" s="114"/>
      <c r="O419" s="114"/>
    </row>
    <row r="420" spans="1:15" s="115" customFormat="1" ht="30" customHeight="1" hidden="1">
      <c r="A420" s="486" t="s">
        <v>585</v>
      </c>
      <c r="B420" s="458" t="s">
        <v>586</v>
      </c>
      <c r="C420" s="450" t="s">
        <v>1467</v>
      </c>
      <c r="D420" s="451"/>
      <c r="E420" s="473"/>
      <c r="F420" s="453">
        <f>D420*E420</f>
        <v>0</v>
      </c>
      <c r="G420" s="473"/>
      <c r="H420" s="454">
        <v>103</v>
      </c>
      <c r="I420" s="453">
        <f>G420*H420</f>
        <v>0</v>
      </c>
      <c r="J420" s="455"/>
      <c r="K420" s="89"/>
      <c r="L420" s="113"/>
      <c r="M420" s="114"/>
      <c r="N420" s="114"/>
      <c r="O420" s="114"/>
    </row>
    <row r="421" spans="1:15" s="115" customFormat="1" ht="18" customHeight="1" hidden="1">
      <c r="A421" s="486"/>
      <c r="B421" s="457" t="s">
        <v>580</v>
      </c>
      <c r="C421" s="450"/>
      <c r="D421" s="451"/>
      <c r="E421" s="473"/>
      <c r="F421" s="453"/>
      <c r="G421" s="473"/>
      <c r="H421" s="454"/>
      <c r="I421" s="453"/>
      <c r="J421" s="455"/>
      <c r="K421" s="89"/>
      <c r="L421" s="113"/>
      <c r="M421" s="114"/>
      <c r="N421" s="114"/>
      <c r="O421" s="114"/>
    </row>
    <row r="422" spans="1:15" s="115" customFormat="1" ht="30" customHeight="1" hidden="1">
      <c r="A422" s="486" t="s">
        <v>587</v>
      </c>
      <c r="B422" s="458" t="s">
        <v>588</v>
      </c>
      <c r="C422" s="450" t="s">
        <v>1467</v>
      </c>
      <c r="D422" s="451"/>
      <c r="E422" s="473"/>
      <c r="F422" s="453">
        <f>D422*E422</f>
        <v>0</v>
      </c>
      <c r="G422" s="473"/>
      <c r="H422" s="454">
        <v>114</v>
      </c>
      <c r="I422" s="453">
        <f>G422*H422</f>
        <v>0</v>
      </c>
      <c r="J422" s="455"/>
      <c r="K422" s="89"/>
      <c r="L422" s="113"/>
      <c r="M422" s="114"/>
      <c r="N422" s="114"/>
      <c r="O422" s="114"/>
    </row>
    <row r="423" spans="1:15" s="115" customFormat="1" ht="18" customHeight="1" hidden="1">
      <c r="A423" s="486"/>
      <c r="B423" s="457" t="s">
        <v>580</v>
      </c>
      <c r="C423" s="450"/>
      <c r="D423" s="451"/>
      <c r="E423" s="473"/>
      <c r="F423" s="453">
        <f>D423*E423</f>
        <v>0</v>
      </c>
      <c r="G423" s="473"/>
      <c r="H423" s="522"/>
      <c r="I423" s="453">
        <f>G423*H422</f>
        <v>0</v>
      </c>
      <c r="J423" s="455"/>
      <c r="K423" s="89"/>
      <c r="L423" s="113"/>
      <c r="M423" s="114"/>
      <c r="N423" s="114"/>
      <c r="O423" s="114"/>
    </row>
    <row r="424" spans="1:15" s="115" customFormat="1" ht="46.5" customHeight="1" hidden="1">
      <c r="A424" s="486" t="s">
        <v>589</v>
      </c>
      <c r="B424" s="458" t="s">
        <v>590</v>
      </c>
      <c r="C424" s="450" t="s">
        <v>1467</v>
      </c>
      <c r="D424" s="451"/>
      <c r="E424" s="473"/>
      <c r="F424" s="453">
        <f>D424*E424</f>
        <v>0</v>
      </c>
      <c r="G424" s="473"/>
      <c r="H424" s="454">
        <v>20.79</v>
      </c>
      <c r="I424" s="453">
        <f>G424*H424</f>
        <v>0</v>
      </c>
      <c r="J424" s="455"/>
      <c r="K424" s="89"/>
      <c r="L424" s="113"/>
      <c r="M424" s="114"/>
      <c r="N424" s="114"/>
      <c r="O424" s="114"/>
    </row>
    <row r="425" spans="1:15" s="115" customFormat="1" ht="68.25" customHeight="1" hidden="1">
      <c r="A425" s="486" t="s">
        <v>591</v>
      </c>
      <c r="B425" s="458" t="s">
        <v>592</v>
      </c>
      <c r="C425" s="450" t="s">
        <v>1467</v>
      </c>
      <c r="D425" s="451"/>
      <c r="E425" s="473"/>
      <c r="F425" s="453">
        <f>D425*E425</f>
        <v>0</v>
      </c>
      <c r="G425" s="473"/>
      <c r="H425" s="454">
        <v>84</v>
      </c>
      <c r="I425" s="453">
        <f>G425*H425</f>
        <v>0</v>
      </c>
      <c r="J425" s="455"/>
      <c r="K425" s="89"/>
      <c r="L425" s="113"/>
      <c r="M425" s="114"/>
      <c r="N425" s="114"/>
      <c r="O425" s="114"/>
    </row>
    <row r="426" spans="1:15" s="115" customFormat="1" ht="18" customHeight="1" hidden="1">
      <c r="A426" s="486"/>
      <c r="B426" s="457" t="s">
        <v>580</v>
      </c>
      <c r="C426" s="450"/>
      <c r="D426" s="451"/>
      <c r="E426" s="473"/>
      <c r="F426" s="453"/>
      <c r="G426" s="473"/>
      <c r="H426" s="454"/>
      <c r="I426" s="453"/>
      <c r="J426" s="455"/>
      <c r="K426" s="89"/>
      <c r="L426" s="113"/>
      <c r="M426" s="114"/>
      <c r="N426" s="114"/>
      <c r="O426" s="114"/>
    </row>
    <row r="427" spans="1:15" s="115" customFormat="1" ht="18" customHeight="1" hidden="1">
      <c r="A427" s="486"/>
      <c r="B427" s="457" t="s">
        <v>1435</v>
      </c>
      <c r="C427" s="450"/>
      <c r="D427" s="451"/>
      <c r="E427" s="473"/>
      <c r="F427" s="453"/>
      <c r="G427" s="473"/>
      <c r="H427" s="454"/>
      <c r="I427" s="453"/>
      <c r="J427" s="455"/>
      <c r="K427" s="89"/>
      <c r="L427" s="113"/>
      <c r="M427" s="114"/>
      <c r="N427" s="114"/>
      <c r="O427" s="114"/>
    </row>
    <row r="428" spans="1:15" s="115" customFormat="1" ht="18" customHeight="1" hidden="1">
      <c r="A428" s="486"/>
      <c r="B428" s="457" t="s">
        <v>1436</v>
      </c>
      <c r="C428" s="450"/>
      <c r="D428" s="451"/>
      <c r="E428" s="473"/>
      <c r="F428" s="453"/>
      <c r="G428" s="473"/>
      <c r="H428" s="454"/>
      <c r="I428" s="453"/>
      <c r="J428" s="455"/>
      <c r="K428" s="89"/>
      <c r="L428" s="113"/>
      <c r="M428" s="114"/>
      <c r="N428" s="114"/>
      <c r="O428" s="114"/>
    </row>
    <row r="429" spans="1:15" s="115" customFormat="1" ht="18" customHeight="1" hidden="1">
      <c r="A429" s="486"/>
      <c r="B429" s="457" t="s">
        <v>1432</v>
      </c>
      <c r="C429" s="450"/>
      <c r="D429" s="451"/>
      <c r="E429" s="473"/>
      <c r="F429" s="453"/>
      <c r="G429" s="473"/>
      <c r="H429" s="454"/>
      <c r="I429" s="453"/>
      <c r="J429" s="455"/>
      <c r="K429" s="89"/>
      <c r="L429" s="113"/>
      <c r="M429" s="114"/>
      <c r="N429" s="114"/>
      <c r="O429" s="114"/>
    </row>
    <row r="430" spans="1:15" s="115" customFormat="1" ht="18" customHeight="1" hidden="1">
      <c r="A430" s="486"/>
      <c r="B430" s="457" t="s">
        <v>1427</v>
      </c>
      <c r="C430" s="450"/>
      <c r="D430" s="451"/>
      <c r="E430" s="473"/>
      <c r="F430" s="453"/>
      <c r="G430" s="473"/>
      <c r="H430" s="454"/>
      <c r="I430" s="453"/>
      <c r="J430" s="455"/>
      <c r="K430" s="89"/>
      <c r="L430" s="113"/>
      <c r="M430" s="114"/>
      <c r="N430" s="114"/>
      <c r="O430" s="114"/>
    </row>
    <row r="431" spans="1:15" s="115" customFormat="1" ht="51" customHeight="1" hidden="1">
      <c r="A431" s="486" t="s">
        <v>593</v>
      </c>
      <c r="B431" s="458" t="s">
        <v>594</v>
      </c>
      <c r="C431" s="450" t="s">
        <v>1467</v>
      </c>
      <c r="D431" s="451"/>
      <c r="E431" s="473"/>
      <c r="F431" s="453">
        <f>D431*E431</f>
        <v>0</v>
      </c>
      <c r="G431" s="473"/>
      <c r="H431" s="454">
        <v>108.5</v>
      </c>
      <c r="I431" s="453">
        <f>G431*H431</f>
        <v>0</v>
      </c>
      <c r="J431" s="455"/>
      <c r="K431" s="89"/>
      <c r="L431" s="113"/>
      <c r="M431" s="114"/>
      <c r="N431" s="114"/>
      <c r="O431" s="114"/>
    </row>
    <row r="432" spans="1:255" s="115" customFormat="1" ht="18" customHeight="1" hidden="1">
      <c r="A432" s="486"/>
      <c r="B432" s="457" t="s">
        <v>580</v>
      </c>
      <c r="C432" s="523"/>
      <c r="D432" s="451"/>
      <c r="E432" s="524"/>
      <c r="F432" s="524"/>
      <c r="G432" s="524"/>
      <c r="H432" s="524"/>
      <c r="I432" s="524"/>
      <c r="J432" s="455"/>
      <c r="K432" s="525"/>
      <c r="L432" s="526"/>
      <c r="M432" s="526"/>
      <c r="N432" s="526"/>
      <c r="O432" s="526"/>
      <c r="P432" s="526"/>
      <c r="Q432" s="526"/>
      <c r="R432" s="526"/>
      <c r="S432" s="526"/>
      <c r="T432" s="526"/>
      <c r="U432" s="526"/>
      <c r="V432" s="526"/>
      <c r="W432" s="526"/>
      <c r="X432" s="526"/>
      <c r="Y432" s="526"/>
      <c r="Z432" s="526"/>
      <c r="AA432" s="526"/>
      <c r="AB432" s="526"/>
      <c r="AC432" s="526"/>
      <c r="AD432" s="526"/>
      <c r="AE432" s="526"/>
      <c r="AF432" s="526"/>
      <c r="AG432" s="526"/>
      <c r="AH432" s="526"/>
      <c r="AI432" s="526"/>
      <c r="AJ432" s="526"/>
      <c r="AK432" s="526"/>
      <c r="AL432" s="526"/>
      <c r="AM432" s="526"/>
      <c r="AN432" s="526"/>
      <c r="AO432" s="526"/>
      <c r="AP432" s="526"/>
      <c r="AQ432" s="526"/>
      <c r="AR432" s="526"/>
      <c r="AS432" s="526"/>
      <c r="AT432" s="526"/>
      <c r="AU432" s="526"/>
      <c r="AV432" s="526"/>
      <c r="AW432" s="526"/>
      <c r="AX432" s="526"/>
      <c r="AY432" s="526"/>
      <c r="AZ432" s="526"/>
      <c r="BA432" s="526"/>
      <c r="BB432" s="526"/>
      <c r="BC432" s="526"/>
      <c r="BD432" s="526"/>
      <c r="BE432" s="526"/>
      <c r="BF432" s="526"/>
      <c r="BG432" s="526"/>
      <c r="BH432" s="526"/>
      <c r="BI432" s="526"/>
      <c r="BJ432" s="526"/>
      <c r="BK432" s="526"/>
      <c r="BL432" s="526"/>
      <c r="BM432" s="526"/>
      <c r="BN432" s="526"/>
      <c r="BO432" s="526"/>
      <c r="BP432" s="526"/>
      <c r="BQ432" s="526"/>
      <c r="BR432" s="526"/>
      <c r="BS432" s="526"/>
      <c r="BT432" s="526"/>
      <c r="BU432" s="526"/>
      <c r="BV432" s="526"/>
      <c r="BW432" s="526"/>
      <c r="BX432" s="526"/>
      <c r="BY432" s="526"/>
      <c r="BZ432" s="526"/>
      <c r="CA432" s="526"/>
      <c r="CB432" s="526"/>
      <c r="CC432" s="526"/>
      <c r="CD432" s="526"/>
      <c r="CE432" s="526"/>
      <c r="CF432" s="526"/>
      <c r="CG432" s="526"/>
      <c r="CH432" s="526"/>
      <c r="CI432" s="526"/>
      <c r="CJ432" s="526"/>
      <c r="CK432" s="526"/>
      <c r="CL432" s="526"/>
      <c r="CM432" s="526"/>
      <c r="CN432" s="526"/>
      <c r="CO432" s="526"/>
      <c r="CP432" s="526"/>
      <c r="CQ432" s="526"/>
      <c r="CR432" s="526"/>
      <c r="CS432" s="526"/>
      <c r="CT432" s="526"/>
      <c r="CU432" s="526"/>
      <c r="CV432" s="526"/>
      <c r="CW432" s="526"/>
      <c r="CX432" s="526"/>
      <c r="CY432" s="526"/>
      <c r="CZ432" s="526"/>
      <c r="DA432" s="526"/>
      <c r="DB432" s="526"/>
      <c r="DC432" s="526"/>
      <c r="DD432" s="526"/>
      <c r="DE432" s="526"/>
      <c r="DF432" s="526"/>
      <c r="DG432" s="526"/>
      <c r="DH432" s="526"/>
      <c r="DI432" s="526"/>
      <c r="DJ432" s="526"/>
      <c r="DK432" s="526"/>
      <c r="DL432" s="526"/>
      <c r="DM432" s="526"/>
      <c r="DN432" s="526"/>
      <c r="DO432" s="526"/>
      <c r="DP432" s="526"/>
      <c r="DQ432" s="526"/>
      <c r="DR432" s="526"/>
      <c r="DS432" s="526"/>
      <c r="DT432" s="526"/>
      <c r="DU432" s="526"/>
      <c r="DV432" s="526"/>
      <c r="DW432" s="526"/>
      <c r="DX432" s="526"/>
      <c r="DY432" s="526"/>
      <c r="DZ432" s="526"/>
      <c r="EA432" s="526"/>
      <c r="EB432" s="526"/>
      <c r="EC432" s="526"/>
      <c r="ED432" s="526"/>
      <c r="EE432" s="526"/>
      <c r="EF432" s="526"/>
      <c r="EG432" s="526"/>
      <c r="EH432" s="526"/>
      <c r="EI432" s="526"/>
      <c r="EJ432" s="526"/>
      <c r="EK432" s="526"/>
      <c r="EL432" s="526"/>
      <c r="EM432" s="526"/>
      <c r="EN432" s="526"/>
      <c r="EO432" s="526"/>
      <c r="EP432" s="526"/>
      <c r="EQ432" s="526"/>
      <c r="ER432" s="526"/>
      <c r="ES432" s="526"/>
      <c r="ET432" s="526"/>
      <c r="EU432" s="526"/>
      <c r="EV432" s="526"/>
      <c r="EW432" s="526"/>
      <c r="EX432" s="526"/>
      <c r="EY432" s="526"/>
      <c r="EZ432" s="526"/>
      <c r="FA432" s="526"/>
      <c r="FB432" s="526"/>
      <c r="FC432" s="526"/>
      <c r="FD432" s="526"/>
      <c r="FE432" s="526"/>
      <c r="FF432" s="526"/>
      <c r="FG432" s="526"/>
      <c r="FH432" s="526"/>
      <c r="FI432" s="526"/>
      <c r="FJ432" s="526"/>
      <c r="FK432" s="526"/>
      <c r="FL432" s="526"/>
      <c r="FM432" s="526"/>
      <c r="FN432" s="526"/>
      <c r="FO432" s="526"/>
      <c r="FP432" s="526"/>
      <c r="FQ432" s="526"/>
      <c r="FR432" s="526"/>
      <c r="FS432" s="526"/>
      <c r="FT432" s="526"/>
      <c r="FU432" s="526"/>
      <c r="FV432" s="526"/>
      <c r="FW432" s="526"/>
      <c r="FX432" s="526"/>
      <c r="FY432" s="526"/>
      <c r="FZ432" s="526"/>
      <c r="GA432" s="526"/>
      <c r="GB432" s="526"/>
      <c r="GC432" s="526"/>
      <c r="GD432" s="526"/>
      <c r="GE432" s="526"/>
      <c r="GF432" s="526"/>
      <c r="GG432" s="526"/>
      <c r="GH432" s="526"/>
      <c r="GI432" s="526"/>
      <c r="GJ432" s="526"/>
      <c r="GK432" s="526"/>
      <c r="GL432" s="526"/>
      <c r="GM432" s="526"/>
      <c r="GN432" s="526"/>
      <c r="GO432" s="526"/>
      <c r="GP432" s="526"/>
      <c r="GQ432" s="526"/>
      <c r="GR432" s="526"/>
      <c r="GS432" s="526"/>
      <c r="GT432" s="526"/>
      <c r="GU432" s="526"/>
      <c r="GV432" s="526"/>
      <c r="GW432" s="526"/>
      <c r="GX432" s="526"/>
      <c r="GY432" s="526"/>
      <c r="GZ432" s="526"/>
      <c r="HA432" s="526"/>
      <c r="HB432" s="526"/>
      <c r="HC432" s="526"/>
      <c r="HD432" s="526"/>
      <c r="HE432" s="526"/>
      <c r="HF432" s="526"/>
      <c r="HG432" s="526"/>
      <c r="HH432" s="526"/>
      <c r="HI432" s="526"/>
      <c r="HJ432" s="526"/>
      <c r="HK432" s="526"/>
      <c r="HL432" s="526"/>
      <c r="HM432" s="526"/>
      <c r="HN432" s="526"/>
      <c r="HO432" s="526"/>
      <c r="HP432" s="526"/>
      <c r="HQ432" s="526"/>
      <c r="HR432" s="526"/>
      <c r="HS432" s="526"/>
      <c r="HT432" s="526"/>
      <c r="HU432" s="526"/>
      <c r="HV432" s="526"/>
      <c r="HW432" s="526"/>
      <c r="HX432" s="526"/>
      <c r="HY432" s="526"/>
      <c r="HZ432" s="526"/>
      <c r="IA432" s="526"/>
      <c r="IB432" s="526"/>
      <c r="IC432" s="526"/>
      <c r="ID432" s="526"/>
      <c r="IE432" s="526"/>
      <c r="IF432" s="526"/>
      <c r="IG432" s="526"/>
      <c r="IH432" s="526"/>
      <c r="II432" s="526"/>
      <c r="IJ432" s="526"/>
      <c r="IK432" s="526"/>
      <c r="IL432" s="526"/>
      <c r="IM432" s="526"/>
      <c r="IN432" s="526"/>
      <c r="IO432" s="526"/>
      <c r="IP432" s="526"/>
      <c r="IQ432" s="526"/>
      <c r="IR432" s="526"/>
      <c r="IS432" s="526"/>
      <c r="IT432" s="526"/>
      <c r="IU432" s="526"/>
    </row>
    <row r="433" spans="1:15" s="115" customFormat="1" ht="18" customHeight="1" hidden="1">
      <c r="A433" s="486"/>
      <c r="B433" s="457" t="s">
        <v>1435</v>
      </c>
      <c r="C433" s="450"/>
      <c r="D433" s="451"/>
      <c r="E433" s="473"/>
      <c r="F433" s="453"/>
      <c r="G433" s="473"/>
      <c r="H433" s="454"/>
      <c r="I433" s="453"/>
      <c r="J433" s="455"/>
      <c r="K433" s="89"/>
      <c r="L433" s="113"/>
      <c r="M433" s="114"/>
      <c r="N433" s="114"/>
      <c r="O433" s="114"/>
    </row>
    <row r="434" spans="1:15" s="115" customFormat="1" ht="18" customHeight="1" hidden="1">
      <c r="A434" s="486"/>
      <c r="B434" s="457" t="s">
        <v>1436</v>
      </c>
      <c r="C434" s="450"/>
      <c r="D434" s="451"/>
      <c r="E434" s="473"/>
      <c r="F434" s="453"/>
      <c r="G434" s="473"/>
      <c r="H434" s="454"/>
      <c r="I434" s="453"/>
      <c r="J434" s="455"/>
      <c r="K434" s="89"/>
      <c r="L434" s="113"/>
      <c r="M434" s="114"/>
      <c r="N434" s="114"/>
      <c r="O434" s="114"/>
    </row>
    <row r="435" spans="1:15" s="115" customFormat="1" ht="18" customHeight="1" hidden="1">
      <c r="A435" s="486"/>
      <c r="B435" s="457" t="s">
        <v>1432</v>
      </c>
      <c r="C435" s="450"/>
      <c r="D435" s="451"/>
      <c r="E435" s="473"/>
      <c r="F435" s="453"/>
      <c r="G435" s="473"/>
      <c r="H435" s="454"/>
      <c r="I435" s="453"/>
      <c r="J435" s="455"/>
      <c r="K435" s="89"/>
      <c r="L435" s="113"/>
      <c r="M435" s="114"/>
      <c r="N435" s="114"/>
      <c r="O435" s="114"/>
    </row>
    <row r="436" spans="1:15" s="115" customFormat="1" ht="18" customHeight="1" hidden="1">
      <c r="A436" s="486"/>
      <c r="B436" s="457" t="s">
        <v>1427</v>
      </c>
      <c r="C436" s="450"/>
      <c r="D436" s="451"/>
      <c r="E436" s="473"/>
      <c r="F436" s="453"/>
      <c r="G436" s="473"/>
      <c r="H436" s="454"/>
      <c r="I436" s="453"/>
      <c r="J436" s="455"/>
      <c r="K436" s="89"/>
      <c r="L436" s="113"/>
      <c r="M436" s="114"/>
      <c r="N436" s="114"/>
      <c r="O436" s="114"/>
    </row>
    <row r="437" spans="1:15" s="80" customFormat="1" ht="15" customHeight="1" hidden="1">
      <c r="A437" s="456" t="s">
        <v>595</v>
      </c>
      <c r="B437" s="520" t="s">
        <v>596</v>
      </c>
      <c r="C437" s="450"/>
      <c r="D437" s="451"/>
      <c r="E437" s="473"/>
      <c r="F437" s="453"/>
      <c r="G437" s="473"/>
      <c r="H437" s="454"/>
      <c r="I437" s="453"/>
      <c r="J437" s="455"/>
      <c r="K437" s="89"/>
      <c r="L437" s="90"/>
      <c r="M437" s="63"/>
      <c r="N437" s="63"/>
      <c r="O437" s="63"/>
    </row>
    <row r="438" spans="1:15" s="80" customFormat="1" ht="15" customHeight="1" hidden="1">
      <c r="A438" s="456" t="s">
        <v>597</v>
      </c>
      <c r="B438" s="458" t="s">
        <v>598</v>
      </c>
      <c r="C438" s="450" t="s">
        <v>1467</v>
      </c>
      <c r="D438" s="451"/>
      <c r="E438" s="473"/>
      <c r="F438" s="453">
        <f>D438*E438</f>
        <v>0</v>
      </c>
      <c r="G438" s="473"/>
      <c r="H438" s="454">
        <v>63.21</v>
      </c>
      <c r="I438" s="453">
        <f>G438*H438</f>
        <v>0</v>
      </c>
      <c r="J438" s="527"/>
      <c r="K438" s="89"/>
      <c r="L438" s="90"/>
      <c r="M438" s="63"/>
      <c r="N438" s="63"/>
      <c r="O438" s="63"/>
    </row>
    <row r="439" spans="1:15" s="80" customFormat="1" ht="15" customHeight="1" hidden="1">
      <c r="A439" s="456"/>
      <c r="B439" s="457" t="s">
        <v>599</v>
      </c>
      <c r="C439" s="450"/>
      <c r="D439" s="451"/>
      <c r="E439" s="473"/>
      <c r="F439" s="453"/>
      <c r="G439" s="473"/>
      <c r="H439" s="454"/>
      <c r="I439" s="453"/>
      <c r="J439" s="455"/>
      <c r="K439" s="89"/>
      <c r="L439" s="90"/>
      <c r="M439" s="63"/>
      <c r="N439" s="63"/>
      <c r="O439" s="63"/>
    </row>
    <row r="440" spans="1:15" s="80" customFormat="1" ht="30" customHeight="1" hidden="1">
      <c r="A440" s="456"/>
      <c r="B440" s="457" t="s">
        <v>600</v>
      </c>
      <c r="C440" s="450"/>
      <c r="D440" s="451"/>
      <c r="E440" s="473"/>
      <c r="F440" s="453"/>
      <c r="G440" s="473"/>
      <c r="H440" s="454"/>
      <c r="I440" s="453"/>
      <c r="J440" s="455"/>
      <c r="K440" s="89"/>
      <c r="L440" s="90"/>
      <c r="M440" s="63"/>
      <c r="N440" s="63"/>
      <c r="O440" s="63"/>
    </row>
    <row r="441" spans="1:15" s="80" customFormat="1" ht="15" customHeight="1" hidden="1">
      <c r="A441" s="456"/>
      <c r="B441" s="457" t="s">
        <v>601</v>
      </c>
      <c r="C441" s="450"/>
      <c r="D441" s="451"/>
      <c r="E441" s="473"/>
      <c r="F441" s="453"/>
      <c r="G441" s="473"/>
      <c r="H441" s="454"/>
      <c r="I441" s="453"/>
      <c r="J441" s="455"/>
      <c r="K441" s="89"/>
      <c r="L441" s="90"/>
      <c r="M441" s="63"/>
      <c r="N441" s="63"/>
      <c r="O441" s="63"/>
    </row>
    <row r="442" spans="1:15" s="80" customFormat="1" ht="15" customHeight="1" hidden="1">
      <c r="A442" s="456" t="s">
        <v>602</v>
      </c>
      <c r="B442" s="458" t="s">
        <v>603</v>
      </c>
      <c r="C442" s="450" t="s">
        <v>1055</v>
      </c>
      <c r="D442" s="451"/>
      <c r="E442" s="473"/>
      <c r="F442" s="453">
        <f>D442*E442</f>
        <v>0</v>
      </c>
      <c r="G442" s="473"/>
      <c r="H442" s="454">
        <v>79.03</v>
      </c>
      <c r="I442" s="453">
        <f>G442*H442</f>
        <v>0</v>
      </c>
      <c r="J442" s="455"/>
      <c r="K442" s="89"/>
      <c r="L442" s="90"/>
      <c r="M442" s="63"/>
      <c r="N442" s="63"/>
      <c r="O442" s="63"/>
    </row>
    <row r="443" spans="1:15" s="80" customFormat="1" ht="30" customHeight="1" hidden="1">
      <c r="A443" s="456"/>
      <c r="B443" s="457" t="s">
        <v>604</v>
      </c>
      <c r="C443" s="450"/>
      <c r="D443" s="451"/>
      <c r="E443" s="473"/>
      <c r="F443" s="453"/>
      <c r="G443" s="473"/>
      <c r="H443" s="454"/>
      <c r="I443" s="453"/>
      <c r="J443" s="455"/>
      <c r="K443" s="89"/>
      <c r="L443" s="90"/>
      <c r="M443" s="63"/>
      <c r="N443" s="63"/>
      <c r="O443" s="63"/>
    </row>
    <row r="444" spans="1:15" s="80" customFormat="1" ht="30" customHeight="1" hidden="1">
      <c r="A444" s="456"/>
      <c r="B444" s="457" t="s">
        <v>605</v>
      </c>
      <c r="C444" s="450"/>
      <c r="D444" s="451"/>
      <c r="E444" s="473"/>
      <c r="F444" s="453"/>
      <c r="G444" s="473"/>
      <c r="H444" s="454"/>
      <c r="I444" s="453"/>
      <c r="J444" s="455"/>
      <c r="K444" s="89"/>
      <c r="L444" s="90"/>
      <c r="M444" s="63"/>
      <c r="N444" s="63"/>
      <c r="O444" s="63"/>
    </row>
    <row r="445" spans="1:15" s="80" customFormat="1" ht="15" customHeight="1" hidden="1">
      <c r="A445" s="456"/>
      <c r="B445" s="457" t="s">
        <v>601</v>
      </c>
      <c r="C445" s="450"/>
      <c r="D445" s="451"/>
      <c r="E445" s="473"/>
      <c r="F445" s="453"/>
      <c r="G445" s="473"/>
      <c r="H445" s="454"/>
      <c r="I445" s="453"/>
      <c r="J445" s="455"/>
      <c r="K445" s="89"/>
      <c r="L445" s="90"/>
      <c r="M445" s="63"/>
      <c r="N445" s="63"/>
      <c r="O445" s="63"/>
    </row>
    <row r="446" spans="1:15" s="80" customFormat="1" ht="35.25" customHeight="1" hidden="1">
      <c r="A446" s="456" t="s">
        <v>606</v>
      </c>
      <c r="B446" s="458" t="s">
        <v>607</v>
      </c>
      <c r="C446" s="450" t="s">
        <v>1467</v>
      </c>
      <c r="D446" s="451"/>
      <c r="E446" s="473"/>
      <c r="F446" s="453">
        <f>D446*E446</f>
        <v>0</v>
      </c>
      <c r="G446" s="473"/>
      <c r="H446" s="454">
        <v>53.81</v>
      </c>
      <c r="I446" s="453">
        <f>G446*H446</f>
        <v>0</v>
      </c>
      <c r="J446" s="455"/>
      <c r="K446" s="89"/>
      <c r="L446" s="90"/>
      <c r="M446" s="63"/>
      <c r="N446" s="63"/>
      <c r="O446" s="63"/>
    </row>
    <row r="447" spans="1:15" s="80" customFormat="1" ht="30" customHeight="1" hidden="1">
      <c r="A447" s="456"/>
      <c r="B447" s="457" t="s">
        <v>608</v>
      </c>
      <c r="C447" s="450"/>
      <c r="D447" s="451"/>
      <c r="E447" s="473"/>
      <c r="F447" s="453"/>
      <c r="G447" s="473"/>
      <c r="H447" s="454"/>
      <c r="I447" s="453"/>
      <c r="J447" s="455"/>
      <c r="K447" s="89"/>
      <c r="L447" s="90"/>
      <c r="M447" s="63"/>
      <c r="N447" s="63"/>
      <c r="O447" s="63"/>
    </row>
    <row r="448" spans="1:15" s="124" customFormat="1" ht="30" customHeight="1" hidden="1">
      <c r="A448" s="456" t="s">
        <v>1688</v>
      </c>
      <c r="B448" s="458" t="s">
        <v>1689</v>
      </c>
      <c r="C448" s="450" t="s">
        <v>1467</v>
      </c>
      <c r="D448" s="451"/>
      <c r="E448" s="473"/>
      <c r="F448" s="453">
        <f>D448*E448</f>
        <v>0</v>
      </c>
      <c r="G448" s="473"/>
      <c r="H448" s="454">
        <v>38.45</v>
      </c>
      <c r="I448" s="453">
        <f>G448*H448</f>
        <v>0</v>
      </c>
      <c r="J448" s="455"/>
      <c r="K448" s="89"/>
      <c r="L448" s="90"/>
      <c r="M448" s="123"/>
      <c r="N448" s="123"/>
      <c r="O448" s="123"/>
    </row>
    <row r="449" spans="1:15" s="124" customFormat="1" ht="30" customHeight="1" hidden="1">
      <c r="A449" s="456"/>
      <c r="B449" s="457" t="s">
        <v>1690</v>
      </c>
      <c r="C449" s="450"/>
      <c r="D449" s="451"/>
      <c r="E449" s="473"/>
      <c r="F449" s="453"/>
      <c r="G449" s="473"/>
      <c r="H449" s="454"/>
      <c r="I449" s="453"/>
      <c r="J449" s="455"/>
      <c r="K449" s="89"/>
      <c r="L449" s="90"/>
      <c r="M449" s="123"/>
      <c r="N449" s="123"/>
      <c r="O449" s="123"/>
    </row>
    <row r="450" spans="1:15" s="124" customFormat="1" ht="15" customHeight="1" hidden="1">
      <c r="A450" s="456"/>
      <c r="B450" s="457" t="s">
        <v>1691</v>
      </c>
      <c r="C450" s="450"/>
      <c r="D450" s="451"/>
      <c r="E450" s="473"/>
      <c r="F450" s="453"/>
      <c r="G450" s="473"/>
      <c r="H450" s="454"/>
      <c r="I450" s="453"/>
      <c r="J450" s="455"/>
      <c r="K450" s="89"/>
      <c r="L450" s="90"/>
      <c r="M450" s="123"/>
      <c r="N450" s="123"/>
      <c r="O450" s="123"/>
    </row>
    <row r="451" spans="1:15" s="124" customFormat="1" ht="15" customHeight="1" hidden="1">
      <c r="A451" s="456"/>
      <c r="B451" s="457" t="s">
        <v>1692</v>
      </c>
      <c r="C451" s="450"/>
      <c r="D451" s="451"/>
      <c r="E451" s="473"/>
      <c r="F451" s="453"/>
      <c r="G451" s="473"/>
      <c r="H451" s="454"/>
      <c r="I451" s="453"/>
      <c r="J451" s="455"/>
      <c r="K451" s="89"/>
      <c r="L451" s="90"/>
      <c r="M451" s="123"/>
      <c r="N451" s="123"/>
      <c r="O451" s="123"/>
    </row>
    <row r="452" spans="1:15" s="124" customFormat="1" ht="15" customHeight="1" hidden="1">
      <c r="A452" s="456"/>
      <c r="B452" s="457" t="s">
        <v>1693</v>
      </c>
      <c r="C452" s="450"/>
      <c r="D452" s="451"/>
      <c r="E452" s="473"/>
      <c r="F452" s="453"/>
      <c r="G452" s="473"/>
      <c r="H452" s="454"/>
      <c r="I452" s="453"/>
      <c r="J452" s="455"/>
      <c r="K452" s="89"/>
      <c r="L452" s="90"/>
      <c r="M452" s="123"/>
      <c r="N452" s="123"/>
      <c r="O452" s="123"/>
    </row>
    <row r="453" spans="1:15" s="124" customFormat="1" ht="15" customHeight="1" hidden="1">
      <c r="A453" s="456"/>
      <c r="B453" s="457" t="s">
        <v>599</v>
      </c>
      <c r="C453" s="450"/>
      <c r="D453" s="451"/>
      <c r="E453" s="473"/>
      <c r="F453" s="453"/>
      <c r="G453" s="473"/>
      <c r="H453" s="454"/>
      <c r="I453" s="453"/>
      <c r="J453" s="455"/>
      <c r="K453" s="89"/>
      <c r="L453" s="90"/>
      <c r="M453" s="123"/>
      <c r="N453" s="123"/>
      <c r="O453" s="123"/>
    </row>
    <row r="454" spans="1:15" s="124" customFormat="1" ht="15" customHeight="1" hidden="1">
      <c r="A454" s="456"/>
      <c r="B454" s="457" t="s">
        <v>1694</v>
      </c>
      <c r="C454" s="450"/>
      <c r="D454" s="451"/>
      <c r="E454" s="473"/>
      <c r="F454" s="453"/>
      <c r="G454" s="473"/>
      <c r="H454" s="454"/>
      <c r="I454" s="453"/>
      <c r="J454" s="455"/>
      <c r="K454" s="89"/>
      <c r="L454" s="90"/>
      <c r="M454" s="123"/>
      <c r="N454" s="123"/>
      <c r="O454" s="123"/>
    </row>
    <row r="455" spans="1:15" s="124" customFormat="1" ht="15" customHeight="1" hidden="1">
      <c r="A455" s="456"/>
      <c r="B455" s="457" t="s">
        <v>1695</v>
      </c>
      <c r="C455" s="450"/>
      <c r="D455" s="451"/>
      <c r="E455" s="473"/>
      <c r="F455" s="453"/>
      <c r="G455" s="473"/>
      <c r="H455" s="454"/>
      <c r="I455" s="453"/>
      <c r="J455" s="455"/>
      <c r="K455" s="89"/>
      <c r="L455" s="90"/>
      <c r="M455" s="123"/>
      <c r="N455" s="123"/>
      <c r="O455" s="123"/>
    </row>
    <row r="456" spans="1:15" s="124" customFormat="1" ht="15" customHeight="1" hidden="1">
      <c r="A456" s="456"/>
      <c r="B456" s="457" t="s">
        <v>1165</v>
      </c>
      <c r="C456" s="450"/>
      <c r="D456" s="451"/>
      <c r="E456" s="473"/>
      <c r="F456" s="453"/>
      <c r="G456" s="473"/>
      <c r="H456" s="454"/>
      <c r="I456" s="453"/>
      <c r="J456" s="455"/>
      <c r="K456" s="89"/>
      <c r="L456" s="90"/>
      <c r="M456" s="123"/>
      <c r="N456" s="123"/>
      <c r="O456" s="123"/>
    </row>
    <row r="457" spans="1:15" s="80" customFormat="1" ht="30" customHeight="1" hidden="1">
      <c r="A457" s="456" t="s">
        <v>1696</v>
      </c>
      <c r="B457" s="458" t="s">
        <v>1697</v>
      </c>
      <c r="C457" s="450" t="s">
        <v>1467</v>
      </c>
      <c r="D457" s="451"/>
      <c r="E457" s="473"/>
      <c r="F457" s="453">
        <f>D457*E457</f>
        <v>0</v>
      </c>
      <c r="G457" s="473"/>
      <c r="H457" s="454">
        <v>39.26</v>
      </c>
      <c r="I457" s="453">
        <f>G457*H457</f>
        <v>0</v>
      </c>
      <c r="J457" s="455"/>
      <c r="K457" s="89"/>
      <c r="L457" s="90"/>
      <c r="M457" s="63"/>
      <c r="N457" s="63"/>
      <c r="O457" s="63"/>
    </row>
    <row r="458" spans="1:15" s="80" customFormat="1" ht="30" customHeight="1" hidden="1">
      <c r="A458" s="456"/>
      <c r="B458" s="457" t="s">
        <v>1698</v>
      </c>
      <c r="C458" s="450"/>
      <c r="D458" s="451"/>
      <c r="E458" s="473"/>
      <c r="F458" s="453"/>
      <c r="G458" s="473"/>
      <c r="H458" s="454"/>
      <c r="I458" s="453"/>
      <c r="J458" s="455"/>
      <c r="K458" s="89"/>
      <c r="L458" s="90"/>
      <c r="M458" s="63"/>
      <c r="N458" s="63"/>
      <c r="O458" s="63"/>
    </row>
    <row r="459" spans="1:15" s="80" customFormat="1" ht="15" customHeight="1" hidden="1">
      <c r="A459" s="456" t="s">
        <v>1699</v>
      </c>
      <c r="B459" s="520" t="s">
        <v>1700</v>
      </c>
      <c r="C459" s="450"/>
      <c r="D459" s="451"/>
      <c r="E459" s="473"/>
      <c r="F459" s="453"/>
      <c r="G459" s="473"/>
      <c r="H459" s="454"/>
      <c r="I459" s="453"/>
      <c r="J459" s="455"/>
      <c r="K459" s="89"/>
      <c r="L459" s="90"/>
      <c r="M459" s="63"/>
      <c r="N459" s="63"/>
      <c r="O459" s="63"/>
    </row>
    <row r="460" spans="1:15" s="80" customFormat="1" ht="18.75" customHeight="1" hidden="1">
      <c r="A460" s="456" t="s">
        <v>1701</v>
      </c>
      <c r="B460" s="458" t="s">
        <v>1702</v>
      </c>
      <c r="C460" s="459" t="s">
        <v>1467</v>
      </c>
      <c r="D460" s="451"/>
      <c r="E460" s="473"/>
      <c r="F460" s="453">
        <f>D460*E460</f>
        <v>0</v>
      </c>
      <c r="G460" s="473"/>
      <c r="H460" s="454">
        <v>24.9</v>
      </c>
      <c r="I460" s="453">
        <f>G460*H460</f>
        <v>0</v>
      </c>
      <c r="J460" s="455"/>
      <c r="K460" s="89"/>
      <c r="L460" s="90"/>
      <c r="M460" s="63"/>
      <c r="N460" s="63"/>
      <c r="O460" s="63"/>
    </row>
    <row r="461" spans="1:15" s="80" customFormat="1" ht="30" customHeight="1" hidden="1">
      <c r="A461" s="456"/>
      <c r="B461" s="457" t="s">
        <v>1703</v>
      </c>
      <c r="C461" s="450"/>
      <c r="D461" s="451"/>
      <c r="E461" s="473"/>
      <c r="F461" s="453"/>
      <c r="G461" s="473"/>
      <c r="H461" s="454"/>
      <c r="I461" s="453"/>
      <c r="J461" s="455"/>
      <c r="K461" s="89"/>
      <c r="L461" s="90"/>
      <c r="M461" s="63"/>
      <c r="N461" s="63"/>
      <c r="O461" s="63"/>
    </row>
    <row r="462" spans="1:15" s="80" customFormat="1" ht="15" customHeight="1" hidden="1">
      <c r="A462" s="456"/>
      <c r="B462" s="457" t="s">
        <v>601</v>
      </c>
      <c r="C462" s="450"/>
      <c r="D462" s="451"/>
      <c r="E462" s="473"/>
      <c r="F462" s="453"/>
      <c r="G462" s="473"/>
      <c r="H462" s="454"/>
      <c r="I462" s="453"/>
      <c r="J462" s="455"/>
      <c r="K462" s="89"/>
      <c r="L462" s="90"/>
      <c r="M462" s="63"/>
      <c r="N462" s="63"/>
      <c r="O462" s="63"/>
    </row>
    <row r="463" spans="1:15" s="80" customFormat="1" ht="15" customHeight="1" hidden="1">
      <c r="A463" s="456" t="s">
        <v>1704</v>
      </c>
      <c r="B463" s="458" t="s">
        <v>1705</v>
      </c>
      <c r="C463" s="450" t="s">
        <v>1055</v>
      </c>
      <c r="D463" s="451"/>
      <c r="E463" s="473"/>
      <c r="F463" s="453">
        <f>D463*E463</f>
        <v>0</v>
      </c>
      <c r="G463" s="473"/>
      <c r="H463" s="454">
        <v>57.91</v>
      </c>
      <c r="I463" s="453">
        <f>G463*H463</f>
        <v>0</v>
      </c>
      <c r="J463" s="455"/>
      <c r="K463" s="89"/>
      <c r="L463" s="90"/>
      <c r="M463" s="63"/>
      <c r="N463" s="63"/>
      <c r="O463" s="63"/>
    </row>
    <row r="464" spans="1:15" s="80" customFormat="1" ht="30" customHeight="1" hidden="1">
      <c r="A464" s="456"/>
      <c r="B464" s="457" t="s">
        <v>604</v>
      </c>
      <c r="C464" s="450"/>
      <c r="D464" s="451"/>
      <c r="E464" s="473"/>
      <c r="F464" s="453"/>
      <c r="G464" s="473"/>
      <c r="H464" s="454"/>
      <c r="I464" s="453"/>
      <c r="J464" s="455"/>
      <c r="K464" s="89"/>
      <c r="L464" s="90"/>
      <c r="M464" s="63"/>
      <c r="N464" s="63"/>
      <c r="O464" s="63"/>
    </row>
    <row r="465" spans="1:15" s="80" customFormat="1" ht="15" customHeight="1" hidden="1">
      <c r="A465" s="456"/>
      <c r="B465" s="457" t="s">
        <v>601</v>
      </c>
      <c r="C465" s="450"/>
      <c r="D465" s="451"/>
      <c r="E465" s="473"/>
      <c r="F465" s="453"/>
      <c r="G465" s="473"/>
      <c r="H465" s="454"/>
      <c r="I465" s="453"/>
      <c r="J465" s="455"/>
      <c r="K465" s="89"/>
      <c r="L465" s="90"/>
      <c r="M465" s="63"/>
      <c r="N465" s="63"/>
      <c r="O465" s="63"/>
    </row>
    <row r="466" spans="1:15" s="80" customFormat="1" ht="15" customHeight="1" hidden="1">
      <c r="A466" s="456" t="s">
        <v>1706</v>
      </c>
      <c r="B466" s="520" t="s">
        <v>1707</v>
      </c>
      <c r="C466" s="450"/>
      <c r="D466" s="451"/>
      <c r="E466" s="473"/>
      <c r="F466" s="453"/>
      <c r="G466" s="473"/>
      <c r="H466" s="454"/>
      <c r="I466" s="453"/>
      <c r="J466" s="455"/>
      <c r="K466" s="89"/>
      <c r="L466" s="90"/>
      <c r="M466" s="63"/>
      <c r="N466" s="63"/>
      <c r="O466" s="63"/>
    </row>
    <row r="467" spans="1:15" s="80" customFormat="1" ht="15.75" customHeight="1" hidden="1">
      <c r="A467" s="456" t="s">
        <v>1708</v>
      </c>
      <c r="B467" s="458" t="s">
        <v>1709</v>
      </c>
      <c r="C467" s="459" t="s">
        <v>1467</v>
      </c>
      <c r="D467" s="451"/>
      <c r="E467" s="473"/>
      <c r="F467" s="453">
        <f>D467*E467</f>
        <v>0</v>
      </c>
      <c r="G467" s="473"/>
      <c r="H467" s="454">
        <v>45</v>
      </c>
      <c r="I467" s="453">
        <f>G467*H467</f>
        <v>0</v>
      </c>
      <c r="J467" s="455"/>
      <c r="K467" s="89"/>
      <c r="L467" s="90"/>
      <c r="M467" s="63"/>
      <c r="N467" s="63"/>
      <c r="O467" s="63"/>
    </row>
    <row r="468" spans="1:15" s="80" customFormat="1" ht="30" customHeight="1" hidden="1">
      <c r="A468" s="456"/>
      <c r="B468" s="457" t="s">
        <v>1710</v>
      </c>
      <c r="C468" s="450"/>
      <c r="D468" s="451"/>
      <c r="E468" s="473"/>
      <c r="F468" s="453"/>
      <c r="G468" s="473"/>
      <c r="H468" s="454"/>
      <c r="I468" s="453"/>
      <c r="J468" s="455"/>
      <c r="K468" s="89"/>
      <c r="L468" s="90"/>
      <c r="M468" s="63"/>
      <c r="N468" s="63"/>
      <c r="O468" s="63"/>
    </row>
    <row r="469" spans="1:15" s="80" customFormat="1" ht="15" customHeight="1" hidden="1">
      <c r="A469" s="456"/>
      <c r="B469" s="457" t="s">
        <v>601</v>
      </c>
      <c r="C469" s="450"/>
      <c r="D469" s="451"/>
      <c r="E469" s="473"/>
      <c r="F469" s="453"/>
      <c r="G469" s="473"/>
      <c r="H469" s="505"/>
      <c r="I469" s="453"/>
      <c r="J469" s="455"/>
      <c r="K469" s="89"/>
      <c r="L469" s="90"/>
      <c r="M469" s="63"/>
      <c r="N469" s="63"/>
      <c r="O469" s="63"/>
    </row>
    <row r="470" spans="1:15" s="80" customFormat="1" ht="18" hidden="1">
      <c r="A470" s="456" t="s">
        <v>1711</v>
      </c>
      <c r="B470" s="458" t="s">
        <v>1712</v>
      </c>
      <c r="C470" s="459" t="s">
        <v>1467</v>
      </c>
      <c r="D470" s="479"/>
      <c r="E470" s="480"/>
      <c r="F470" s="453">
        <f>D470*E470</f>
        <v>0</v>
      </c>
      <c r="G470" s="480"/>
      <c r="H470" s="528">
        <v>39.75</v>
      </c>
      <c r="I470" s="453">
        <f>G470*H470</f>
        <v>0</v>
      </c>
      <c r="J470" s="455"/>
      <c r="K470" s="89"/>
      <c r="L470" s="90"/>
      <c r="M470" s="63"/>
      <c r="N470" s="63"/>
      <c r="O470" s="63"/>
    </row>
    <row r="471" spans="1:15" s="80" customFormat="1" ht="18" customHeight="1">
      <c r="A471" s="482"/>
      <c r="B471" s="461"/>
      <c r="C471" s="751" t="s">
        <v>1077</v>
      </c>
      <c r="D471" s="752"/>
      <c r="E471" s="752"/>
      <c r="F471" s="463">
        <f>SUM(F343:F470)</f>
        <v>1442.1827999999996</v>
      </c>
      <c r="G471" s="464"/>
      <c r="H471" s="465"/>
      <c r="I471" s="466">
        <f>SUM(I343:I470)</f>
        <v>1254.072</v>
      </c>
      <c r="J471" s="455"/>
      <c r="K471" s="84"/>
      <c r="L471" s="90"/>
      <c r="M471" s="63"/>
      <c r="N471" s="63"/>
      <c r="O471" s="144"/>
    </row>
    <row r="472" spans="1:15" s="80" customFormat="1" ht="18" customHeight="1">
      <c r="A472" s="516" t="s">
        <v>1713</v>
      </c>
      <c r="B472" s="437" t="s">
        <v>1019</v>
      </c>
      <c r="C472" s="442"/>
      <c r="D472" s="468"/>
      <c r="E472" s="469"/>
      <c r="F472" s="453"/>
      <c r="G472" s="469"/>
      <c r="H472" s="454"/>
      <c r="I472" s="453"/>
      <c r="J472" s="455"/>
      <c r="K472" s="89"/>
      <c r="L472" s="90"/>
      <c r="M472" s="63"/>
      <c r="N472" s="63"/>
      <c r="O472" s="63"/>
    </row>
    <row r="473" spans="1:15" s="80" customFormat="1" ht="15" customHeight="1" hidden="1">
      <c r="A473" s="448" t="s">
        <v>1714</v>
      </c>
      <c r="B473" s="513" t="s">
        <v>1715</v>
      </c>
      <c r="C473" s="506"/>
      <c r="D473" s="451"/>
      <c r="E473" s="473"/>
      <c r="F473" s="453"/>
      <c r="G473" s="473"/>
      <c r="H473" s="454"/>
      <c r="I473" s="453"/>
      <c r="J473" s="455"/>
      <c r="K473" s="89"/>
      <c r="L473" s="90"/>
      <c r="M473" s="63"/>
      <c r="N473" s="63"/>
      <c r="O473" s="63"/>
    </row>
    <row r="474" spans="1:15" s="80" customFormat="1" ht="15" customHeight="1" hidden="1">
      <c r="A474" s="456" t="s">
        <v>1716</v>
      </c>
      <c r="B474" s="458" t="s">
        <v>1717</v>
      </c>
      <c r="C474" s="450" t="s">
        <v>1157</v>
      </c>
      <c r="D474" s="451"/>
      <c r="E474" s="473"/>
      <c r="F474" s="453">
        <f>D474*E474</f>
        <v>0</v>
      </c>
      <c r="G474" s="473"/>
      <c r="H474" s="454">
        <v>34.4</v>
      </c>
      <c r="I474" s="453">
        <f>G474*H474</f>
        <v>0</v>
      </c>
      <c r="J474" s="455"/>
      <c r="K474" s="89"/>
      <c r="L474" s="90"/>
      <c r="M474" s="63"/>
      <c r="N474" s="63"/>
      <c r="O474" s="63"/>
    </row>
    <row r="475" spans="1:15" s="80" customFormat="1" ht="15" customHeight="1" hidden="1">
      <c r="A475" s="456" t="s">
        <v>1718</v>
      </c>
      <c r="B475" s="458" t="s">
        <v>1719</v>
      </c>
      <c r="C475" s="450" t="s">
        <v>1157</v>
      </c>
      <c r="D475" s="451"/>
      <c r="E475" s="473"/>
      <c r="F475" s="453">
        <f>D475*E475</f>
        <v>0</v>
      </c>
      <c r="G475" s="473"/>
      <c r="H475" s="454">
        <v>69.92</v>
      </c>
      <c r="I475" s="453">
        <f>G475*H475</f>
        <v>0</v>
      </c>
      <c r="J475" s="455"/>
      <c r="K475" s="89"/>
      <c r="L475" s="90"/>
      <c r="M475" s="63"/>
      <c r="N475" s="63"/>
      <c r="O475" s="63"/>
    </row>
    <row r="476" spans="1:15" s="80" customFormat="1" ht="15" customHeight="1" hidden="1">
      <c r="A476" s="456"/>
      <c r="B476" s="457" t="s">
        <v>1720</v>
      </c>
      <c r="C476" s="450"/>
      <c r="D476" s="451"/>
      <c r="E476" s="473"/>
      <c r="F476" s="453"/>
      <c r="G476" s="473"/>
      <c r="H476" s="454"/>
      <c r="I476" s="453"/>
      <c r="J476" s="455"/>
      <c r="K476" s="89"/>
      <c r="L476" s="90"/>
      <c r="M476" s="63"/>
      <c r="N476" s="63"/>
      <c r="O476" s="63"/>
    </row>
    <row r="477" spans="1:15" s="80" customFormat="1" ht="15" customHeight="1" hidden="1">
      <c r="A477" s="456"/>
      <c r="B477" s="457" t="s">
        <v>1175</v>
      </c>
      <c r="C477" s="450"/>
      <c r="D477" s="451"/>
      <c r="E477" s="473"/>
      <c r="F477" s="453"/>
      <c r="G477" s="473"/>
      <c r="H477" s="454"/>
      <c r="I477" s="453"/>
      <c r="J477" s="455"/>
      <c r="K477" s="89"/>
      <c r="L477" s="90"/>
      <c r="M477" s="63"/>
      <c r="N477" s="63"/>
      <c r="O477" s="63"/>
    </row>
    <row r="478" spans="1:15" s="80" customFormat="1" ht="15" customHeight="1" hidden="1">
      <c r="A478" s="456" t="s">
        <v>1721</v>
      </c>
      <c r="B478" s="458" t="s">
        <v>1722</v>
      </c>
      <c r="C478" s="450" t="s">
        <v>1157</v>
      </c>
      <c r="D478" s="451"/>
      <c r="E478" s="473"/>
      <c r="F478" s="453">
        <f>D478*E478</f>
        <v>0</v>
      </c>
      <c r="G478" s="473"/>
      <c r="H478" s="454">
        <v>183.58</v>
      </c>
      <c r="I478" s="453">
        <f>G478*H478</f>
        <v>0</v>
      </c>
      <c r="J478" s="455"/>
      <c r="K478" s="89"/>
      <c r="L478" s="90"/>
      <c r="M478" s="63"/>
      <c r="N478" s="63"/>
      <c r="O478" s="63"/>
    </row>
    <row r="479" spans="1:15" s="80" customFormat="1" ht="15" customHeight="1" hidden="1">
      <c r="A479" s="456"/>
      <c r="B479" s="457" t="s">
        <v>1723</v>
      </c>
      <c r="C479" s="450"/>
      <c r="D479" s="451"/>
      <c r="E479" s="473"/>
      <c r="F479" s="453"/>
      <c r="G479" s="473"/>
      <c r="H479" s="454"/>
      <c r="I479" s="453"/>
      <c r="J479" s="455"/>
      <c r="K479" s="89"/>
      <c r="L479" s="90"/>
      <c r="M479" s="63"/>
      <c r="N479" s="63"/>
      <c r="O479" s="63"/>
    </row>
    <row r="480" spans="1:15" s="80" customFormat="1" ht="15" customHeight="1" hidden="1">
      <c r="A480" s="456"/>
      <c r="B480" s="457" t="s">
        <v>1175</v>
      </c>
      <c r="C480" s="450"/>
      <c r="D480" s="451"/>
      <c r="E480" s="473"/>
      <c r="F480" s="453"/>
      <c r="G480" s="473"/>
      <c r="H480" s="454"/>
      <c r="I480" s="453"/>
      <c r="J480" s="455"/>
      <c r="K480" s="89"/>
      <c r="L480" s="90"/>
      <c r="M480" s="63"/>
      <c r="N480" s="63"/>
      <c r="O480" s="63"/>
    </row>
    <row r="481" spans="1:15" s="80" customFormat="1" ht="15" customHeight="1" hidden="1">
      <c r="A481" s="456" t="s">
        <v>1724</v>
      </c>
      <c r="B481" s="458" t="s">
        <v>1725</v>
      </c>
      <c r="C481" s="450" t="s">
        <v>1157</v>
      </c>
      <c r="D481" s="451"/>
      <c r="E481" s="473"/>
      <c r="F481" s="453">
        <f>D481*E481</f>
        <v>0</v>
      </c>
      <c r="G481" s="473"/>
      <c r="H481" s="454">
        <v>100</v>
      </c>
      <c r="I481" s="453">
        <f>G481*H481</f>
        <v>0</v>
      </c>
      <c r="J481" s="455"/>
      <c r="K481" s="89"/>
      <c r="L481" s="90"/>
      <c r="M481" s="63"/>
      <c r="N481" s="63"/>
      <c r="O481" s="63"/>
    </row>
    <row r="482" spans="1:15" s="80" customFormat="1" ht="15" customHeight="1" hidden="1">
      <c r="A482" s="456"/>
      <c r="B482" s="457" t="s">
        <v>1726</v>
      </c>
      <c r="C482" s="450"/>
      <c r="D482" s="451"/>
      <c r="E482" s="473"/>
      <c r="F482" s="453"/>
      <c r="G482" s="473"/>
      <c r="H482" s="454"/>
      <c r="I482" s="453"/>
      <c r="J482" s="455"/>
      <c r="K482" s="89"/>
      <c r="L482" s="90"/>
      <c r="M482" s="63"/>
      <c r="N482" s="63"/>
      <c r="O482" s="63"/>
    </row>
    <row r="483" spans="1:15" s="80" customFormat="1" ht="15" customHeight="1" hidden="1">
      <c r="A483" s="456"/>
      <c r="B483" s="457" t="s">
        <v>1727</v>
      </c>
      <c r="C483" s="450"/>
      <c r="D483" s="451"/>
      <c r="E483" s="473"/>
      <c r="F483" s="453"/>
      <c r="G483" s="473"/>
      <c r="H483" s="454"/>
      <c r="I483" s="453"/>
      <c r="J483" s="455"/>
      <c r="K483" s="89"/>
      <c r="L483" s="90"/>
      <c r="M483" s="63"/>
      <c r="N483" s="63"/>
      <c r="O483" s="63"/>
    </row>
    <row r="484" spans="1:15" s="80" customFormat="1" ht="15" customHeight="1" hidden="1">
      <c r="A484" s="456" t="s">
        <v>1728</v>
      </c>
      <c r="B484" s="458" t="s">
        <v>1729</v>
      </c>
      <c r="C484" s="450" t="s">
        <v>1157</v>
      </c>
      <c r="D484" s="451"/>
      <c r="E484" s="473"/>
      <c r="F484" s="453">
        <f>D484*E484</f>
        <v>0</v>
      </c>
      <c r="G484" s="473"/>
      <c r="H484" s="454">
        <v>108.87</v>
      </c>
      <c r="I484" s="453">
        <f>G484*H484</f>
        <v>0</v>
      </c>
      <c r="J484" s="455"/>
      <c r="K484" s="89"/>
      <c r="L484" s="90"/>
      <c r="M484" s="63"/>
      <c r="N484" s="63"/>
      <c r="O484" s="63"/>
    </row>
    <row r="485" spans="1:15" s="80" customFormat="1" ht="15" customHeight="1" hidden="1">
      <c r="A485" s="456"/>
      <c r="B485" s="457" t="s">
        <v>1730</v>
      </c>
      <c r="C485" s="450"/>
      <c r="D485" s="451"/>
      <c r="E485" s="473"/>
      <c r="F485" s="453"/>
      <c r="G485" s="473"/>
      <c r="H485" s="454"/>
      <c r="I485" s="453"/>
      <c r="J485" s="455"/>
      <c r="K485" s="89"/>
      <c r="L485" s="90"/>
      <c r="M485" s="63"/>
      <c r="N485" s="63"/>
      <c r="O485" s="63"/>
    </row>
    <row r="486" spans="1:15" s="80" customFormat="1" ht="15" customHeight="1" hidden="1">
      <c r="A486" s="456" t="s">
        <v>1731</v>
      </c>
      <c r="B486" s="520" t="s">
        <v>1732</v>
      </c>
      <c r="C486" s="450"/>
      <c r="D486" s="451"/>
      <c r="E486" s="473"/>
      <c r="F486" s="453"/>
      <c r="G486" s="473"/>
      <c r="H486" s="454"/>
      <c r="I486" s="453"/>
      <c r="J486" s="455"/>
      <c r="K486" s="89"/>
      <c r="L486" s="90"/>
      <c r="M486" s="63"/>
      <c r="N486" s="63"/>
      <c r="O486" s="63"/>
    </row>
    <row r="487" spans="1:15" s="80" customFormat="1" ht="15" customHeight="1" hidden="1">
      <c r="A487" s="456" t="s">
        <v>1733</v>
      </c>
      <c r="B487" s="458" t="s">
        <v>1734</v>
      </c>
      <c r="C487" s="450" t="s">
        <v>1157</v>
      </c>
      <c r="D487" s="451"/>
      <c r="E487" s="473"/>
      <c r="F487" s="453">
        <f>D487*E487</f>
        <v>0</v>
      </c>
      <c r="G487" s="473"/>
      <c r="H487" s="454">
        <v>54.26</v>
      </c>
      <c r="I487" s="453">
        <f>G487*H487</f>
        <v>0</v>
      </c>
      <c r="J487" s="455"/>
      <c r="K487" s="89"/>
      <c r="L487" s="90"/>
      <c r="M487" s="63"/>
      <c r="N487" s="63"/>
      <c r="O487" s="63"/>
    </row>
    <row r="488" spans="1:15" s="80" customFormat="1" ht="15" customHeight="1" hidden="1">
      <c r="A488" s="456" t="s">
        <v>1735</v>
      </c>
      <c r="B488" s="458" t="s">
        <v>1736</v>
      </c>
      <c r="C488" s="450" t="s">
        <v>1157</v>
      </c>
      <c r="D488" s="451"/>
      <c r="E488" s="473"/>
      <c r="F488" s="453">
        <f>D488*E488</f>
        <v>0</v>
      </c>
      <c r="G488" s="473"/>
      <c r="H488" s="454">
        <v>14.34</v>
      </c>
      <c r="I488" s="453">
        <f>G488*H488</f>
        <v>0</v>
      </c>
      <c r="J488" s="455"/>
      <c r="K488" s="89"/>
      <c r="L488" s="90"/>
      <c r="M488" s="63"/>
      <c r="N488" s="63"/>
      <c r="O488" s="63"/>
    </row>
    <row r="489" spans="1:15" s="80" customFormat="1" ht="15" customHeight="1" hidden="1">
      <c r="A489" s="456"/>
      <c r="B489" s="457" t="s">
        <v>1737</v>
      </c>
      <c r="C489" s="450"/>
      <c r="D489" s="451"/>
      <c r="E489" s="473"/>
      <c r="F489" s="453"/>
      <c r="G489" s="473"/>
      <c r="H489" s="454"/>
      <c r="I489" s="453"/>
      <c r="J489" s="447"/>
      <c r="K489" s="89"/>
      <c r="L489" s="90"/>
      <c r="M489" s="63"/>
      <c r="N489" s="63"/>
      <c r="O489" s="63"/>
    </row>
    <row r="490" spans="1:15" s="80" customFormat="1" ht="15" customHeight="1" hidden="1">
      <c r="A490" s="456"/>
      <c r="B490" s="457" t="s">
        <v>1727</v>
      </c>
      <c r="C490" s="450"/>
      <c r="D490" s="451"/>
      <c r="E490" s="473"/>
      <c r="F490" s="453"/>
      <c r="G490" s="473"/>
      <c r="H490" s="454"/>
      <c r="I490" s="453"/>
      <c r="J490" s="455"/>
      <c r="K490" s="89"/>
      <c r="L490" s="90"/>
      <c r="M490" s="63"/>
      <c r="N490" s="63"/>
      <c r="O490" s="63"/>
    </row>
    <row r="491" spans="1:15" s="80" customFormat="1" ht="15" customHeight="1" hidden="1">
      <c r="A491" s="456" t="s">
        <v>1738</v>
      </c>
      <c r="B491" s="458" t="s">
        <v>1739</v>
      </c>
      <c r="C491" s="450" t="s">
        <v>1157</v>
      </c>
      <c r="D491" s="451"/>
      <c r="E491" s="473"/>
      <c r="F491" s="453">
        <f>D491*E491</f>
        <v>0</v>
      </c>
      <c r="G491" s="473"/>
      <c r="H491" s="454">
        <v>67.99</v>
      </c>
      <c r="I491" s="453">
        <f>G491*H491</f>
        <v>0</v>
      </c>
      <c r="J491" s="455"/>
      <c r="K491" s="89"/>
      <c r="L491" s="90"/>
      <c r="M491" s="63"/>
      <c r="N491" s="63"/>
      <c r="O491" s="63"/>
    </row>
    <row r="492" spans="1:15" s="80" customFormat="1" ht="30" customHeight="1" hidden="1">
      <c r="A492" s="456"/>
      <c r="B492" s="457" t="s">
        <v>1169</v>
      </c>
      <c r="C492" s="450"/>
      <c r="D492" s="451"/>
      <c r="E492" s="473"/>
      <c r="F492" s="453"/>
      <c r="G492" s="473"/>
      <c r="H492" s="454"/>
      <c r="I492" s="453"/>
      <c r="J492" s="455"/>
      <c r="K492" s="89"/>
      <c r="L492" s="90"/>
      <c r="M492" s="63"/>
      <c r="N492" s="63"/>
      <c r="O492" s="63"/>
    </row>
    <row r="493" spans="1:15" s="80" customFormat="1" ht="15" customHeight="1" hidden="1">
      <c r="A493" s="456"/>
      <c r="B493" s="457" t="s">
        <v>1727</v>
      </c>
      <c r="C493" s="450"/>
      <c r="D493" s="451"/>
      <c r="E493" s="473"/>
      <c r="F493" s="453"/>
      <c r="G493" s="473"/>
      <c r="H493" s="454"/>
      <c r="I493" s="453"/>
      <c r="J493" s="455"/>
      <c r="K493" s="89"/>
      <c r="L493" s="90"/>
      <c r="M493" s="63"/>
      <c r="N493" s="63"/>
      <c r="O493" s="63"/>
    </row>
    <row r="494" spans="1:15" s="80" customFormat="1" ht="15" customHeight="1" hidden="1">
      <c r="A494" s="456" t="s">
        <v>1740</v>
      </c>
      <c r="B494" s="458" t="s">
        <v>1741</v>
      </c>
      <c r="C494" s="450" t="s">
        <v>1157</v>
      </c>
      <c r="D494" s="451"/>
      <c r="E494" s="473"/>
      <c r="F494" s="453">
        <f>D494*E494</f>
        <v>0</v>
      </c>
      <c r="G494" s="473"/>
      <c r="H494" s="454">
        <v>85.23</v>
      </c>
      <c r="I494" s="453">
        <f>G494*H494</f>
        <v>0</v>
      </c>
      <c r="J494" s="455"/>
      <c r="K494" s="89"/>
      <c r="L494" s="90"/>
      <c r="M494" s="63"/>
      <c r="N494" s="63"/>
      <c r="O494" s="63"/>
    </row>
    <row r="495" spans="1:15" s="80" customFormat="1" ht="30" customHeight="1" hidden="1">
      <c r="A495" s="456"/>
      <c r="B495" s="457" t="s">
        <v>1742</v>
      </c>
      <c r="C495" s="450"/>
      <c r="D495" s="451"/>
      <c r="E495" s="473"/>
      <c r="F495" s="453"/>
      <c r="G495" s="473"/>
      <c r="H495" s="454"/>
      <c r="I495" s="453"/>
      <c r="J495" s="455"/>
      <c r="K495" s="89"/>
      <c r="L495" s="90"/>
      <c r="M495" s="63"/>
      <c r="N495" s="63"/>
      <c r="O495" s="63"/>
    </row>
    <row r="496" spans="1:15" s="80" customFormat="1" ht="17.25" customHeight="1" hidden="1">
      <c r="A496" s="456"/>
      <c r="B496" s="457" t="s">
        <v>1727</v>
      </c>
      <c r="C496" s="450"/>
      <c r="D496" s="451"/>
      <c r="E496" s="473"/>
      <c r="F496" s="453"/>
      <c r="G496" s="473"/>
      <c r="H496" s="454"/>
      <c r="I496" s="453"/>
      <c r="J496" s="455"/>
      <c r="K496" s="89"/>
      <c r="L496" s="90"/>
      <c r="M496" s="63"/>
      <c r="N496" s="63"/>
      <c r="O496" s="63"/>
    </row>
    <row r="497" spans="1:15" s="80" customFormat="1" ht="17.25" customHeight="1">
      <c r="A497" s="456" t="s">
        <v>1743</v>
      </c>
      <c r="B497" s="520" t="s">
        <v>1166</v>
      </c>
      <c r="C497" s="450"/>
      <c r="D497" s="451"/>
      <c r="E497" s="473"/>
      <c r="F497" s="453"/>
      <c r="G497" s="473"/>
      <c r="H497" s="454"/>
      <c r="I497" s="453"/>
      <c r="J497" s="455"/>
      <c r="K497" s="89"/>
      <c r="L497" s="90"/>
      <c r="M497" s="63"/>
      <c r="N497" s="63"/>
      <c r="O497" s="63"/>
    </row>
    <row r="498" spans="1:15" s="80" customFormat="1" ht="30" customHeight="1">
      <c r="A498" s="456" t="s">
        <v>1744</v>
      </c>
      <c r="B498" s="458" t="s">
        <v>1745</v>
      </c>
      <c r="C498" s="450" t="s">
        <v>1157</v>
      </c>
      <c r="D498" s="451">
        <v>10</v>
      </c>
      <c r="E498" s="452">
        <f>H498*bdi</f>
        <v>202.62999999999997</v>
      </c>
      <c r="F498" s="453">
        <f>D498*E498</f>
        <v>2026.2999999999997</v>
      </c>
      <c r="G498" s="473">
        <v>10</v>
      </c>
      <c r="H498" s="454">
        <v>176.2</v>
      </c>
      <c r="I498" s="453">
        <f>G498*H498</f>
        <v>1762</v>
      </c>
      <c r="J498" s="455" t="s">
        <v>120</v>
      </c>
      <c r="K498" s="89"/>
      <c r="L498" s="90"/>
      <c r="M498" s="63"/>
      <c r="N498" s="63"/>
      <c r="O498" s="63"/>
    </row>
    <row r="499" spans="1:15" s="80" customFormat="1" ht="15" customHeight="1">
      <c r="A499" s="456"/>
      <c r="B499" s="457" t="s">
        <v>1746</v>
      </c>
      <c r="C499" s="450"/>
      <c r="D499" s="451"/>
      <c r="E499" s="473"/>
      <c r="F499" s="453"/>
      <c r="G499" s="473"/>
      <c r="H499" s="454"/>
      <c r="I499" s="453"/>
      <c r="J499" s="455"/>
      <c r="K499" s="89"/>
      <c r="L499" s="90"/>
      <c r="M499" s="63"/>
      <c r="N499" s="63"/>
      <c r="O499" s="63"/>
    </row>
    <row r="500" spans="1:15" s="80" customFormat="1" ht="30" customHeight="1">
      <c r="A500" s="456"/>
      <c r="B500" s="457" t="s">
        <v>1747</v>
      </c>
      <c r="C500" s="450"/>
      <c r="D500" s="451"/>
      <c r="E500" s="473"/>
      <c r="F500" s="453"/>
      <c r="G500" s="473"/>
      <c r="H500" s="454"/>
      <c r="I500" s="453"/>
      <c r="J500" s="455"/>
      <c r="K500" s="89"/>
      <c r="L500" s="90"/>
      <c r="M500" s="63"/>
      <c r="N500" s="63"/>
      <c r="O500" s="63"/>
    </row>
    <row r="501" spans="1:15" s="80" customFormat="1" ht="15" customHeight="1">
      <c r="A501" s="456"/>
      <c r="B501" s="457" t="s">
        <v>1175</v>
      </c>
      <c r="C501" s="450"/>
      <c r="D501" s="451"/>
      <c r="E501" s="473"/>
      <c r="F501" s="453"/>
      <c r="G501" s="473"/>
      <c r="H501" s="454"/>
      <c r="I501" s="453"/>
      <c r="J501" s="455"/>
      <c r="K501" s="89"/>
      <c r="L501" s="90"/>
      <c r="M501" s="63"/>
      <c r="N501" s="63"/>
      <c r="O501" s="63"/>
    </row>
    <row r="502" spans="1:15" s="80" customFormat="1" ht="15" customHeight="1">
      <c r="A502" s="456" t="s">
        <v>1748</v>
      </c>
      <c r="B502" s="458" t="s">
        <v>1749</v>
      </c>
      <c r="C502" s="450" t="s">
        <v>1157</v>
      </c>
      <c r="D502" s="451">
        <v>10</v>
      </c>
      <c r="E502" s="452">
        <f>H502*bdi</f>
        <v>29.497499999999995</v>
      </c>
      <c r="F502" s="453">
        <f>D502*E502</f>
        <v>294.97499999999997</v>
      </c>
      <c r="G502" s="473">
        <v>10</v>
      </c>
      <c r="H502" s="454">
        <v>25.65</v>
      </c>
      <c r="I502" s="453">
        <f>G502*H502</f>
        <v>256.5</v>
      </c>
      <c r="J502" s="455" t="s">
        <v>120</v>
      </c>
      <c r="K502" s="89"/>
      <c r="L502" s="90"/>
      <c r="M502" s="63"/>
      <c r="N502" s="63"/>
      <c r="O502" s="63"/>
    </row>
    <row r="503" spans="1:15" s="80" customFormat="1" ht="15" customHeight="1" hidden="1">
      <c r="A503" s="456" t="s">
        <v>1750</v>
      </c>
      <c r="B503" s="458" t="s">
        <v>1751</v>
      </c>
      <c r="C503" s="450" t="s">
        <v>1157</v>
      </c>
      <c r="D503" s="451"/>
      <c r="E503" s="473"/>
      <c r="F503" s="453">
        <f>D503*E503</f>
        <v>0</v>
      </c>
      <c r="G503" s="473"/>
      <c r="H503" s="454">
        <v>60.2</v>
      </c>
      <c r="I503" s="453">
        <f>G503*H503</f>
        <v>0</v>
      </c>
      <c r="J503" s="455"/>
      <c r="K503" s="89"/>
      <c r="L503" s="90"/>
      <c r="M503" s="63"/>
      <c r="N503" s="63"/>
      <c r="O503" s="63"/>
    </row>
    <row r="504" spans="1:15" s="80" customFormat="1" ht="15" customHeight="1" hidden="1">
      <c r="A504" s="456"/>
      <c r="B504" s="457" t="s">
        <v>1752</v>
      </c>
      <c r="C504" s="450"/>
      <c r="D504" s="451"/>
      <c r="E504" s="473"/>
      <c r="F504" s="453"/>
      <c r="G504" s="473"/>
      <c r="H504" s="454"/>
      <c r="I504" s="453"/>
      <c r="J504" s="455"/>
      <c r="K504" s="89"/>
      <c r="L504" s="90"/>
      <c r="M504" s="63"/>
      <c r="N504" s="63"/>
      <c r="O504" s="63"/>
    </row>
    <row r="505" spans="1:15" s="80" customFormat="1" ht="15" customHeight="1" hidden="1">
      <c r="A505" s="456"/>
      <c r="B505" s="457" t="s">
        <v>1753</v>
      </c>
      <c r="C505" s="450"/>
      <c r="D505" s="451"/>
      <c r="E505" s="473"/>
      <c r="F505" s="453"/>
      <c r="G505" s="473"/>
      <c r="H505" s="454"/>
      <c r="I505" s="453"/>
      <c r="J505" s="455"/>
      <c r="K505" s="89"/>
      <c r="L505" s="90"/>
      <c r="M505" s="63"/>
      <c r="N505" s="63"/>
      <c r="O505" s="63"/>
    </row>
    <row r="506" spans="1:15" s="80" customFormat="1" ht="30" customHeight="1" hidden="1">
      <c r="A506" s="456"/>
      <c r="B506" s="457" t="s">
        <v>1168</v>
      </c>
      <c r="C506" s="450"/>
      <c r="D506" s="451"/>
      <c r="E506" s="473"/>
      <c r="F506" s="453"/>
      <c r="G506" s="473"/>
      <c r="H506" s="454"/>
      <c r="I506" s="453"/>
      <c r="J506" s="455"/>
      <c r="K506" s="89"/>
      <c r="L506" s="90"/>
      <c r="M506" s="63"/>
      <c r="N506" s="63"/>
      <c r="O506" s="63"/>
    </row>
    <row r="507" spans="1:15" s="80" customFormat="1" ht="15" customHeight="1">
      <c r="A507" s="456" t="s">
        <v>1754</v>
      </c>
      <c r="B507" s="458" t="s">
        <v>1755</v>
      </c>
      <c r="C507" s="450" t="s">
        <v>1157</v>
      </c>
      <c r="D507" s="451">
        <v>2</v>
      </c>
      <c r="E507" s="452">
        <f>H507*bdi</f>
        <v>20.170999999999996</v>
      </c>
      <c r="F507" s="453">
        <f>D507*E507</f>
        <v>40.34199999999999</v>
      </c>
      <c r="G507" s="473">
        <v>2</v>
      </c>
      <c r="H507" s="454">
        <v>17.54</v>
      </c>
      <c r="I507" s="453">
        <f>G507*H507</f>
        <v>35.08</v>
      </c>
      <c r="J507" s="455" t="s">
        <v>120</v>
      </c>
      <c r="K507" s="89"/>
      <c r="L507" s="90"/>
      <c r="M507" s="63"/>
      <c r="N507" s="63"/>
      <c r="O507" s="63"/>
    </row>
    <row r="508" spans="1:15" s="80" customFormat="1" ht="15" customHeight="1">
      <c r="A508" s="456" t="s">
        <v>1756</v>
      </c>
      <c r="B508" s="458" t="s">
        <v>1757</v>
      </c>
      <c r="C508" s="450" t="s">
        <v>1157</v>
      </c>
      <c r="D508" s="451">
        <v>1</v>
      </c>
      <c r="E508" s="452">
        <f>H508*bdi</f>
        <v>64.8715</v>
      </c>
      <c r="F508" s="453">
        <f>D508*E508</f>
        <v>64.8715</v>
      </c>
      <c r="G508" s="473">
        <v>1</v>
      </c>
      <c r="H508" s="454">
        <v>56.41</v>
      </c>
      <c r="I508" s="453">
        <f>G508*H508</f>
        <v>56.41</v>
      </c>
      <c r="J508" s="455" t="s">
        <v>120</v>
      </c>
      <c r="K508" s="89"/>
      <c r="L508" s="90"/>
      <c r="M508" s="63"/>
      <c r="N508" s="63"/>
      <c r="O508" s="63"/>
    </row>
    <row r="509" spans="1:15" s="80" customFormat="1" ht="30" customHeight="1">
      <c r="A509" s="456"/>
      <c r="B509" s="457" t="s">
        <v>1758</v>
      </c>
      <c r="C509" s="450"/>
      <c r="D509" s="451"/>
      <c r="E509" s="473"/>
      <c r="F509" s="453"/>
      <c r="G509" s="473"/>
      <c r="H509" s="454"/>
      <c r="I509" s="453"/>
      <c r="J509" s="455"/>
      <c r="K509" s="89"/>
      <c r="L509" s="90"/>
      <c r="M509" s="63"/>
      <c r="N509" s="63"/>
      <c r="O509" s="63"/>
    </row>
    <row r="510" spans="1:15" s="80" customFormat="1" ht="15" customHeight="1">
      <c r="A510" s="456"/>
      <c r="B510" s="457" t="s">
        <v>1727</v>
      </c>
      <c r="C510" s="450"/>
      <c r="D510" s="451"/>
      <c r="E510" s="473"/>
      <c r="F510" s="453"/>
      <c r="G510" s="473"/>
      <c r="H510" s="454"/>
      <c r="I510" s="453"/>
      <c r="J510" s="455"/>
      <c r="K510" s="89"/>
      <c r="L510" s="90"/>
      <c r="M510" s="63"/>
      <c r="N510" s="63"/>
      <c r="O510" s="63"/>
    </row>
    <row r="511" spans="1:15" s="80" customFormat="1" ht="30" customHeight="1" hidden="1">
      <c r="A511" s="456" t="s">
        <v>1759</v>
      </c>
      <c r="B511" s="458" t="s">
        <v>1760</v>
      </c>
      <c r="C511" s="450" t="s">
        <v>1157</v>
      </c>
      <c r="D511" s="451"/>
      <c r="E511" s="473"/>
      <c r="F511" s="453">
        <f>D511*E511</f>
        <v>0</v>
      </c>
      <c r="G511" s="473"/>
      <c r="H511" s="454">
        <v>65.07</v>
      </c>
      <c r="I511" s="453">
        <f>G511*H511</f>
        <v>0</v>
      </c>
      <c r="J511" s="455"/>
      <c r="K511" s="89"/>
      <c r="L511" s="90"/>
      <c r="M511" s="63"/>
      <c r="N511" s="63"/>
      <c r="O511" s="63"/>
    </row>
    <row r="512" spans="1:15" s="80" customFormat="1" ht="15" customHeight="1" hidden="1">
      <c r="A512" s="456" t="s">
        <v>1761</v>
      </c>
      <c r="B512" s="458" t="s">
        <v>1762</v>
      </c>
      <c r="C512" s="450" t="s">
        <v>1157</v>
      </c>
      <c r="D512" s="451"/>
      <c r="E512" s="473"/>
      <c r="F512" s="453">
        <f>D512*E512</f>
        <v>0</v>
      </c>
      <c r="G512" s="473"/>
      <c r="H512" s="454">
        <v>320.47</v>
      </c>
      <c r="I512" s="453">
        <f>G512*H512</f>
        <v>0</v>
      </c>
      <c r="J512" s="455"/>
      <c r="K512" s="89"/>
      <c r="L512" s="90"/>
      <c r="M512" s="63"/>
      <c r="N512" s="63"/>
      <c r="O512" s="63"/>
    </row>
    <row r="513" spans="1:15" s="80" customFormat="1" ht="30" customHeight="1" hidden="1">
      <c r="A513" s="456"/>
      <c r="B513" s="457" t="s">
        <v>1168</v>
      </c>
      <c r="C513" s="450"/>
      <c r="D513" s="451"/>
      <c r="E513" s="473"/>
      <c r="F513" s="453"/>
      <c r="G513" s="473"/>
      <c r="H513" s="454"/>
      <c r="I513" s="453"/>
      <c r="J513" s="455"/>
      <c r="K513" s="89"/>
      <c r="L513" s="90"/>
      <c r="M513" s="63"/>
      <c r="N513" s="63"/>
      <c r="O513" s="63"/>
    </row>
    <row r="514" spans="1:15" s="80" customFormat="1" ht="15" customHeight="1" hidden="1">
      <c r="A514" s="456"/>
      <c r="B514" s="457" t="s">
        <v>1763</v>
      </c>
      <c r="C514" s="450"/>
      <c r="D514" s="451"/>
      <c r="E514" s="473"/>
      <c r="F514" s="453"/>
      <c r="G514" s="473"/>
      <c r="H514" s="454"/>
      <c r="I514" s="453"/>
      <c r="J514" s="455"/>
      <c r="K514" s="89"/>
      <c r="L514" s="90"/>
      <c r="M514" s="63"/>
      <c r="N514" s="63"/>
      <c r="O514" s="63"/>
    </row>
    <row r="515" spans="1:15" s="80" customFormat="1" ht="30" customHeight="1" hidden="1">
      <c r="A515" s="456"/>
      <c r="B515" s="457" t="s">
        <v>1169</v>
      </c>
      <c r="C515" s="450"/>
      <c r="D515" s="451"/>
      <c r="E515" s="473"/>
      <c r="F515" s="453"/>
      <c r="G515" s="473"/>
      <c r="H515" s="454"/>
      <c r="I515" s="453"/>
      <c r="J515" s="455"/>
      <c r="K515" s="89"/>
      <c r="L515" s="90"/>
      <c r="M515" s="63"/>
      <c r="N515" s="63"/>
      <c r="O515" s="63"/>
    </row>
    <row r="516" spans="1:15" s="80" customFormat="1" ht="15" customHeight="1" hidden="1">
      <c r="A516" s="456"/>
      <c r="B516" s="457" t="s">
        <v>1170</v>
      </c>
      <c r="C516" s="450"/>
      <c r="D516" s="451"/>
      <c r="E516" s="473"/>
      <c r="F516" s="453"/>
      <c r="G516" s="473"/>
      <c r="H516" s="454"/>
      <c r="I516" s="453"/>
      <c r="J516" s="455"/>
      <c r="K516" s="89"/>
      <c r="L516" s="90"/>
      <c r="M516" s="63"/>
      <c r="N516" s="63"/>
      <c r="O516" s="63"/>
    </row>
    <row r="517" spans="1:15" s="80" customFormat="1" ht="15" customHeight="1" hidden="1">
      <c r="A517" s="456"/>
      <c r="B517" s="457" t="s">
        <v>1726</v>
      </c>
      <c r="C517" s="450"/>
      <c r="D517" s="451"/>
      <c r="E517" s="473"/>
      <c r="F517" s="453"/>
      <c r="G517" s="473"/>
      <c r="H517" s="454"/>
      <c r="I517" s="453"/>
      <c r="J517" s="455"/>
      <c r="K517" s="89"/>
      <c r="L517" s="90"/>
      <c r="M517" s="63"/>
      <c r="N517" s="63"/>
      <c r="O517" s="63"/>
    </row>
    <row r="518" spans="1:15" s="80" customFormat="1" ht="15" customHeight="1" hidden="1">
      <c r="A518" s="456"/>
      <c r="B518" s="457" t="s">
        <v>1172</v>
      </c>
      <c r="C518" s="450"/>
      <c r="D518" s="451"/>
      <c r="E518" s="473"/>
      <c r="F518" s="453"/>
      <c r="G518" s="473"/>
      <c r="H518" s="454"/>
      <c r="I518" s="453"/>
      <c r="J518" s="455"/>
      <c r="K518" s="89"/>
      <c r="L518" s="90"/>
      <c r="M518" s="63"/>
      <c r="N518" s="63"/>
      <c r="O518" s="63"/>
    </row>
    <row r="519" spans="1:15" s="80" customFormat="1" ht="15" customHeight="1" hidden="1">
      <c r="A519" s="456"/>
      <c r="B519" s="457" t="s">
        <v>1173</v>
      </c>
      <c r="C519" s="450"/>
      <c r="D519" s="451"/>
      <c r="E519" s="473"/>
      <c r="F519" s="453"/>
      <c r="G519" s="473"/>
      <c r="H519" s="454"/>
      <c r="I519" s="453"/>
      <c r="J519" s="455"/>
      <c r="K519" s="89"/>
      <c r="L519" s="90"/>
      <c r="M519" s="63"/>
      <c r="N519" s="63"/>
      <c r="O519" s="63"/>
    </row>
    <row r="520" spans="1:15" s="80" customFormat="1" ht="30" customHeight="1" hidden="1">
      <c r="A520" s="456"/>
      <c r="B520" s="457" t="s">
        <v>1764</v>
      </c>
      <c r="C520" s="450"/>
      <c r="D520" s="451"/>
      <c r="E520" s="473"/>
      <c r="F520" s="453"/>
      <c r="G520" s="473"/>
      <c r="H520" s="454"/>
      <c r="I520" s="453"/>
      <c r="J520" s="455"/>
      <c r="K520" s="89"/>
      <c r="L520" s="90"/>
      <c r="M520" s="63"/>
      <c r="N520" s="63"/>
      <c r="O520" s="63"/>
    </row>
    <row r="521" spans="1:15" s="80" customFormat="1" ht="15" customHeight="1" hidden="1">
      <c r="A521" s="456"/>
      <c r="B521" s="457" t="s">
        <v>1175</v>
      </c>
      <c r="C521" s="450"/>
      <c r="D521" s="451"/>
      <c r="E521" s="473"/>
      <c r="F521" s="453"/>
      <c r="G521" s="473"/>
      <c r="H521" s="454"/>
      <c r="I521" s="453"/>
      <c r="J521" s="455"/>
      <c r="K521" s="89"/>
      <c r="L521" s="90"/>
      <c r="M521" s="63"/>
      <c r="N521" s="63"/>
      <c r="O521" s="63"/>
    </row>
    <row r="522" spans="1:15" s="80" customFormat="1" ht="15" customHeight="1">
      <c r="A522" s="456" t="s">
        <v>1765</v>
      </c>
      <c r="B522" s="458" t="s">
        <v>1167</v>
      </c>
      <c r="C522" s="450" t="s">
        <v>1157</v>
      </c>
      <c r="D522" s="451"/>
      <c r="E522" s="452"/>
      <c r="F522" s="453"/>
      <c r="G522" s="473">
        <v>3</v>
      </c>
      <c r="H522" s="454">
        <v>253.89</v>
      </c>
      <c r="I522" s="453">
        <f>G522*H522</f>
        <v>761.67</v>
      </c>
      <c r="J522" s="455"/>
      <c r="K522" s="89"/>
      <c r="L522" s="90"/>
      <c r="M522" s="63"/>
      <c r="N522" s="63"/>
      <c r="O522" s="63"/>
    </row>
    <row r="523" spans="1:15" s="530" customFormat="1" ht="32.25" customHeight="1">
      <c r="A523" s="456"/>
      <c r="B523" s="457" t="s">
        <v>1168</v>
      </c>
      <c r="C523" s="450"/>
      <c r="D523" s="451"/>
      <c r="E523" s="473"/>
      <c r="F523" s="453"/>
      <c r="G523" s="473"/>
      <c r="H523" s="454"/>
      <c r="I523" s="453"/>
      <c r="J523" s="455"/>
      <c r="K523" s="89"/>
      <c r="L523" s="90"/>
      <c r="M523" s="529"/>
      <c r="N523" s="529"/>
      <c r="O523" s="529"/>
    </row>
    <row r="524" spans="1:15" s="530" customFormat="1" ht="30" customHeight="1">
      <c r="A524" s="456"/>
      <c r="B524" s="457" t="s">
        <v>1169</v>
      </c>
      <c r="C524" s="450"/>
      <c r="D524" s="451"/>
      <c r="E524" s="473"/>
      <c r="F524" s="453"/>
      <c r="G524" s="473"/>
      <c r="H524" s="454"/>
      <c r="I524" s="453"/>
      <c r="J524" s="455"/>
      <c r="K524" s="89"/>
      <c r="L524" s="90"/>
      <c r="M524" s="529"/>
      <c r="N524" s="529"/>
      <c r="O524" s="529"/>
    </row>
    <row r="525" spans="1:15" s="80" customFormat="1" ht="15" customHeight="1">
      <c r="A525" s="456"/>
      <c r="B525" s="457" t="s">
        <v>1170</v>
      </c>
      <c r="C525" s="450"/>
      <c r="D525" s="451"/>
      <c r="E525" s="473"/>
      <c r="F525" s="453"/>
      <c r="G525" s="473"/>
      <c r="H525" s="454"/>
      <c r="I525" s="453"/>
      <c r="J525" s="455"/>
      <c r="K525" s="89"/>
      <c r="L525" s="90"/>
      <c r="M525" s="63"/>
      <c r="N525" s="63"/>
      <c r="O525" s="63"/>
    </row>
    <row r="526" spans="1:15" s="80" customFormat="1" ht="15" customHeight="1">
      <c r="A526" s="456"/>
      <c r="B526" s="457" t="s">
        <v>1171</v>
      </c>
      <c r="C526" s="450"/>
      <c r="D526" s="451"/>
      <c r="E526" s="473"/>
      <c r="F526" s="453"/>
      <c r="G526" s="473"/>
      <c r="H526" s="454"/>
      <c r="I526" s="453"/>
      <c r="J526" s="455"/>
      <c r="K526" s="89"/>
      <c r="L526" s="90"/>
      <c r="M526" s="63"/>
      <c r="N526" s="63"/>
      <c r="O526" s="63"/>
    </row>
    <row r="527" spans="1:15" s="80" customFormat="1" ht="15" customHeight="1">
      <c r="A527" s="456"/>
      <c r="B527" s="457" t="s">
        <v>1172</v>
      </c>
      <c r="C527" s="450"/>
      <c r="D527" s="451"/>
      <c r="E527" s="473"/>
      <c r="F527" s="453"/>
      <c r="G527" s="473"/>
      <c r="H527" s="454"/>
      <c r="I527" s="453"/>
      <c r="J527" s="455"/>
      <c r="K527" s="89"/>
      <c r="L527" s="90"/>
      <c r="M527" s="63"/>
      <c r="N527" s="63"/>
      <c r="O527" s="63"/>
    </row>
    <row r="528" spans="1:15" s="80" customFormat="1" ht="15" customHeight="1">
      <c r="A528" s="456"/>
      <c r="B528" s="457" t="s">
        <v>1173</v>
      </c>
      <c r="C528" s="450"/>
      <c r="D528" s="451"/>
      <c r="E528" s="473"/>
      <c r="F528" s="453"/>
      <c r="G528" s="473"/>
      <c r="H528" s="454"/>
      <c r="I528" s="453"/>
      <c r="J528" s="455"/>
      <c r="K528" s="89"/>
      <c r="L528" s="90"/>
      <c r="M528" s="63"/>
      <c r="N528" s="63"/>
      <c r="O528" s="63"/>
    </row>
    <row r="529" spans="1:15" s="80" customFormat="1" ht="30" customHeight="1">
      <c r="A529" s="456"/>
      <c r="B529" s="457" t="s">
        <v>1174</v>
      </c>
      <c r="C529" s="450"/>
      <c r="D529" s="451"/>
      <c r="E529" s="473"/>
      <c r="F529" s="453"/>
      <c r="G529" s="473"/>
      <c r="H529" s="454"/>
      <c r="I529" s="453"/>
      <c r="J529" s="455"/>
      <c r="K529" s="89"/>
      <c r="L529" s="90"/>
      <c r="M529" s="63"/>
      <c r="N529" s="63"/>
      <c r="O529" s="63"/>
    </row>
    <row r="530" spans="1:15" s="80" customFormat="1" ht="15" customHeight="1">
      <c r="A530" s="456"/>
      <c r="B530" s="457" t="s">
        <v>1175</v>
      </c>
      <c r="C530" s="450"/>
      <c r="D530" s="451"/>
      <c r="E530" s="473"/>
      <c r="F530" s="453"/>
      <c r="G530" s="473"/>
      <c r="H530" s="454"/>
      <c r="I530" s="453"/>
      <c r="J530" s="455"/>
      <c r="K530" s="89"/>
      <c r="L530" s="90"/>
      <c r="M530" s="63"/>
      <c r="N530" s="63"/>
      <c r="O530" s="63"/>
    </row>
    <row r="531" spans="1:15" s="80" customFormat="1" ht="15" customHeight="1">
      <c r="A531" s="486" t="s">
        <v>1766</v>
      </c>
      <c r="B531" s="458" t="s">
        <v>1767</v>
      </c>
      <c r="C531" s="450" t="s">
        <v>1157</v>
      </c>
      <c r="D531" s="451">
        <v>6</v>
      </c>
      <c r="E531" s="452">
        <f>H531*bdi</f>
        <v>73.761</v>
      </c>
      <c r="F531" s="453">
        <f>D531*E531</f>
        <v>442.566</v>
      </c>
      <c r="G531" s="473">
        <v>4</v>
      </c>
      <c r="H531" s="454">
        <v>64.14</v>
      </c>
      <c r="I531" s="453">
        <f>G531*H531</f>
        <v>256.56</v>
      </c>
      <c r="J531" s="455" t="s">
        <v>120</v>
      </c>
      <c r="K531" s="89"/>
      <c r="L531" s="90"/>
      <c r="M531" s="63"/>
      <c r="N531" s="63"/>
      <c r="O531" s="63"/>
    </row>
    <row r="532" spans="1:15" s="80" customFormat="1" ht="15" customHeight="1">
      <c r="A532" s="486"/>
      <c r="B532" s="457" t="s">
        <v>1768</v>
      </c>
      <c r="C532" s="450"/>
      <c r="D532" s="451"/>
      <c r="E532" s="473"/>
      <c r="F532" s="453"/>
      <c r="G532" s="473"/>
      <c r="H532" s="454"/>
      <c r="I532" s="453"/>
      <c r="J532" s="455"/>
      <c r="K532" s="89"/>
      <c r="L532" s="90"/>
      <c r="M532" s="63"/>
      <c r="N532" s="63"/>
      <c r="O532" s="63"/>
    </row>
    <row r="533" spans="1:15" s="80" customFormat="1" ht="30" customHeight="1">
      <c r="A533" s="486"/>
      <c r="B533" s="457" t="s">
        <v>1769</v>
      </c>
      <c r="C533" s="450"/>
      <c r="D533" s="451"/>
      <c r="E533" s="473"/>
      <c r="F533" s="453"/>
      <c r="G533" s="473"/>
      <c r="H533" s="454"/>
      <c r="I533" s="453"/>
      <c r="J533" s="455"/>
      <c r="K533" s="89"/>
      <c r="L533" s="90"/>
      <c r="M533" s="63"/>
      <c r="N533" s="63"/>
      <c r="O533" s="63"/>
    </row>
    <row r="534" spans="1:15" s="124" customFormat="1" ht="15" customHeight="1" hidden="1">
      <c r="A534" s="486" t="s">
        <v>1770</v>
      </c>
      <c r="B534" s="458" t="s">
        <v>1771</v>
      </c>
      <c r="C534" s="450" t="s">
        <v>1157</v>
      </c>
      <c r="D534" s="451"/>
      <c r="E534" s="473"/>
      <c r="F534" s="453">
        <f>D534*E534</f>
        <v>0</v>
      </c>
      <c r="G534" s="473"/>
      <c r="H534" s="454">
        <v>53.14</v>
      </c>
      <c r="I534" s="453">
        <f>G534*H534</f>
        <v>0</v>
      </c>
      <c r="J534" s="455"/>
      <c r="K534" s="89"/>
      <c r="L534" s="90"/>
      <c r="M534" s="123"/>
      <c r="N534" s="123"/>
      <c r="O534" s="123"/>
    </row>
    <row r="535" spans="1:15" s="124" customFormat="1" ht="15" customHeight="1" hidden="1">
      <c r="A535" s="486"/>
      <c r="B535" s="457" t="s">
        <v>1772</v>
      </c>
      <c r="C535" s="450"/>
      <c r="D535" s="451"/>
      <c r="E535" s="473"/>
      <c r="F535" s="453"/>
      <c r="G535" s="473"/>
      <c r="H535" s="454"/>
      <c r="I535" s="453"/>
      <c r="J535" s="455"/>
      <c r="K535" s="89"/>
      <c r="L535" s="90"/>
      <c r="M535" s="123"/>
      <c r="N535" s="123"/>
      <c r="O535" s="123"/>
    </row>
    <row r="536" spans="1:15" s="124" customFormat="1" ht="15" customHeight="1" hidden="1">
      <c r="A536" s="486"/>
      <c r="B536" s="457" t="s">
        <v>1773</v>
      </c>
      <c r="C536" s="450"/>
      <c r="D536" s="451"/>
      <c r="E536" s="473"/>
      <c r="F536" s="453"/>
      <c r="G536" s="473"/>
      <c r="H536" s="454"/>
      <c r="I536" s="453"/>
      <c r="J536" s="455"/>
      <c r="K536" s="89"/>
      <c r="L536" s="90"/>
      <c r="M536" s="123"/>
      <c r="N536" s="123"/>
      <c r="O536" s="123"/>
    </row>
    <row r="537" spans="1:15" s="115" customFormat="1" ht="15" customHeight="1" hidden="1">
      <c r="A537" s="456" t="s">
        <v>1774</v>
      </c>
      <c r="B537" s="458" t="s">
        <v>1775</v>
      </c>
      <c r="C537" s="450" t="s">
        <v>1157</v>
      </c>
      <c r="D537" s="451"/>
      <c r="E537" s="473"/>
      <c r="F537" s="453">
        <f>D537*E537</f>
        <v>0</v>
      </c>
      <c r="G537" s="473"/>
      <c r="H537" s="454">
        <v>273.18</v>
      </c>
      <c r="I537" s="453">
        <f>G537*H537</f>
        <v>0</v>
      </c>
      <c r="J537" s="455"/>
      <c r="K537" s="89"/>
      <c r="L537" s="113"/>
      <c r="M537" s="114"/>
      <c r="N537" s="114"/>
      <c r="O537" s="114"/>
    </row>
    <row r="538" spans="1:15" s="115" customFormat="1" ht="15" customHeight="1" hidden="1">
      <c r="A538" s="486"/>
      <c r="B538" s="457" t="s">
        <v>1776</v>
      </c>
      <c r="C538" s="450"/>
      <c r="D538" s="451"/>
      <c r="E538" s="473"/>
      <c r="F538" s="453"/>
      <c r="G538" s="473"/>
      <c r="H538" s="454"/>
      <c r="I538" s="453"/>
      <c r="J538" s="455"/>
      <c r="K538" s="89"/>
      <c r="L538" s="113"/>
      <c r="M538" s="114"/>
      <c r="N538" s="114"/>
      <c r="O538" s="114"/>
    </row>
    <row r="539" spans="1:15" s="115" customFormat="1" ht="15" customHeight="1" hidden="1">
      <c r="A539" s="486"/>
      <c r="B539" s="457" t="s">
        <v>1777</v>
      </c>
      <c r="C539" s="450"/>
      <c r="D539" s="451"/>
      <c r="E539" s="473"/>
      <c r="F539" s="453"/>
      <c r="G539" s="473"/>
      <c r="H539" s="454"/>
      <c r="I539" s="453"/>
      <c r="J539" s="455"/>
      <c r="K539" s="89"/>
      <c r="L539" s="113"/>
      <c r="M539" s="114"/>
      <c r="N539" s="114"/>
      <c r="O539" s="114"/>
    </row>
    <row r="540" spans="1:15" s="115" customFormat="1" ht="15" customHeight="1" hidden="1">
      <c r="A540" s="486"/>
      <c r="B540" s="457" t="s">
        <v>1778</v>
      </c>
      <c r="C540" s="450"/>
      <c r="D540" s="451"/>
      <c r="E540" s="473"/>
      <c r="F540" s="453"/>
      <c r="G540" s="473"/>
      <c r="H540" s="454"/>
      <c r="I540" s="453"/>
      <c r="J540" s="455"/>
      <c r="K540" s="89"/>
      <c r="L540" s="113"/>
      <c r="M540" s="114"/>
      <c r="N540" s="114"/>
      <c r="O540" s="114"/>
    </row>
    <row r="541" spans="1:15" s="115" customFormat="1" ht="34.5" customHeight="1" hidden="1">
      <c r="A541" s="486"/>
      <c r="B541" s="457" t="s">
        <v>1168</v>
      </c>
      <c r="C541" s="450"/>
      <c r="D541" s="451"/>
      <c r="E541" s="473"/>
      <c r="F541" s="453"/>
      <c r="G541" s="473"/>
      <c r="H541" s="454"/>
      <c r="I541" s="453"/>
      <c r="J541" s="455"/>
      <c r="K541" s="89"/>
      <c r="L541" s="113"/>
      <c r="M541" s="114"/>
      <c r="N541" s="114"/>
      <c r="O541" s="114"/>
    </row>
    <row r="542" spans="1:15" s="115" customFormat="1" ht="15" customHeight="1" hidden="1">
      <c r="A542" s="486"/>
      <c r="B542" s="457" t="s">
        <v>1779</v>
      </c>
      <c r="C542" s="450"/>
      <c r="D542" s="451"/>
      <c r="E542" s="473"/>
      <c r="F542" s="453"/>
      <c r="G542" s="473"/>
      <c r="H542" s="454"/>
      <c r="I542" s="453"/>
      <c r="J542" s="455"/>
      <c r="K542" s="89"/>
      <c r="L542" s="113"/>
      <c r="M542" s="114"/>
      <c r="N542" s="114"/>
      <c r="O542" s="114"/>
    </row>
    <row r="543" spans="1:15" s="115" customFormat="1" ht="15" customHeight="1" hidden="1">
      <c r="A543" s="486"/>
      <c r="B543" s="457" t="s">
        <v>1419</v>
      </c>
      <c r="C543" s="450"/>
      <c r="D543" s="451"/>
      <c r="E543" s="473"/>
      <c r="F543" s="453"/>
      <c r="G543" s="473"/>
      <c r="H543" s="454"/>
      <c r="I543" s="453"/>
      <c r="J543" s="455"/>
      <c r="K543" s="89"/>
      <c r="L543" s="113"/>
      <c r="M543" s="114"/>
      <c r="N543" s="114"/>
      <c r="O543" s="114"/>
    </row>
    <row r="544" spans="1:15" s="115" customFormat="1" ht="15" customHeight="1" hidden="1">
      <c r="A544" s="486"/>
      <c r="B544" s="457" t="s">
        <v>1780</v>
      </c>
      <c r="C544" s="450"/>
      <c r="D544" s="451"/>
      <c r="E544" s="473"/>
      <c r="F544" s="453"/>
      <c r="G544" s="473"/>
      <c r="H544" s="454"/>
      <c r="I544" s="453"/>
      <c r="J544" s="455"/>
      <c r="K544" s="89"/>
      <c r="L544" s="113"/>
      <c r="M544" s="114"/>
      <c r="N544" s="114"/>
      <c r="O544" s="114"/>
    </row>
    <row r="545" spans="1:15" s="115" customFormat="1" ht="15" customHeight="1" hidden="1">
      <c r="A545" s="486"/>
      <c r="B545" s="457" t="s">
        <v>1781</v>
      </c>
      <c r="C545" s="450"/>
      <c r="D545" s="451"/>
      <c r="E545" s="473"/>
      <c r="F545" s="453"/>
      <c r="G545" s="473"/>
      <c r="H545" s="454"/>
      <c r="I545" s="453"/>
      <c r="J545" s="455"/>
      <c r="K545" s="89"/>
      <c r="L545" s="113"/>
      <c r="M545" s="114"/>
      <c r="N545" s="114"/>
      <c r="O545" s="114"/>
    </row>
    <row r="546" spans="1:15" s="115" customFormat="1" ht="30" customHeight="1" hidden="1">
      <c r="A546" s="486"/>
      <c r="B546" s="457" t="s">
        <v>1764</v>
      </c>
      <c r="C546" s="450"/>
      <c r="D546" s="451"/>
      <c r="E546" s="473"/>
      <c r="F546" s="453"/>
      <c r="G546" s="473"/>
      <c r="H546" s="454"/>
      <c r="I546" s="453"/>
      <c r="J546" s="455"/>
      <c r="K546" s="89"/>
      <c r="L546" s="113"/>
      <c r="M546" s="114"/>
      <c r="N546" s="114"/>
      <c r="O546" s="114"/>
    </row>
    <row r="547" spans="1:15" s="80" customFormat="1" ht="15" customHeight="1" hidden="1">
      <c r="A547" s="456" t="s">
        <v>1782</v>
      </c>
      <c r="B547" s="458" t="s">
        <v>1783</v>
      </c>
      <c r="C547" s="450" t="s">
        <v>1157</v>
      </c>
      <c r="D547" s="451"/>
      <c r="E547" s="473"/>
      <c r="F547" s="453">
        <f>D547*E547</f>
        <v>0</v>
      </c>
      <c r="G547" s="473"/>
      <c r="H547" s="454">
        <v>183.27</v>
      </c>
      <c r="I547" s="453">
        <f>G547*H547</f>
        <v>0</v>
      </c>
      <c r="J547" s="455"/>
      <c r="K547" s="89"/>
      <c r="L547" s="90"/>
      <c r="M547" s="63"/>
      <c r="N547" s="63"/>
      <c r="O547" s="63"/>
    </row>
    <row r="548" spans="1:15" s="80" customFormat="1" ht="15" customHeight="1" hidden="1">
      <c r="A548" s="486"/>
      <c r="B548" s="457" t="s">
        <v>1784</v>
      </c>
      <c r="C548" s="450"/>
      <c r="D548" s="451"/>
      <c r="E548" s="473"/>
      <c r="F548" s="453"/>
      <c r="G548" s="473"/>
      <c r="H548" s="454"/>
      <c r="I548" s="453"/>
      <c r="J548" s="455"/>
      <c r="K548" s="89"/>
      <c r="L548" s="90"/>
      <c r="M548" s="63"/>
      <c r="N548" s="63"/>
      <c r="O548" s="63"/>
    </row>
    <row r="549" spans="1:15" s="80" customFormat="1" ht="15" customHeight="1" hidden="1">
      <c r="A549" s="486"/>
      <c r="B549" s="457" t="s">
        <v>1419</v>
      </c>
      <c r="C549" s="450"/>
      <c r="D549" s="451"/>
      <c r="E549" s="473"/>
      <c r="F549" s="453"/>
      <c r="G549" s="473"/>
      <c r="H549" s="454"/>
      <c r="I549" s="453"/>
      <c r="J549" s="455"/>
      <c r="K549" s="89"/>
      <c r="L549" s="90"/>
      <c r="M549" s="63"/>
      <c r="N549" s="63"/>
      <c r="O549" s="63"/>
    </row>
    <row r="550" spans="1:15" s="80" customFormat="1" ht="15" customHeight="1" hidden="1">
      <c r="A550" s="486"/>
      <c r="B550" s="457" t="s">
        <v>1780</v>
      </c>
      <c r="C550" s="450"/>
      <c r="D550" s="451"/>
      <c r="E550" s="473"/>
      <c r="F550" s="453"/>
      <c r="G550" s="473"/>
      <c r="H550" s="454"/>
      <c r="I550" s="453"/>
      <c r="J550" s="455"/>
      <c r="K550" s="89"/>
      <c r="L550" s="90"/>
      <c r="M550" s="63"/>
      <c r="N550" s="63"/>
      <c r="O550" s="63"/>
    </row>
    <row r="551" spans="1:15" s="80" customFormat="1" ht="15" customHeight="1" hidden="1">
      <c r="A551" s="486"/>
      <c r="B551" s="457" t="s">
        <v>1781</v>
      </c>
      <c r="C551" s="450"/>
      <c r="D551" s="451"/>
      <c r="E551" s="473"/>
      <c r="F551" s="453"/>
      <c r="G551" s="473"/>
      <c r="H551" s="454"/>
      <c r="I551" s="453"/>
      <c r="J551" s="455"/>
      <c r="K551" s="89"/>
      <c r="L551" s="90"/>
      <c r="M551" s="63"/>
      <c r="N551" s="63"/>
      <c r="O551" s="63"/>
    </row>
    <row r="552" spans="1:15" s="80" customFormat="1" ht="30" customHeight="1" hidden="1">
      <c r="A552" s="486"/>
      <c r="B552" s="457" t="s">
        <v>1764</v>
      </c>
      <c r="C552" s="450"/>
      <c r="D552" s="451"/>
      <c r="E552" s="473"/>
      <c r="F552" s="453"/>
      <c r="G552" s="473"/>
      <c r="H552" s="454"/>
      <c r="I552" s="453"/>
      <c r="J552" s="455"/>
      <c r="K552" s="89"/>
      <c r="L552" s="90"/>
      <c r="M552" s="63"/>
      <c r="N552" s="63"/>
      <c r="O552" s="63"/>
    </row>
    <row r="553" spans="1:15" s="80" customFormat="1" ht="15" customHeight="1">
      <c r="A553" s="456" t="s">
        <v>1785</v>
      </c>
      <c r="B553" s="458" t="s">
        <v>1786</v>
      </c>
      <c r="C553" s="450" t="s">
        <v>1157</v>
      </c>
      <c r="D553" s="451">
        <v>6</v>
      </c>
      <c r="E553" s="452">
        <f>H553*bdi</f>
        <v>228.10249999999996</v>
      </c>
      <c r="F553" s="453">
        <f>D553*E553</f>
        <v>1368.6149999999998</v>
      </c>
      <c r="G553" s="473">
        <v>6</v>
      </c>
      <c r="H553" s="454">
        <v>198.35</v>
      </c>
      <c r="I553" s="453">
        <f>G553*H553</f>
        <v>1190.1</v>
      </c>
      <c r="J553" s="455" t="s">
        <v>120</v>
      </c>
      <c r="K553" s="89"/>
      <c r="L553" s="90"/>
      <c r="M553" s="63"/>
      <c r="N553" s="63"/>
      <c r="O553" s="63"/>
    </row>
    <row r="554" spans="1:15" s="80" customFormat="1" ht="15" customHeight="1">
      <c r="A554" s="456"/>
      <c r="B554" s="457" t="s">
        <v>1784</v>
      </c>
      <c r="C554" s="450"/>
      <c r="D554" s="451"/>
      <c r="E554" s="473"/>
      <c r="F554" s="453"/>
      <c r="G554" s="473"/>
      <c r="H554" s="454"/>
      <c r="I554" s="453"/>
      <c r="J554" s="455"/>
      <c r="K554" s="89"/>
      <c r="L554" s="90"/>
      <c r="M554" s="63"/>
      <c r="N554" s="63"/>
      <c r="O554" s="63"/>
    </row>
    <row r="555" spans="1:15" s="80" customFormat="1" ht="15" customHeight="1">
      <c r="A555" s="456"/>
      <c r="B555" s="457" t="s">
        <v>1780</v>
      </c>
      <c r="C555" s="450"/>
      <c r="D555" s="451"/>
      <c r="E555" s="473"/>
      <c r="F555" s="453"/>
      <c r="G555" s="473"/>
      <c r="H555" s="454"/>
      <c r="I555" s="453"/>
      <c r="J555" s="455"/>
      <c r="K555" s="89"/>
      <c r="L555" s="90"/>
      <c r="M555" s="63"/>
      <c r="N555" s="63"/>
      <c r="O555" s="63"/>
    </row>
    <row r="556" spans="1:15" s="80" customFormat="1" ht="15" customHeight="1">
      <c r="A556" s="456"/>
      <c r="B556" s="457" t="s">
        <v>1787</v>
      </c>
      <c r="C556" s="450"/>
      <c r="D556" s="451"/>
      <c r="E556" s="473"/>
      <c r="F556" s="453"/>
      <c r="G556" s="473"/>
      <c r="H556" s="454"/>
      <c r="I556" s="453"/>
      <c r="J556" s="455"/>
      <c r="K556" s="89"/>
      <c r="L556" s="90"/>
      <c r="M556" s="63"/>
      <c r="N556" s="63"/>
      <c r="O556" s="63"/>
    </row>
    <row r="557" spans="1:15" s="80" customFormat="1" ht="30" customHeight="1">
      <c r="A557" s="456"/>
      <c r="B557" s="457" t="s">
        <v>1788</v>
      </c>
      <c r="C557" s="450"/>
      <c r="D557" s="451"/>
      <c r="E557" s="473"/>
      <c r="F557" s="453"/>
      <c r="G557" s="473"/>
      <c r="H557" s="454"/>
      <c r="I557" s="453"/>
      <c r="J557" s="455"/>
      <c r="K557" s="89"/>
      <c r="L557" s="90"/>
      <c r="M557" s="63"/>
      <c r="N557" s="63"/>
      <c r="O557" s="63"/>
    </row>
    <row r="558" spans="1:15" s="80" customFormat="1" ht="15" customHeight="1">
      <c r="A558" s="456"/>
      <c r="B558" s="457" t="s">
        <v>1789</v>
      </c>
      <c r="C558" s="450"/>
      <c r="D558" s="451"/>
      <c r="E558" s="473"/>
      <c r="F558" s="453"/>
      <c r="G558" s="473"/>
      <c r="H558" s="454"/>
      <c r="I558" s="453"/>
      <c r="J558" s="455"/>
      <c r="K558" s="89"/>
      <c r="L558" s="90"/>
      <c r="M558" s="63"/>
      <c r="N558" s="63"/>
      <c r="O558" s="63"/>
    </row>
    <row r="559" spans="1:15" s="80" customFormat="1" ht="15" customHeight="1">
      <c r="A559" s="456"/>
      <c r="B559" s="457" t="s">
        <v>1419</v>
      </c>
      <c r="C559" s="450"/>
      <c r="D559" s="451"/>
      <c r="E559" s="473"/>
      <c r="F559" s="453"/>
      <c r="G559" s="473"/>
      <c r="H559" s="454"/>
      <c r="I559" s="453"/>
      <c r="J559" s="455"/>
      <c r="K559" s="89"/>
      <c r="L559" s="90"/>
      <c r="M559" s="63"/>
      <c r="N559" s="63"/>
      <c r="O559" s="63"/>
    </row>
    <row r="560" spans="1:15" s="80" customFormat="1" ht="15" customHeight="1">
      <c r="A560" s="456"/>
      <c r="B560" s="457" t="s">
        <v>1781</v>
      </c>
      <c r="C560" s="450"/>
      <c r="D560" s="451"/>
      <c r="E560" s="473"/>
      <c r="F560" s="453"/>
      <c r="G560" s="473"/>
      <c r="H560" s="454"/>
      <c r="I560" s="453"/>
      <c r="J560" s="455"/>
      <c r="K560" s="89"/>
      <c r="L560" s="90"/>
      <c r="M560" s="63"/>
      <c r="N560" s="63"/>
      <c r="O560" s="63"/>
    </row>
    <row r="561" spans="1:15" s="80" customFormat="1" ht="15" customHeight="1">
      <c r="A561" s="456"/>
      <c r="B561" s="457" t="s">
        <v>1790</v>
      </c>
      <c r="C561" s="450"/>
      <c r="D561" s="451"/>
      <c r="E561" s="473"/>
      <c r="F561" s="453"/>
      <c r="G561" s="473"/>
      <c r="H561" s="454"/>
      <c r="I561" s="453"/>
      <c r="J561" s="455"/>
      <c r="K561" s="89"/>
      <c r="L561" s="90"/>
      <c r="M561" s="63"/>
      <c r="N561" s="63"/>
      <c r="O561" s="63"/>
    </row>
    <row r="562" spans="1:15" s="80" customFormat="1" ht="30" customHeight="1">
      <c r="A562" s="456"/>
      <c r="B562" s="457" t="s">
        <v>1791</v>
      </c>
      <c r="C562" s="450"/>
      <c r="D562" s="451"/>
      <c r="E562" s="473"/>
      <c r="F562" s="453"/>
      <c r="G562" s="473"/>
      <c r="H562" s="454"/>
      <c r="I562" s="453"/>
      <c r="J562" s="455"/>
      <c r="K562" s="89"/>
      <c r="L562" s="90"/>
      <c r="M562" s="63"/>
      <c r="N562" s="63"/>
      <c r="O562" s="63"/>
    </row>
    <row r="563" spans="1:15" s="80" customFormat="1" ht="30" customHeight="1">
      <c r="A563" s="456" t="s">
        <v>1792</v>
      </c>
      <c r="B563" s="458" t="s">
        <v>1793</v>
      </c>
      <c r="C563" s="450" t="s">
        <v>1157</v>
      </c>
      <c r="D563" s="451">
        <v>8</v>
      </c>
      <c r="E563" s="452">
        <f>H563*bdi</f>
        <v>41.1355</v>
      </c>
      <c r="F563" s="453">
        <f>D563*E563</f>
        <v>329.084</v>
      </c>
      <c r="G563" s="473">
        <v>8</v>
      </c>
      <c r="H563" s="454">
        <v>35.77</v>
      </c>
      <c r="I563" s="453">
        <f>G563*H563</f>
        <v>286.16</v>
      </c>
      <c r="J563" s="455" t="s">
        <v>120</v>
      </c>
      <c r="K563" s="89"/>
      <c r="L563" s="90"/>
      <c r="M563" s="63"/>
      <c r="N563" s="63"/>
      <c r="O563" s="63"/>
    </row>
    <row r="564" spans="1:15" s="80" customFormat="1" ht="15" customHeight="1" hidden="1">
      <c r="A564" s="486" t="s">
        <v>1794</v>
      </c>
      <c r="B564" s="520" t="s">
        <v>1795</v>
      </c>
      <c r="C564" s="450"/>
      <c r="D564" s="451"/>
      <c r="E564" s="473"/>
      <c r="F564" s="453"/>
      <c r="G564" s="473"/>
      <c r="H564" s="454"/>
      <c r="I564" s="453"/>
      <c r="J564" s="455"/>
      <c r="K564" s="89"/>
      <c r="L564" s="90"/>
      <c r="M564" s="63"/>
      <c r="N564" s="63"/>
      <c r="O564" s="63"/>
    </row>
    <row r="565" spans="1:15" s="80" customFormat="1" ht="15" customHeight="1" hidden="1">
      <c r="A565" s="486" t="s">
        <v>1796</v>
      </c>
      <c r="B565" s="458" t="s">
        <v>1797</v>
      </c>
      <c r="C565" s="450" t="s">
        <v>1157</v>
      </c>
      <c r="D565" s="451"/>
      <c r="E565" s="473"/>
      <c r="F565" s="453">
        <f>D565*E565</f>
        <v>0</v>
      </c>
      <c r="G565" s="473"/>
      <c r="H565" s="454">
        <v>49.43</v>
      </c>
      <c r="I565" s="453">
        <f>G565*H565</f>
        <v>0</v>
      </c>
      <c r="J565" s="455"/>
      <c r="K565" s="89"/>
      <c r="L565" s="90"/>
      <c r="M565" s="63"/>
      <c r="N565" s="63"/>
      <c r="O565" s="63"/>
    </row>
    <row r="566" spans="1:15" s="80" customFormat="1" ht="30" customHeight="1" hidden="1">
      <c r="A566" s="486"/>
      <c r="B566" s="457" t="s">
        <v>1798</v>
      </c>
      <c r="C566" s="450"/>
      <c r="D566" s="451"/>
      <c r="E566" s="473"/>
      <c r="F566" s="453"/>
      <c r="G566" s="473"/>
      <c r="H566" s="454"/>
      <c r="I566" s="453"/>
      <c r="J566" s="455"/>
      <c r="K566" s="89"/>
      <c r="L566" s="90"/>
      <c r="M566" s="63"/>
      <c r="N566" s="63"/>
      <c r="O566" s="63"/>
    </row>
    <row r="567" spans="1:15" s="124" customFormat="1" ht="15" customHeight="1" hidden="1">
      <c r="A567" s="486"/>
      <c r="B567" s="457" t="s">
        <v>1799</v>
      </c>
      <c r="C567" s="450"/>
      <c r="D567" s="451"/>
      <c r="E567" s="473"/>
      <c r="F567" s="453"/>
      <c r="G567" s="473"/>
      <c r="H567" s="454"/>
      <c r="I567" s="453"/>
      <c r="J567" s="455"/>
      <c r="K567" s="89"/>
      <c r="L567" s="90"/>
      <c r="M567" s="123"/>
      <c r="N567" s="123"/>
      <c r="O567" s="123"/>
    </row>
    <row r="568" spans="1:15" s="124" customFormat="1" ht="15" customHeight="1" hidden="1">
      <c r="A568" s="486"/>
      <c r="B568" s="457" t="s">
        <v>1800</v>
      </c>
      <c r="C568" s="450"/>
      <c r="D568" s="451"/>
      <c r="E568" s="473"/>
      <c r="F568" s="453"/>
      <c r="G568" s="473"/>
      <c r="H568" s="454"/>
      <c r="I568" s="453"/>
      <c r="J568" s="455"/>
      <c r="K568" s="89"/>
      <c r="L568" s="90"/>
      <c r="M568" s="123"/>
      <c r="N568" s="123"/>
      <c r="O568" s="123"/>
    </row>
    <row r="569" spans="1:15" s="80" customFormat="1" ht="15" customHeight="1" hidden="1">
      <c r="A569" s="486"/>
      <c r="B569" s="457" t="s">
        <v>1333</v>
      </c>
      <c r="C569" s="450"/>
      <c r="D569" s="451"/>
      <c r="E569" s="473"/>
      <c r="F569" s="453"/>
      <c r="G569" s="473"/>
      <c r="H569" s="454"/>
      <c r="I569" s="453"/>
      <c r="J569" s="455"/>
      <c r="K569" s="89"/>
      <c r="L569" s="90"/>
      <c r="M569" s="63"/>
      <c r="N569" s="63"/>
      <c r="O569" s="63"/>
    </row>
    <row r="570" spans="1:15" s="91" customFormat="1" ht="30" customHeight="1" hidden="1">
      <c r="A570" s="486" t="s">
        <v>1801</v>
      </c>
      <c r="B570" s="458" t="s">
        <v>1802</v>
      </c>
      <c r="C570" s="450" t="s">
        <v>1157</v>
      </c>
      <c r="D570" s="451"/>
      <c r="E570" s="473"/>
      <c r="F570" s="453">
        <f>D570*E570</f>
        <v>0</v>
      </c>
      <c r="G570" s="473"/>
      <c r="H570" s="454">
        <v>49.67</v>
      </c>
      <c r="I570" s="453">
        <f>G570*H570</f>
        <v>0</v>
      </c>
      <c r="J570" s="455"/>
      <c r="K570" s="89"/>
      <c r="L570" s="90"/>
      <c r="M570" s="90"/>
      <c r="N570" s="90"/>
      <c r="O570" s="90"/>
    </row>
    <row r="571" spans="1:15" s="91" customFormat="1" ht="30" customHeight="1" hidden="1">
      <c r="A571" s="486"/>
      <c r="B571" s="457" t="s">
        <v>1798</v>
      </c>
      <c r="C571" s="450"/>
      <c r="D571" s="451"/>
      <c r="E571" s="473"/>
      <c r="F571" s="453"/>
      <c r="G571" s="473"/>
      <c r="H571" s="454"/>
      <c r="I571" s="453"/>
      <c r="J571" s="455"/>
      <c r="K571" s="89"/>
      <c r="L571" s="90"/>
      <c r="M571" s="90"/>
      <c r="N571" s="90"/>
      <c r="O571" s="90"/>
    </row>
    <row r="572" spans="1:15" s="91" customFormat="1" ht="15" customHeight="1" hidden="1">
      <c r="A572" s="486"/>
      <c r="B572" s="457" t="s">
        <v>1803</v>
      </c>
      <c r="C572" s="450"/>
      <c r="D572" s="451"/>
      <c r="E572" s="473"/>
      <c r="F572" s="453"/>
      <c r="G572" s="473"/>
      <c r="H572" s="454"/>
      <c r="I572" s="453"/>
      <c r="J572" s="455"/>
      <c r="K572" s="89"/>
      <c r="L572" s="90"/>
      <c r="M572" s="90"/>
      <c r="N572" s="90"/>
      <c r="O572" s="90"/>
    </row>
    <row r="573" spans="1:15" s="91" customFormat="1" ht="15" customHeight="1" hidden="1">
      <c r="A573" s="486"/>
      <c r="B573" s="457" t="s">
        <v>1800</v>
      </c>
      <c r="C573" s="450"/>
      <c r="D573" s="451"/>
      <c r="E573" s="473"/>
      <c r="F573" s="453"/>
      <c r="G573" s="473"/>
      <c r="H573" s="454"/>
      <c r="I573" s="453"/>
      <c r="J573" s="455"/>
      <c r="K573" s="89"/>
      <c r="L573" s="90"/>
      <c r="M573" s="90"/>
      <c r="N573" s="90"/>
      <c r="O573" s="90"/>
    </row>
    <row r="574" spans="1:15" s="91" customFormat="1" ht="15" customHeight="1" hidden="1">
      <c r="A574" s="486"/>
      <c r="B574" s="457" t="s">
        <v>1333</v>
      </c>
      <c r="C574" s="450"/>
      <c r="D574" s="451"/>
      <c r="E574" s="473"/>
      <c r="F574" s="453"/>
      <c r="G574" s="473"/>
      <c r="H574" s="454"/>
      <c r="I574" s="453"/>
      <c r="J574" s="455"/>
      <c r="K574" s="89"/>
      <c r="L574" s="90"/>
      <c r="M574" s="90"/>
      <c r="N574" s="90"/>
      <c r="O574" s="90"/>
    </row>
    <row r="575" spans="1:15" s="124" customFormat="1" ht="15" customHeight="1" hidden="1">
      <c r="A575" s="486" t="s">
        <v>1804</v>
      </c>
      <c r="B575" s="458" t="s">
        <v>1805</v>
      </c>
      <c r="C575" s="450" t="s">
        <v>1157</v>
      </c>
      <c r="D575" s="451"/>
      <c r="E575" s="473"/>
      <c r="F575" s="453">
        <f>D575*E575</f>
        <v>0</v>
      </c>
      <c r="G575" s="473"/>
      <c r="H575" s="454">
        <v>62.77</v>
      </c>
      <c r="I575" s="453">
        <f>G575*H575</f>
        <v>0</v>
      </c>
      <c r="J575" s="455"/>
      <c r="K575" s="89"/>
      <c r="L575" s="90"/>
      <c r="M575" s="123"/>
      <c r="N575" s="123"/>
      <c r="O575" s="123"/>
    </row>
    <row r="576" spans="1:15" s="80" customFormat="1" ht="15" customHeight="1" hidden="1">
      <c r="A576" s="486"/>
      <c r="B576" s="457" t="s">
        <v>1806</v>
      </c>
      <c r="C576" s="450"/>
      <c r="D576" s="451"/>
      <c r="E576" s="473"/>
      <c r="F576" s="453"/>
      <c r="G576" s="473"/>
      <c r="H576" s="454"/>
      <c r="I576" s="453"/>
      <c r="J576" s="455"/>
      <c r="K576" s="89"/>
      <c r="L576" s="90"/>
      <c r="M576" s="63"/>
      <c r="N576" s="63"/>
      <c r="O576" s="63"/>
    </row>
    <row r="577" spans="1:15" s="80" customFormat="1" ht="15" customHeight="1" hidden="1">
      <c r="A577" s="486"/>
      <c r="B577" s="457" t="s">
        <v>1773</v>
      </c>
      <c r="C577" s="450"/>
      <c r="D577" s="451"/>
      <c r="E577" s="473"/>
      <c r="F577" s="453"/>
      <c r="G577" s="473"/>
      <c r="H577" s="454"/>
      <c r="I577" s="453"/>
      <c r="J577" s="455"/>
      <c r="K577" s="89"/>
      <c r="L577" s="90"/>
      <c r="M577" s="63"/>
      <c r="N577" s="63"/>
      <c r="O577" s="63"/>
    </row>
    <row r="578" spans="1:15" s="80" customFormat="1" ht="15" customHeight="1" hidden="1">
      <c r="A578" s="486" t="s">
        <v>1807</v>
      </c>
      <c r="B578" s="458" t="s">
        <v>1808</v>
      </c>
      <c r="C578" s="450" t="s">
        <v>1157</v>
      </c>
      <c r="D578" s="451"/>
      <c r="E578" s="473"/>
      <c r="F578" s="453">
        <f>D578*E578</f>
        <v>0</v>
      </c>
      <c r="G578" s="473"/>
      <c r="H578" s="454">
        <v>63.04</v>
      </c>
      <c r="I578" s="453">
        <f>G578*H578</f>
        <v>0</v>
      </c>
      <c r="J578" s="455"/>
      <c r="K578" s="89"/>
      <c r="L578" s="90"/>
      <c r="M578" s="63"/>
      <c r="N578" s="63"/>
      <c r="O578" s="63"/>
    </row>
    <row r="579" spans="1:15" s="80" customFormat="1" ht="15" customHeight="1" hidden="1">
      <c r="A579" s="486"/>
      <c r="B579" s="457" t="s">
        <v>1809</v>
      </c>
      <c r="C579" s="450"/>
      <c r="D579" s="451"/>
      <c r="E579" s="473"/>
      <c r="F579" s="453"/>
      <c r="G579" s="473"/>
      <c r="H579" s="454"/>
      <c r="I579" s="453"/>
      <c r="J579" s="455"/>
      <c r="K579" s="89"/>
      <c r="L579" s="90"/>
      <c r="M579" s="63"/>
      <c r="N579" s="63"/>
      <c r="O579" s="63"/>
    </row>
    <row r="580" spans="1:15" s="80" customFormat="1" ht="15" customHeight="1" hidden="1">
      <c r="A580" s="486"/>
      <c r="B580" s="457" t="s">
        <v>1773</v>
      </c>
      <c r="C580" s="450"/>
      <c r="D580" s="451"/>
      <c r="E580" s="473"/>
      <c r="F580" s="453"/>
      <c r="G580" s="473"/>
      <c r="H580" s="454"/>
      <c r="I580" s="453"/>
      <c r="J580" s="455"/>
      <c r="K580" s="89"/>
      <c r="L580" s="90"/>
      <c r="M580" s="63"/>
      <c r="N580" s="63"/>
      <c r="O580" s="63"/>
    </row>
    <row r="581" spans="1:15" s="124" customFormat="1" ht="15" customHeight="1">
      <c r="A581" s="486" t="s">
        <v>1810</v>
      </c>
      <c r="B581" s="520" t="s">
        <v>1811</v>
      </c>
      <c r="C581" s="450"/>
      <c r="D581" s="451"/>
      <c r="E581" s="473"/>
      <c r="F581" s="453"/>
      <c r="G581" s="473"/>
      <c r="H581" s="454"/>
      <c r="I581" s="453"/>
      <c r="J581" s="455"/>
      <c r="K581" s="89"/>
      <c r="L581" s="90"/>
      <c r="M581" s="123"/>
      <c r="N581" s="123"/>
      <c r="O581" s="123"/>
    </row>
    <row r="582" spans="1:15" s="80" customFormat="1" ht="15" customHeight="1" hidden="1">
      <c r="A582" s="486" t="s">
        <v>1812</v>
      </c>
      <c r="B582" s="458" t="s">
        <v>1813</v>
      </c>
      <c r="C582" s="450" t="s">
        <v>1157</v>
      </c>
      <c r="D582" s="451"/>
      <c r="E582" s="473"/>
      <c r="F582" s="453">
        <f>D582*E582</f>
        <v>0</v>
      </c>
      <c r="G582" s="473"/>
      <c r="H582" s="454">
        <v>29.51</v>
      </c>
      <c r="I582" s="453">
        <f>G582*H582</f>
        <v>0</v>
      </c>
      <c r="J582" s="455"/>
      <c r="K582" s="89"/>
      <c r="L582" s="90"/>
      <c r="M582" s="63"/>
      <c r="N582" s="63"/>
      <c r="O582" s="63"/>
    </row>
    <row r="583" spans="1:15" s="80" customFormat="1" ht="15" customHeight="1" hidden="1">
      <c r="A583" s="486"/>
      <c r="B583" s="457" t="s">
        <v>1814</v>
      </c>
      <c r="C583" s="450"/>
      <c r="D583" s="451"/>
      <c r="E583" s="473"/>
      <c r="F583" s="453"/>
      <c r="G583" s="473"/>
      <c r="H583" s="454"/>
      <c r="I583" s="453"/>
      <c r="J583" s="455"/>
      <c r="K583" s="89"/>
      <c r="L583" s="90"/>
      <c r="M583" s="63"/>
      <c r="N583" s="63"/>
      <c r="O583" s="63"/>
    </row>
    <row r="584" spans="1:15" s="80" customFormat="1" ht="15" customHeight="1" hidden="1">
      <c r="A584" s="486"/>
      <c r="B584" s="457" t="s">
        <v>1815</v>
      </c>
      <c r="C584" s="450"/>
      <c r="D584" s="451"/>
      <c r="E584" s="473"/>
      <c r="F584" s="453"/>
      <c r="G584" s="473"/>
      <c r="H584" s="454"/>
      <c r="I584" s="453"/>
      <c r="J584" s="455"/>
      <c r="K584" s="89"/>
      <c r="L584" s="90"/>
      <c r="M584" s="63"/>
      <c r="N584" s="63"/>
      <c r="O584" s="63"/>
    </row>
    <row r="585" spans="1:15" s="80" customFormat="1" ht="15" customHeight="1">
      <c r="A585" s="486" t="s">
        <v>1816</v>
      </c>
      <c r="B585" s="458" t="s">
        <v>1817</v>
      </c>
      <c r="C585" s="450" t="s">
        <v>1157</v>
      </c>
      <c r="D585" s="451">
        <v>2</v>
      </c>
      <c r="E585" s="452">
        <f>H585*bdi</f>
        <v>35.604</v>
      </c>
      <c r="F585" s="453">
        <f>D585*E585</f>
        <v>71.208</v>
      </c>
      <c r="G585" s="473">
        <v>2</v>
      </c>
      <c r="H585" s="454">
        <v>30.96</v>
      </c>
      <c r="I585" s="453">
        <f>G585*H585</f>
        <v>61.92</v>
      </c>
      <c r="J585" s="455" t="s">
        <v>120</v>
      </c>
      <c r="K585" s="89"/>
      <c r="L585" s="90"/>
      <c r="M585" s="63"/>
      <c r="N585" s="63"/>
      <c r="O585" s="63"/>
    </row>
    <row r="586" spans="1:15" s="80" customFormat="1" ht="15" customHeight="1">
      <c r="A586" s="486"/>
      <c r="B586" s="457" t="s">
        <v>1818</v>
      </c>
      <c r="C586" s="450"/>
      <c r="D586" s="451"/>
      <c r="E586" s="473"/>
      <c r="F586" s="453"/>
      <c r="G586" s="473"/>
      <c r="H586" s="454"/>
      <c r="I586" s="453"/>
      <c r="J586" s="455"/>
      <c r="K586" s="89"/>
      <c r="L586" s="90"/>
      <c r="M586" s="63"/>
      <c r="N586" s="63"/>
      <c r="O586" s="63"/>
    </row>
    <row r="587" spans="1:15" s="80" customFormat="1" ht="15" customHeight="1">
      <c r="A587" s="486"/>
      <c r="B587" s="457" t="s">
        <v>1815</v>
      </c>
      <c r="C587" s="450"/>
      <c r="D587" s="451"/>
      <c r="E587" s="473"/>
      <c r="F587" s="453"/>
      <c r="G587" s="473"/>
      <c r="H587" s="454"/>
      <c r="I587" s="453"/>
      <c r="J587" s="455"/>
      <c r="K587" s="89"/>
      <c r="L587" s="90"/>
      <c r="M587" s="63"/>
      <c r="N587" s="63"/>
      <c r="O587" s="63"/>
    </row>
    <row r="588" spans="1:15" s="80" customFormat="1" ht="15" customHeight="1" hidden="1">
      <c r="A588" s="486" t="s">
        <v>1819</v>
      </c>
      <c r="B588" s="458" t="s">
        <v>1820</v>
      </c>
      <c r="C588" s="450" t="s">
        <v>1157</v>
      </c>
      <c r="D588" s="451"/>
      <c r="E588" s="473"/>
      <c r="F588" s="453">
        <f>D588*E588</f>
        <v>0</v>
      </c>
      <c r="G588" s="473"/>
      <c r="H588" s="454">
        <v>40.12</v>
      </c>
      <c r="I588" s="453">
        <f>G588*H588</f>
        <v>0</v>
      </c>
      <c r="J588" s="455"/>
      <c r="K588" s="89"/>
      <c r="L588" s="90"/>
      <c r="M588" s="63"/>
      <c r="N588" s="63"/>
      <c r="O588" s="63"/>
    </row>
    <row r="589" spans="1:15" s="80" customFormat="1" ht="15" customHeight="1" hidden="1">
      <c r="A589" s="486"/>
      <c r="B589" s="457" t="s">
        <v>1821</v>
      </c>
      <c r="C589" s="450"/>
      <c r="D589" s="451"/>
      <c r="E589" s="473"/>
      <c r="F589" s="453"/>
      <c r="G589" s="473"/>
      <c r="H589" s="454"/>
      <c r="I589" s="453"/>
      <c r="J589" s="455"/>
      <c r="K589" s="89"/>
      <c r="L589" s="90"/>
      <c r="M589" s="63"/>
      <c r="N589" s="63"/>
      <c r="O589" s="63"/>
    </row>
    <row r="590" spans="1:15" s="80" customFormat="1" ht="15" customHeight="1" hidden="1">
      <c r="A590" s="486"/>
      <c r="B590" s="457" t="s">
        <v>1815</v>
      </c>
      <c r="C590" s="450"/>
      <c r="D590" s="451"/>
      <c r="E590" s="473"/>
      <c r="F590" s="453"/>
      <c r="G590" s="473"/>
      <c r="H590" s="454"/>
      <c r="I590" s="453"/>
      <c r="J590" s="455"/>
      <c r="K590" s="89"/>
      <c r="L590" s="90"/>
      <c r="M590" s="63"/>
      <c r="N590" s="63"/>
      <c r="O590" s="63"/>
    </row>
    <row r="591" spans="1:15" s="80" customFormat="1" ht="15" customHeight="1">
      <c r="A591" s="486" t="s">
        <v>1822</v>
      </c>
      <c r="B591" s="458" t="s">
        <v>1823</v>
      </c>
      <c r="C591" s="450" t="s">
        <v>1157</v>
      </c>
      <c r="D591" s="451">
        <v>2</v>
      </c>
      <c r="E591" s="452">
        <f>H591*bdi</f>
        <v>75.43999999999998</v>
      </c>
      <c r="F591" s="453">
        <f>D591*E591</f>
        <v>150.87999999999997</v>
      </c>
      <c r="G591" s="473">
        <v>2</v>
      </c>
      <c r="H591" s="454">
        <v>65.6</v>
      </c>
      <c r="I591" s="453">
        <f>G591*H591</f>
        <v>131.2</v>
      </c>
      <c r="J591" s="455" t="s">
        <v>120</v>
      </c>
      <c r="K591" s="89"/>
      <c r="L591" s="90"/>
      <c r="M591" s="63"/>
      <c r="N591" s="63"/>
      <c r="O591" s="63"/>
    </row>
    <row r="592" spans="1:15" s="80" customFormat="1" ht="15" customHeight="1">
      <c r="A592" s="486"/>
      <c r="B592" s="457" t="s">
        <v>1824</v>
      </c>
      <c r="C592" s="450"/>
      <c r="D592" s="451"/>
      <c r="E592" s="473"/>
      <c r="F592" s="453"/>
      <c r="G592" s="473"/>
      <c r="H592" s="454"/>
      <c r="I592" s="453"/>
      <c r="J592" s="455"/>
      <c r="K592" s="89"/>
      <c r="L592" s="90"/>
      <c r="M592" s="63"/>
      <c r="N592" s="63"/>
      <c r="O592" s="63"/>
    </row>
    <row r="593" spans="1:15" s="91" customFormat="1" ht="15" customHeight="1">
      <c r="A593" s="486"/>
      <c r="B593" s="457" t="s">
        <v>1815</v>
      </c>
      <c r="C593" s="450"/>
      <c r="D593" s="451"/>
      <c r="E593" s="473"/>
      <c r="F593" s="453"/>
      <c r="G593" s="473"/>
      <c r="H593" s="454"/>
      <c r="I593" s="453"/>
      <c r="J593" s="455"/>
      <c r="K593" s="89"/>
      <c r="L593" s="90"/>
      <c r="M593" s="90"/>
      <c r="N593" s="90"/>
      <c r="O593" s="90"/>
    </row>
    <row r="594" spans="1:15" s="91" customFormat="1" ht="15" customHeight="1" hidden="1">
      <c r="A594" s="486" t="s">
        <v>1825</v>
      </c>
      <c r="B594" s="478" t="s">
        <v>1826</v>
      </c>
      <c r="C594" s="450" t="s">
        <v>1157</v>
      </c>
      <c r="D594" s="451"/>
      <c r="E594" s="473"/>
      <c r="F594" s="453">
        <f>D594*E594</f>
        <v>0</v>
      </c>
      <c r="G594" s="473"/>
      <c r="H594" s="454">
        <v>94.92</v>
      </c>
      <c r="I594" s="453">
        <f>G594*H594</f>
        <v>0</v>
      </c>
      <c r="J594" s="455"/>
      <c r="K594" s="89"/>
      <c r="L594" s="90"/>
      <c r="M594" s="90"/>
      <c r="N594" s="90"/>
      <c r="O594" s="90"/>
    </row>
    <row r="595" spans="1:15" s="91" customFormat="1" ht="15" customHeight="1" hidden="1">
      <c r="A595" s="486"/>
      <c r="B595" s="457" t="s">
        <v>1827</v>
      </c>
      <c r="C595" s="450"/>
      <c r="D595" s="451"/>
      <c r="E595" s="473"/>
      <c r="F595" s="453"/>
      <c r="G595" s="473"/>
      <c r="H595" s="454"/>
      <c r="I595" s="453"/>
      <c r="J595" s="455"/>
      <c r="K595" s="89"/>
      <c r="L595" s="90"/>
      <c r="M595" s="90"/>
      <c r="N595" s="90"/>
      <c r="O595" s="90"/>
    </row>
    <row r="596" spans="1:15" s="91" customFormat="1" ht="15" customHeight="1" hidden="1">
      <c r="A596" s="486"/>
      <c r="B596" s="457" t="s">
        <v>1815</v>
      </c>
      <c r="C596" s="450"/>
      <c r="D596" s="451"/>
      <c r="E596" s="473"/>
      <c r="F596" s="453"/>
      <c r="G596" s="473"/>
      <c r="H596" s="454"/>
      <c r="I596" s="453"/>
      <c r="J596" s="455"/>
      <c r="K596" s="89"/>
      <c r="L596" s="90"/>
      <c r="M596" s="90"/>
      <c r="N596" s="90"/>
      <c r="O596" s="90"/>
    </row>
    <row r="597" spans="1:15" s="91" customFormat="1" ht="15" customHeight="1" hidden="1">
      <c r="A597" s="486" t="s">
        <v>1828</v>
      </c>
      <c r="B597" s="458" t="s">
        <v>1805</v>
      </c>
      <c r="C597" s="450" t="s">
        <v>1157</v>
      </c>
      <c r="D597" s="451"/>
      <c r="E597" s="473"/>
      <c r="F597" s="453">
        <f>D597*E597</f>
        <v>0</v>
      </c>
      <c r="G597" s="473"/>
      <c r="H597" s="454">
        <v>54.3</v>
      </c>
      <c r="I597" s="453">
        <f>G597*H597</f>
        <v>0</v>
      </c>
      <c r="J597" s="455"/>
      <c r="K597" s="89"/>
      <c r="L597" s="90"/>
      <c r="M597" s="90"/>
      <c r="N597" s="90"/>
      <c r="O597" s="90"/>
    </row>
    <row r="598" spans="1:15" s="91" customFormat="1" ht="15" customHeight="1" hidden="1">
      <c r="A598" s="486"/>
      <c r="B598" s="457" t="s">
        <v>1829</v>
      </c>
      <c r="C598" s="450"/>
      <c r="D598" s="451"/>
      <c r="E598" s="473"/>
      <c r="F598" s="453"/>
      <c r="G598" s="473"/>
      <c r="H598" s="454"/>
      <c r="I598" s="453"/>
      <c r="J598" s="455"/>
      <c r="K598" s="89"/>
      <c r="L598" s="90"/>
      <c r="M598" s="90"/>
      <c r="N598" s="90"/>
      <c r="O598" s="90"/>
    </row>
    <row r="599" spans="1:15" s="91" customFormat="1" ht="15" customHeight="1" hidden="1">
      <c r="A599" s="486"/>
      <c r="B599" s="457" t="s">
        <v>1815</v>
      </c>
      <c r="C599" s="450"/>
      <c r="D599" s="451"/>
      <c r="E599" s="473"/>
      <c r="F599" s="453"/>
      <c r="G599" s="473"/>
      <c r="H599" s="454"/>
      <c r="I599" s="453"/>
      <c r="J599" s="455"/>
      <c r="K599" s="89"/>
      <c r="L599" s="90"/>
      <c r="M599" s="90"/>
      <c r="N599" s="90"/>
      <c r="O599" s="90"/>
    </row>
    <row r="600" spans="1:15" s="91" customFormat="1" ht="15" customHeight="1" hidden="1">
      <c r="A600" s="486" t="s">
        <v>1830</v>
      </c>
      <c r="B600" s="458" t="s">
        <v>1831</v>
      </c>
      <c r="C600" s="450" t="s">
        <v>1157</v>
      </c>
      <c r="D600" s="451"/>
      <c r="E600" s="473"/>
      <c r="F600" s="453">
        <f>D600*E600</f>
        <v>0</v>
      </c>
      <c r="G600" s="473"/>
      <c r="H600" s="454">
        <v>62.55</v>
      </c>
      <c r="I600" s="453">
        <f>G600*H600</f>
        <v>0</v>
      </c>
      <c r="J600" s="455"/>
      <c r="K600" s="89"/>
      <c r="L600" s="90"/>
      <c r="M600" s="90"/>
      <c r="N600" s="90"/>
      <c r="O600" s="90"/>
    </row>
    <row r="601" spans="1:15" s="80" customFormat="1" ht="15" customHeight="1" hidden="1">
      <c r="A601" s="486"/>
      <c r="B601" s="457" t="s">
        <v>1832</v>
      </c>
      <c r="C601" s="450"/>
      <c r="D601" s="451"/>
      <c r="E601" s="473"/>
      <c r="F601" s="453"/>
      <c r="G601" s="473"/>
      <c r="H601" s="454"/>
      <c r="I601" s="453"/>
      <c r="J601" s="455"/>
      <c r="K601" s="89"/>
      <c r="L601" s="90"/>
      <c r="M601" s="63"/>
      <c r="N601" s="63"/>
      <c r="O601" s="63"/>
    </row>
    <row r="602" spans="1:15" s="80" customFormat="1" ht="15" customHeight="1" hidden="1">
      <c r="A602" s="486"/>
      <c r="B602" s="457" t="s">
        <v>1815</v>
      </c>
      <c r="C602" s="450"/>
      <c r="D602" s="451"/>
      <c r="E602" s="473"/>
      <c r="F602" s="453"/>
      <c r="G602" s="473"/>
      <c r="H602" s="454"/>
      <c r="I602" s="453"/>
      <c r="J602" s="455"/>
      <c r="K602" s="89"/>
      <c r="L602" s="90"/>
      <c r="M602" s="63"/>
      <c r="N602" s="63"/>
      <c r="O602" s="63"/>
    </row>
    <row r="603" spans="1:15" s="80" customFormat="1" ht="15" customHeight="1" hidden="1">
      <c r="A603" s="486" t="s">
        <v>1833</v>
      </c>
      <c r="B603" s="458" t="s">
        <v>1834</v>
      </c>
      <c r="C603" s="450" t="s">
        <v>1157</v>
      </c>
      <c r="D603" s="451"/>
      <c r="E603" s="473"/>
      <c r="F603" s="453">
        <f>D603*E603</f>
        <v>0</v>
      </c>
      <c r="G603" s="473"/>
      <c r="H603" s="454">
        <v>71.38</v>
      </c>
      <c r="I603" s="453">
        <f>G603*H603</f>
        <v>0</v>
      </c>
      <c r="J603" s="455"/>
      <c r="K603" s="89"/>
      <c r="L603" s="90"/>
      <c r="M603" s="63"/>
      <c r="N603" s="63"/>
      <c r="O603" s="63"/>
    </row>
    <row r="604" spans="1:15" s="80" customFormat="1" ht="15" customHeight="1" hidden="1">
      <c r="A604" s="486"/>
      <c r="B604" s="457" t="s">
        <v>1832</v>
      </c>
      <c r="C604" s="450"/>
      <c r="D604" s="451"/>
      <c r="E604" s="473"/>
      <c r="F604" s="453"/>
      <c r="G604" s="473"/>
      <c r="H604" s="454"/>
      <c r="I604" s="453"/>
      <c r="J604" s="455"/>
      <c r="K604" s="89"/>
      <c r="L604" s="90"/>
      <c r="M604" s="63"/>
      <c r="N604" s="63"/>
      <c r="O604" s="63"/>
    </row>
    <row r="605" spans="1:15" s="80" customFormat="1" ht="15" customHeight="1" hidden="1">
      <c r="A605" s="486"/>
      <c r="B605" s="457" t="s">
        <v>1815</v>
      </c>
      <c r="C605" s="450"/>
      <c r="D605" s="451"/>
      <c r="E605" s="473"/>
      <c r="F605" s="453"/>
      <c r="G605" s="473"/>
      <c r="H605" s="454"/>
      <c r="I605" s="453"/>
      <c r="J605" s="455"/>
      <c r="K605" s="89"/>
      <c r="L605" s="90"/>
      <c r="M605" s="63"/>
      <c r="N605" s="63"/>
      <c r="O605" s="63"/>
    </row>
    <row r="606" spans="1:15" s="80" customFormat="1" ht="15" customHeight="1" hidden="1">
      <c r="A606" s="486" t="s">
        <v>1835</v>
      </c>
      <c r="B606" s="458" t="s">
        <v>1836</v>
      </c>
      <c r="C606" s="450" t="s">
        <v>1157</v>
      </c>
      <c r="D606" s="451"/>
      <c r="E606" s="473"/>
      <c r="F606" s="453">
        <f>D606*E606</f>
        <v>0</v>
      </c>
      <c r="G606" s="473"/>
      <c r="H606" s="454">
        <v>87.85</v>
      </c>
      <c r="I606" s="453">
        <f>G606*H606</f>
        <v>0</v>
      </c>
      <c r="J606" s="455"/>
      <c r="K606" s="89"/>
      <c r="L606" s="90"/>
      <c r="M606" s="63"/>
      <c r="N606" s="63"/>
      <c r="O606" s="63"/>
    </row>
    <row r="607" spans="1:15" s="80" customFormat="1" ht="15" customHeight="1" hidden="1">
      <c r="A607" s="486"/>
      <c r="B607" s="457" t="s">
        <v>1837</v>
      </c>
      <c r="C607" s="450"/>
      <c r="D607" s="451"/>
      <c r="E607" s="473"/>
      <c r="F607" s="453"/>
      <c r="G607" s="473"/>
      <c r="H607" s="454"/>
      <c r="I607" s="453"/>
      <c r="J607" s="455"/>
      <c r="K607" s="89"/>
      <c r="L607" s="90"/>
      <c r="M607" s="63"/>
      <c r="N607" s="63"/>
      <c r="O607" s="63"/>
    </row>
    <row r="608" spans="1:15" s="80" customFormat="1" ht="15" customHeight="1" hidden="1">
      <c r="A608" s="486"/>
      <c r="B608" s="457" t="s">
        <v>1815</v>
      </c>
      <c r="C608" s="450"/>
      <c r="D608" s="451"/>
      <c r="E608" s="473"/>
      <c r="F608" s="453"/>
      <c r="G608" s="473"/>
      <c r="H608" s="454"/>
      <c r="I608" s="453"/>
      <c r="J608" s="455"/>
      <c r="K608" s="89"/>
      <c r="L608" s="90"/>
      <c r="M608" s="63"/>
      <c r="N608" s="63"/>
      <c r="O608" s="63"/>
    </row>
    <row r="609" spans="1:15" s="80" customFormat="1" ht="15" customHeight="1">
      <c r="A609" s="486" t="s">
        <v>1838</v>
      </c>
      <c r="B609" s="458" t="s">
        <v>1839</v>
      </c>
      <c r="C609" s="450" t="s">
        <v>1157</v>
      </c>
      <c r="D609" s="451">
        <v>3</v>
      </c>
      <c r="E609" s="452">
        <f>H609*bdi</f>
        <v>119.13999999999999</v>
      </c>
      <c r="F609" s="453">
        <f>D609*E609</f>
        <v>357.41999999999996</v>
      </c>
      <c r="G609" s="473">
        <v>3</v>
      </c>
      <c r="H609" s="454">
        <v>103.6</v>
      </c>
      <c r="I609" s="453">
        <f>G609*H609</f>
        <v>310.79999999999995</v>
      </c>
      <c r="J609" s="455" t="s">
        <v>120</v>
      </c>
      <c r="K609" s="89"/>
      <c r="L609" s="90"/>
      <c r="M609" s="63"/>
      <c r="N609" s="63"/>
      <c r="O609" s="63"/>
    </row>
    <row r="610" spans="1:15" s="80" customFormat="1" ht="15" customHeight="1">
      <c r="A610" s="486"/>
      <c r="B610" s="457" t="s">
        <v>1840</v>
      </c>
      <c r="C610" s="450"/>
      <c r="D610" s="451"/>
      <c r="E610" s="473"/>
      <c r="F610" s="453"/>
      <c r="G610" s="473"/>
      <c r="H610" s="454"/>
      <c r="I610" s="453"/>
      <c r="J610" s="455"/>
      <c r="K610" s="89"/>
      <c r="L610" s="90"/>
      <c r="M610" s="63"/>
      <c r="N610" s="63"/>
      <c r="O610" s="63"/>
    </row>
    <row r="611" spans="1:15" s="80" customFormat="1" ht="15" customHeight="1">
      <c r="A611" s="486"/>
      <c r="B611" s="457" t="s">
        <v>1815</v>
      </c>
      <c r="C611" s="450"/>
      <c r="D611" s="451"/>
      <c r="E611" s="473"/>
      <c r="F611" s="453"/>
      <c r="G611" s="473"/>
      <c r="H611" s="454"/>
      <c r="I611" s="453"/>
      <c r="J611" s="455"/>
      <c r="K611" s="89"/>
      <c r="L611" s="90"/>
      <c r="M611" s="63"/>
      <c r="N611" s="63"/>
      <c r="O611" s="63"/>
    </row>
    <row r="612" spans="1:15" s="80" customFormat="1" ht="15" customHeight="1">
      <c r="A612" s="486" t="s">
        <v>1841</v>
      </c>
      <c r="B612" s="520" t="s">
        <v>1842</v>
      </c>
      <c r="C612" s="450"/>
      <c r="D612" s="451"/>
      <c r="E612" s="473"/>
      <c r="F612" s="453"/>
      <c r="G612" s="473"/>
      <c r="H612" s="454"/>
      <c r="I612" s="453"/>
      <c r="J612" s="455"/>
      <c r="K612" s="89"/>
      <c r="L612" s="90"/>
      <c r="M612" s="63"/>
      <c r="N612" s="63"/>
      <c r="O612" s="63"/>
    </row>
    <row r="613" spans="1:15" s="80" customFormat="1" ht="15" customHeight="1">
      <c r="A613" s="486" t="s">
        <v>1843</v>
      </c>
      <c r="B613" s="458" t="s">
        <v>1844</v>
      </c>
      <c r="C613" s="450" t="s">
        <v>1157</v>
      </c>
      <c r="D613" s="451">
        <v>4</v>
      </c>
      <c r="E613" s="452">
        <f>H613*bdi</f>
        <v>24.4145</v>
      </c>
      <c r="F613" s="453">
        <f>D613*E613</f>
        <v>97.658</v>
      </c>
      <c r="G613" s="473">
        <v>4</v>
      </c>
      <c r="H613" s="454">
        <v>21.23</v>
      </c>
      <c r="I613" s="453">
        <f>G613*H613</f>
        <v>84.92</v>
      </c>
      <c r="J613" s="455" t="s">
        <v>120</v>
      </c>
      <c r="K613" s="89"/>
      <c r="L613" s="90"/>
      <c r="M613" s="63"/>
      <c r="N613" s="63"/>
      <c r="O613" s="63"/>
    </row>
    <row r="614" spans="1:15" s="80" customFormat="1" ht="15" customHeight="1">
      <c r="A614" s="486" t="s">
        <v>1845</v>
      </c>
      <c r="B614" s="458" t="s">
        <v>1846</v>
      </c>
      <c r="C614" s="450" t="s">
        <v>1157</v>
      </c>
      <c r="D614" s="451">
        <v>6</v>
      </c>
      <c r="E614" s="452">
        <f>H614*bdi</f>
        <v>53.716499999999996</v>
      </c>
      <c r="F614" s="453">
        <f>D614*E614</f>
        <v>322.299</v>
      </c>
      <c r="G614" s="473">
        <v>6</v>
      </c>
      <c r="H614" s="454">
        <v>46.71</v>
      </c>
      <c r="I614" s="453">
        <f>G614*H614</f>
        <v>280.26</v>
      </c>
      <c r="J614" s="455" t="s">
        <v>120</v>
      </c>
      <c r="K614" s="89"/>
      <c r="L614" s="90"/>
      <c r="M614" s="63"/>
      <c r="N614" s="63"/>
      <c r="O614" s="63"/>
    </row>
    <row r="615" spans="1:15" s="80" customFormat="1" ht="15" customHeight="1">
      <c r="A615" s="486" t="s">
        <v>1847</v>
      </c>
      <c r="B615" s="520" t="s">
        <v>1848</v>
      </c>
      <c r="C615" s="450"/>
      <c r="D615" s="451"/>
      <c r="E615" s="473"/>
      <c r="F615" s="453"/>
      <c r="G615" s="473"/>
      <c r="H615" s="454"/>
      <c r="I615" s="453"/>
      <c r="J615" s="455"/>
      <c r="K615" s="89"/>
      <c r="L615" s="90"/>
      <c r="M615" s="63"/>
      <c r="N615" s="63"/>
      <c r="O615" s="63"/>
    </row>
    <row r="616" spans="1:15" s="80" customFormat="1" ht="15" customHeight="1" hidden="1">
      <c r="A616" s="486" t="s">
        <v>1849</v>
      </c>
      <c r="B616" s="458" t="s">
        <v>1850</v>
      </c>
      <c r="C616" s="450" t="s">
        <v>1157</v>
      </c>
      <c r="D616" s="451"/>
      <c r="E616" s="473"/>
      <c r="F616" s="453">
        <f>D616*E616</f>
        <v>0</v>
      </c>
      <c r="G616" s="473"/>
      <c r="H616" s="454">
        <v>25</v>
      </c>
      <c r="I616" s="453">
        <f>G616*H616</f>
        <v>0</v>
      </c>
      <c r="J616" s="455"/>
      <c r="K616" s="89"/>
      <c r="L616" s="90"/>
      <c r="M616" s="63"/>
      <c r="N616" s="63"/>
      <c r="O616" s="63"/>
    </row>
    <row r="617" spans="1:15" s="80" customFormat="1" ht="15" customHeight="1" hidden="1">
      <c r="A617" s="486"/>
      <c r="B617" s="457" t="s">
        <v>1851</v>
      </c>
      <c r="C617" s="450"/>
      <c r="D617" s="451"/>
      <c r="E617" s="473"/>
      <c r="F617" s="453"/>
      <c r="G617" s="473"/>
      <c r="H617" s="454"/>
      <c r="I617" s="453"/>
      <c r="J617" s="455"/>
      <c r="K617" s="89"/>
      <c r="L617" s="90"/>
      <c r="M617" s="63"/>
      <c r="N617" s="63"/>
      <c r="O617" s="63"/>
    </row>
    <row r="618" spans="1:15" s="80" customFormat="1" ht="15" customHeight="1" hidden="1">
      <c r="A618" s="486"/>
      <c r="B618" s="457" t="s">
        <v>1773</v>
      </c>
      <c r="C618" s="450"/>
      <c r="D618" s="451"/>
      <c r="E618" s="473"/>
      <c r="F618" s="453"/>
      <c r="G618" s="473"/>
      <c r="H618" s="454"/>
      <c r="I618" s="453"/>
      <c r="J618" s="455"/>
      <c r="K618" s="89"/>
      <c r="L618" s="90"/>
      <c r="M618" s="63"/>
      <c r="N618" s="63"/>
      <c r="O618" s="63"/>
    </row>
    <row r="619" spans="1:15" s="80" customFormat="1" ht="15" customHeight="1">
      <c r="A619" s="486" t="s">
        <v>1852</v>
      </c>
      <c r="B619" s="458" t="s">
        <v>1853</v>
      </c>
      <c r="C619" s="450" t="s">
        <v>1157</v>
      </c>
      <c r="D619" s="451">
        <v>10</v>
      </c>
      <c r="E619" s="452">
        <f>H619*bdi</f>
        <v>10.522499999999999</v>
      </c>
      <c r="F619" s="453">
        <f>D619*E619</f>
        <v>105.225</v>
      </c>
      <c r="G619" s="473">
        <v>10</v>
      </c>
      <c r="H619" s="454">
        <v>9.15</v>
      </c>
      <c r="I619" s="453">
        <f>G619*H619</f>
        <v>91.5</v>
      </c>
      <c r="J619" s="455" t="s">
        <v>120</v>
      </c>
      <c r="K619" s="89"/>
      <c r="L619" s="90"/>
      <c r="M619" s="63"/>
      <c r="N619" s="63"/>
      <c r="O619" s="63"/>
    </row>
    <row r="620" spans="1:15" s="80" customFormat="1" ht="15" customHeight="1">
      <c r="A620" s="486"/>
      <c r="B620" s="457" t="s">
        <v>1854</v>
      </c>
      <c r="C620" s="450"/>
      <c r="D620" s="451"/>
      <c r="E620" s="473"/>
      <c r="F620" s="453"/>
      <c r="G620" s="473"/>
      <c r="H620" s="454"/>
      <c r="I620" s="453"/>
      <c r="J620" s="455"/>
      <c r="K620" s="89"/>
      <c r="L620" s="90"/>
      <c r="M620" s="63"/>
      <c r="N620" s="63"/>
      <c r="O620" s="63"/>
    </row>
    <row r="621" spans="1:15" s="80" customFormat="1" ht="15" customHeight="1">
      <c r="A621" s="486"/>
      <c r="B621" s="457" t="s">
        <v>1773</v>
      </c>
      <c r="C621" s="450"/>
      <c r="D621" s="451"/>
      <c r="E621" s="473"/>
      <c r="F621" s="453"/>
      <c r="G621" s="473"/>
      <c r="H621" s="454"/>
      <c r="I621" s="453"/>
      <c r="J621" s="455"/>
      <c r="K621" s="89"/>
      <c r="L621" s="90"/>
      <c r="M621" s="63"/>
      <c r="N621" s="63"/>
      <c r="O621" s="63"/>
    </row>
    <row r="622" spans="1:15" s="80" customFormat="1" ht="15" customHeight="1" hidden="1">
      <c r="A622" s="486" t="s">
        <v>1855</v>
      </c>
      <c r="B622" s="520" t="s">
        <v>1856</v>
      </c>
      <c r="C622" s="450"/>
      <c r="D622" s="451"/>
      <c r="E622" s="473"/>
      <c r="F622" s="453"/>
      <c r="G622" s="473"/>
      <c r="H622" s="454"/>
      <c r="I622" s="453"/>
      <c r="J622" s="455"/>
      <c r="K622" s="89"/>
      <c r="L622" s="90"/>
      <c r="M622" s="63"/>
      <c r="N622" s="63"/>
      <c r="O622" s="63"/>
    </row>
    <row r="623" spans="1:15" s="80" customFormat="1" ht="15" customHeight="1" hidden="1">
      <c r="A623" s="486" t="s">
        <v>1857</v>
      </c>
      <c r="B623" s="458" t="s">
        <v>1858</v>
      </c>
      <c r="C623" s="450" t="s">
        <v>1157</v>
      </c>
      <c r="D623" s="451"/>
      <c r="E623" s="473"/>
      <c r="F623" s="453">
        <f>D623*E623</f>
        <v>0</v>
      </c>
      <c r="G623" s="473"/>
      <c r="H623" s="454">
        <v>734.82</v>
      </c>
      <c r="I623" s="453">
        <f>G623*H623</f>
        <v>0</v>
      </c>
      <c r="J623" s="455"/>
      <c r="K623" s="89"/>
      <c r="L623" s="90"/>
      <c r="M623" s="63"/>
      <c r="N623" s="63"/>
      <c r="O623" s="63"/>
    </row>
    <row r="624" spans="1:15" s="80" customFormat="1" ht="30" customHeight="1" hidden="1">
      <c r="A624" s="486"/>
      <c r="B624" s="457" t="s">
        <v>1859</v>
      </c>
      <c r="C624" s="450"/>
      <c r="D624" s="451"/>
      <c r="E624" s="473"/>
      <c r="F624" s="453"/>
      <c r="G624" s="473"/>
      <c r="H624" s="454"/>
      <c r="I624" s="453"/>
      <c r="J624" s="455"/>
      <c r="K624" s="89"/>
      <c r="L624" s="90"/>
      <c r="M624" s="63"/>
      <c r="N624" s="63"/>
      <c r="O624" s="63"/>
    </row>
    <row r="625" spans="1:15" s="80" customFormat="1" ht="15" customHeight="1" hidden="1">
      <c r="A625" s="486" t="s">
        <v>1860</v>
      </c>
      <c r="B625" s="520" t="s">
        <v>1861</v>
      </c>
      <c r="C625" s="450"/>
      <c r="D625" s="451"/>
      <c r="E625" s="473"/>
      <c r="F625" s="453"/>
      <c r="G625" s="473"/>
      <c r="H625" s="454"/>
      <c r="I625" s="453"/>
      <c r="J625" s="455"/>
      <c r="K625" s="89"/>
      <c r="L625" s="90"/>
      <c r="M625" s="63"/>
      <c r="N625" s="63"/>
      <c r="O625" s="63"/>
    </row>
    <row r="626" spans="1:15" s="80" customFormat="1" ht="15" customHeight="1" hidden="1">
      <c r="A626" s="486" t="s">
        <v>1862</v>
      </c>
      <c r="B626" s="458" t="s">
        <v>1863</v>
      </c>
      <c r="C626" s="450" t="s">
        <v>1157</v>
      </c>
      <c r="D626" s="451"/>
      <c r="E626" s="473"/>
      <c r="F626" s="453">
        <f>D626*E626</f>
        <v>0</v>
      </c>
      <c r="G626" s="473"/>
      <c r="H626" s="454">
        <v>183.25</v>
      </c>
      <c r="I626" s="453">
        <f>G626*H626</f>
        <v>0</v>
      </c>
      <c r="J626" s="455"/>
      <c r="K626" s="89"/>
      <c r="L626" s="90"/>
      <c r="M626" s="63"/>
      <c r="N626" s="63"/>
      <c r="O626" s="63"/>
    </row>
    <row r="627" spans="1:15" s="80" customFormat="1" ht="15" customHeight="1">
      <c r="A627" s="486" t="s">
        <v>1864</v>
      </c>
      <c r="B627" s="520" t="s">
        <v>1865</v>
      </c>
      <c r="C627" s="450"/>
      <c r="D627" s="451"/>
      <c r="E627" s="452"/>
      <c r="F627" s="453"/>
      <c r="G627" s="473"/>
      <c r="H627" s="454"/>
      <c r="I627" s="453"/>
      <c r="J627" s="455"/>
      <c r="K627" s="89"/>
      <c r="L627" s="90"/>
      <c r="M627" s="63"/>
      <c r="N627" s="63"/>
      <c r="O627" s="63"/>
    </row>
    <row r="628" spans="1:15" s="80" customFormat="1" ht="45" customHeight="1">
      <c r="A628" s="486" t="s">
        <v>1866</v>
      </c>
      <c r="B628" s="458" t="s">
        <v>1867</v>
      </c>
      <c r="C628" s="450" t="s">
        <v>1076</v>
      </c>
      <c r="D628" s="451">
        <v>25</v>
      </c>
      <c r="E628" s="452">
        <f>H628*bdi</f>
        <v>10.096999999999998</v>
      </c>
      <c r="F628" s="453">
        <f>D628*E628</f>
        <v>252.42499999999995</v>
      </c>
      <c r="G628" s="473">
        <v>25</v>
      </c>
      <c r="H628" s="454">
        <v>8.78</v>
      </c>
      <c r="I628" s="453">
        <f>G628*H628</f>
        <v>219.49999999999997</v>
      </c>
      <c r="J628" s="455" t="s">
        <v>120</v>
      </c>
      <c r="K628" s="89"/>
      <c r="L628" s="90"/>
      <c r="M628" s="63"/>
      <c r="N628" s="63"/>
      <c r="O628" s="63"/>
    </row>
    <row r="629" spans="1:15" s="80" customFormat="1" ht="15" customHeight="1">
      <c r="A629" s="486"/>
      <c r="B629" s="457" t="s">
        <v>1323</v>
      </c>
      <c r="C629" s="450"/>
      <c r="D629" s="451"/>
      <c r="E629" s="473"/>
      <c r="F629" s="453"/>
      <c r="G629" s="473"/>
      <c r="H629" s="454"/>
      <c r="I629" s="453"/>
      <c r="J629" s="455"/>
      <c r="K629" s="89"/>
      <c r="L629" s="90"/>
      <c r="M629" s="63"/>
      <c r="N629" s="63"/>
      <c r="O629" s="63"/>
    </row>
    <row r="630" spans="1:15" s="80" customFormat="1" ht="15" customHeight="1">
      <c r="A630" s="486"/>
      <c r="B630" s="457" t="s">
        <v>1150</v>
      </c>
      <c r="C630" s="450"/>
      <c r="D630" s="451"/>
      <c r="E630" s="473"/>
      <c r="F630" s="453"/>
      <c r="G630" s="473"/>
      <c r="H630" s="454"/>
      <c r="I630" s="453"/>
      <c r="J630" s="455"/>
      <c r="K630" s="89"/>
      <c r="L630" s="90"/>
      <c r="M630" s="63"/>
      <c r="N630" s="63"/>
      <c r="O630" s="63"/>
    </row>
    <row r="631" spans="1:15" s="80" customFormat="1" ht="15" customHeight="1">
      <c r="A631" s="486"/>
      <c r="B631" s="457" t="s">
        <v>1153</v>
      </c>
      <c r="C631" s="450"/>
      <c r="D631" s="451"/>
      <c r="E631" s="473"/>
      <c r="F631" s="453"/>
      <c r="G631" s="473"/>
      <c r="H631" s="454"/>
      <c r="I631" s="453"/>
      <c r="J631" s="455"/>
      <c r="K631" s="89"/>
      <c r="L631" s="90"/>
      <c r="M631" s="63"/>
      <c r="N631" s="63"/>
      <c r="O631" s="63"/>
    </row>
    <row r="632" spans="1:15" s="80" customFormat="1" ht="15" customHeight="1">
      <c r="A632" s="486"/>
      <c r="B632" s="457" t="s">
        <v>1868</v>
      </c>
      <c r="C632" s="450"/>
      <c r="D632" s="451"/>
      <c r="E632" s="473"/>
      <c r="F632" s="453"/>
      <c r="G632" s="473"/>
      <c r="H632" s="454"/>
      <c r="I632" s="453"/>
      <c r="J632" s="455"/>
      <c r="K632" s="89"/>
      <c r="L632" s="90"/>
      <c r="M632" s="63"/>
      <c r="N632" s="63"/>
      <c r="O632" s="63"/>
    </row>
    <row r="633" spans="1:15" s="80" customFormat="1" ht="15" customHeight="1">
      <c r="A633" s="486"/>
      <c r="B633" s="457" t="s">
        <v>1773</v>
      </c>
      <c r="C633" s="450"/>
      <c r="D633" s="451"/>
      <c r="E633" s="473"/>
      <c r="F633" s="453"/>
      <c r="G633" s="473"/>
      <c r="H633" s="454"/>
      <c r="I633" s="453"/>
      <c r="J633" s="455"/>
      <c r="K633" s="89"/>
      <c r="L633" s="90"/>
      <c r="M633" s="63"/>
      <c r="N633" s="63"/>
      <c r="O633" s="63"/>
    </row>
    <row r="634" spans="1:15" s="80" customFormat="1" ht="45" customHeight="1">
      <c r="A634" s="486" t="s">
        <v>1869</v>
      </c>
      <c r="B634" s="458" t="s">
        <v>1870</v>
      </c>
      <c r="C634" s="450" t="s">
        <v>1076</v>
      </c>
      <c r="D634" s="451">
        <v>35</v>
      </c>
      <c r="E634" s="452">
        <f>H634*bdi</f>
        <v>13.1905</v>
      </c>
      <c r="F634" s="453">
        <f>D634*E634</f>
        <v>461.6675</v>
      </c>
      <c r="G634" s="473">
        <v>35</v>
      </c>
      <c r="H634" s="454">
        <v>11.47</v>
      </c>
      <c r="I634" s="453">
        <f>G634*H634</f>
        <v>401.45000000000005</v>
      </c>
      <c r="J634" s="455" t="s">
        <v>120</v>
      </c>
      <c r="K634" s="89"/>
      <c r="L634" s="90"/>
      <c r="M634" s="63"/>
      <c r="N634" s="63"/>
      <c r="O634" s="63"/>
    </row>
    <row r="635" spans="1:15" s="80" customFormat="1" ht="15" customHeight="1">
      <c r="A635" s="486"/>
      <c r="B635" s="457" t="s">
        <v>1323</v>
      </c>
      <c r="C635" s="450"/>
      <c r="D635" s="451"/>
      <c r="E635" s="473"/>
      <c r="F635" s="453"/>
      <c r="G635" s="473"/>
      <c r="H635" s="454"/>
      <c r="I635" s="453"/>
      <c r="J635" s="455"/>
      <c r="K635" s="89"/>
      <c r="L635" s="90"/>
      <c r="M635" s="63"/>
      <c r="N635" s="63"/>
      <c r="O635" s="63"/>
    </row>
    <row r="636" spans="1:15" s="80" customFormat="1" ht="15" customHeight="1">
      <c r="A636" s="486"/>
      <c r="B636" s="457" t="s">
        <v>1150</v>
      </c>
      <c r="C636" s="450"/>
      <c r="D636" s="451"/>
      <c r="E636" s="473"/>
      <c r="F636" s="453"/>
      <c r="G636" s="473"/>
      <c r="H636" s="454"/>
      <c r="I636" s="453"/>
      <c r="J636" s="455"/>
      <c r="K636" s="89"/>
      <c r="L636" s="90"/>
      <c r="M636" s="63"/>
      <c r="N636" s="63"/>
      <c r="O636" s="63"/>
    </row>
    <row r="637" spans="1:15" s="80" customFormat="1" ht="15" customHeight="1">
      <c r="A637" s="486"/>
      <c r="B637" s="457" t="s">
        <v>1153</v>
      </c>
      <c r="C637" s="450"/>
      <c r="D637" s="451"/>
      <c r="E637" s="473"/>
      <c r="F637" s="453"/>
      <c r="G637" s="473"/>
      <c r="H637" s="454"/>
      <c r="I637" s="453"/>
      <c r="J637" s="455"/>
      <c r="K637" s="89"/>
      <c r="L637" s="90"/>
      <c r="M637" s="63"/>
      <c r="N637" s="63"/>
      <c r="O637" s="63"/>
    </row>
    <row r="638" spans="1:15" s="80" customFormat="1" ht="15" customHeight="1">
      <c r="A638" s="486"/>
      <c r="B638" s="457" t="s">
        <v>1871</v>
      </c>
      <c r="C638" s="450"/>
      <c r="D638" s="451"/>
      <c r="E638" s="473"/>
      <c r="F638" s="453"/>
      <c r="G638" s="473"/>
      <c r="H638" s="454"/>
      <c r="I638" s="453"/>
      <c r="J638" s="455"/>
      <c r="K638" s="89"/>
      <c r="L638" s="90"/>
      <c r="M638" s="63"/>
      <c r="N638" s="63"/>
      <c r="O638" s="63"/>
    </row>
    <row r="639" spans="1:15" s="80" customFormat="1" ht="15" customHeight="1">
      <c r="A639" s="486"/>
      <c r="B639" s="457" t="s">
        <v>1773</v>
      </c>
      <c r="C639" s="450"/>
      <c r="D639" s="451"/>
      <c r="E639" s="473"/>
      <c r="F639" s="453"/>
      <c r="G639" s="473"/>
      <c r="H639" s="454"/>
      <c r="I639" s="453"/>
      <c r="J639" s="455"/>
      <c r="K639" s="89"/>
      <c r="L639" s="90"/>
      <c r="M639" s="63"/>
      <c r="N639" s="63"/>
      <c r="O639" s="63"/>
    </row>
    <row r="640" spans="1:15" s="80" customFormat="1" ht="45" customHeight="1">
      <c r="A640" s="486" t="s">
        <v>1872</v>
      </c>
      <c r="B640" s="458" t="s">
        <v>1873</v>
      </c>
      <c r="C640" s="450" t="s">
        <v>1076</v>
      </c>
      <c r="D640" s="451">
        <v>19</v>
      </c>
      <c r="E640" s="452">
        <f>H640*bdi</f>
        <v>16.801499999999997</v>
      </c>
      <c r="F640" s="453">
        <f>D640*E640</f>
        <v>319.22849999999994</v>
      </c>
      <c r="G640" s="473">
        <v>19</v>
      </c>
      <c r="H640" s="454">
        <v>14.61</v>
      </c>
      <c r="I640" s="453">
        <f>G640*H640</f>
        <v>277.59</v>
      </c>
      <c r="J640" s="455" t="s">
        <v>120</v>
      </c>
      <c r="K640" s="89"/>
      <c r="L640" s="90"/>
      <c r="M640" s="63"/>
      <c r="N640" s="63"/>
      <c r="O640" s="63"/>
    </row>
    <row r="641" spans="1:15" s="80" customFormat="1" ht="15" customHeight="1">
      <c r="A641" s="486"/>
      <c r="B641" s="457" t="s">
        <v>1323</v>
      </c>
      <c r="C641" s="450"/>
      <c r="D641" s="451"/>
      <c r="E641" s="473"/>
      <c r="F641" s="453"/>
      <c r="G641" s="473"/>
      <c r="H641" s="454"/>
      <c r="I641" s="453"/>
      <c r="J641" s="455"/>
      <c r="K641" s="89"/>
      <c r="L641" s="90"/>
      <c r="M641" s="63"/>
      <c r="N641" s="63"/>
      <c r="O641" s="63"/>
    </row>
    <row r="642" spans="1:15" s="80" customFormat="1" ht="15" customHeight="1">
      <c r="A642" s="486"/>
      <c r="B642" s="457" t="s">
        <v>1150</v>
      </c>
      <c r="C642" s="450"/>
      <c r="D642" s="451"/>
      <c r="E642" s="473"/>
      <c r="F642" s="453"/>
      <c r="G642" s="473"/>
      <c r="H642" s="454"/>
      <c r="I642" s="453"/>
      <c r="J642" s="455"/>
      <c r="K642" s="89"/>
      <c r="L642" s="90"/>
      <c r="M642" s="63"/>
      <c r="N642" s="63"/>
      <c r="O642" s="63"/>
    </row>
    <row r="643" spans="1:15" s="80" customFormat="1" ht="15" customHeight="1">
      <c r="A643" s="486"/>
      <c r="B643" s="457" t="s">
        <v>1153</v>
      </c>
      <c r="C643" s="450"/>
      <c r="D643" s="451"/>
      <c r="E643" s="473"/>
      <c r="F643" s="453"/>
      <c r="G643" s="473"/>
      <c r="H643" s="454"/>
      <c r="I643" s="453"/>
      <c r="J643" s="455"/>
      <c r="K643" s="89"/>
      <c r="L643" s="90"/>
      <c r="M643" s="63"/>
      <c r="N643" s="63"/>
      <c r="O643" s="63"/>
    </row>
    <row r="644" spans="1:15" s="80" customFormat="1" ht="15" customHeight="1">
      <c r="A644" s="486"/>
      <c r="B644" s="457" t="s">
        <v>1874</v>
      </c>
      <c r="C644" s="450"/>
      <c r="D644" s="451"/>
      <c r="E644" s="473"/>
      <c r="F644" s="453"/>
      <c r="G644" s="473"/>
      <c r="H644" s="454"/>
      <c r="I644" s="453"/>
      <c r="J644" s="455"/>
      <c r="K644" s="89"/>
      <c r="L644" s="90"/>
      <c r="M644" s="63"/>
      <c r="N644" s="63"/>
      <c r="O644" s="63"/>
    </row>
    <row r="645" spans="1:15" s="80" customFormat="1" ht="45" customHeight="1">
      <c r="A645" s="486" t="s">
        <v>1875</v>
      </c>
      <c r="B645" s="458" t="s">
        <v>1876</v>
      </c>
      <c r="C645" s="450" t="s">
        <v>1076</v>
      </c>
      <c r="D645" s="451">
        <v>25</v>
      </c>
      <c r="E645" s="452">
        <f>H645*bdi</f>
        <v>12.7995</v>
      </c>
      <c r="F645" s="453">
        <f>D645*E645</f>
        <v>319.9875</v>
      </c>
      <c r="G645" s="473">
        <v>25</v>
      </c>
      <c r="H645" s="454">
        <v>11.13</v>
      </c>
      <c r="I645" s="453">
        <f>G645*H645</f>
        <v>278.25</v>
      </c>
      <c r="J645" s="455" t="s">
        <v>120</v>
      </c>
      <c r="K645" s="89"/>
      <c r="L645" s="90"/>
      <c r="M645" s="63"/>
      <c r="N645" s="63"/>
      <c r="O645" s="63"/>
    </row>
    <row r="646" spans="1:15" s="80" customFormat="1" ht="15" customHeight="1">
      <c r="A646" s="486"/>
      <c r="B646" s="457" t="s">
        <v>1877</v>
      </c>
      <c r="C646" s="450"/>
      <c r="D646" s="451"/>
      <c r="E646" s="473"/>
      <c r="F646" s="453"/>
      <c r="G646" s="473"/>
      <c r="H646" s="454"/>
      <c r="I646" s="453"/>
      <c r="J646" s="455"/>
      <c r="K646" s="89"/>
      <c r="L646" s="90"/>
      <c r="M646" s="63"/>
      <c r="N646" s="63"/>
      <c r="O646" s="63"/>
    </row>
    <row r="647" spans="1:15" s="80" customFormat="1" ht="15" customHeight="1">
      <c r="A647" s="486"/>
      <c r="B647" s="457" t="s">
        <v>1800</v>
      </c>
      <c r="C647" s="450"/>
      <c r="D647" s="451"/>
      <c r="E647" s="473"/>
      <c r="F647" s="453"/>
      <c r="G647" s="473"/>
      <c r="H647" s="454"/>
      <c r="I647" s="453"/>
      <c r="J647" s="455"/>
      <c r="K647" s="89"/>
      <c r="L647" s="90"/>
      <c r="M647" s="63"/>
      <c r="N647" s="63"/>
      <c r="O647" s="63"/>
    </row>
    <row r="648" spans="1:15" s="80" customFormat="1" ht="15" customHeight="1">
      <c r="A648" s="486"/>
      <c r="B648" s="457" t="s">
        <v>1333</v>
      </c>
      <c r="C648" s="450"/>
      <c r="D648" s="451"/>
      <c r="E648" s="473"/>
      <c r="F648" s="453"/>
      <c r="G648" s="473"/>
      <c r="H648" s="454"/>
      <c r="I648" s="453"/>
      <c r="J648" s="455"/>
      <c r="K648" s="89"/>
      <c r="L648" s="90"/>
      <c r="M648" s="63"/>
      <c r="N648" s="63"/>
      <c r="O648" s="63"/>
    </row>
    <row r="649" spans="1:15" s="80" customFormat="1" ht="15" customHeight="1">
      <c r="A649" s="486"/>
      <c r="B649" s="457" t="s">
        <v>1323</v>
      </c>
      <c r="C649" s="450"/>
      <c r="D649" s="451"/>
      <c r="E649" s="473"/>
      <c r="F649" s="453"/>
      <c r="G649" s="473"/>
      <c r="H649" s="454"/>
      <c r="I649" s="453"/>
      <c r="J649" s="455"/>
      <c r="K649" s="89"/>
      <c r="L649" s="90"/>
      <c r="M649" s="63"/>
      <c r="N649" s="63"/>
      <c r="O649" s="63"/>
    </row>
    <row r="650" spans="1:15" s="80" customFormat="1" ht="15" customHeight="1">
      <c r="A650" s="486"/>
      <c r="B650" s="457" t="s">
        <v>1150</v>
      </c>
      <c r="C650" s="450"/>
      <c r="D650" s="451"/>
      <c r="E650" s="473"/>
      <c r="F650" s="453"/>
      <c r="G650" s="473"/>
      <c r="H650" s="454"/>
      <c r="I650" s="453"/>
      <c r="J650" s="455"/>
      <c r="K650" s="89"/>
      <c r="L650" s="90"/>
      <c r="M650" s="63"/>
      <c r="N650" s="63"/>
      <c r="O650" s="63"/>
    </row>
    <row r="651" spans="1:15" s="80" customFormat="1" ht="15" customHeight="1">
      <c r="A651" s="486"/>
      <c r="B651" s="457" t="s">
        <v>1153</v>
      </c>
      <c r="C651" s="450"/>
      <c r="D651" s="451"/>
      <c r="E651" s="473"/>
      <c r="F651" s="453"/>
      <c r="G651" s="473"/>
      <c r="H651" s="454"/>
      <c r="I651" s="453"/>
      <c r="J651" s="455"/>
      <c r="K651" s="89"/>
      <c r="L651" s="90"/>
      <c r="M651" s="63"/>
      <c r="N651" s="63"/>
      <c r="O651" s="63"/>
    </row>
    <row r="652" spans="1:15" s="80" customFormat="1" ht="45" customHeight="1">
      <c r="A652" s="486" t="s">
        <v>1878</v>
      </c>
      <c r="B652" s="458" t="s">
        <v>1879</v>
      </c>
      <c r="C652" s="450" t="s">
        <v>1076</v>
      </c>
      <c r="D652" s="451">
        <v>15</v>
      </c>
      <c r="E652" s="452">
        <f>H652*bdi</f>
        <v>14.351999999999999</v>
      </c>
      <c r="F652" s="453">
        <f>D652*E652</f>
        <v>215.27999999999997</v>
      </c>
      <c r="G652" s="473">
        <v>15</v>
      </c>
      <c r="H652" s="454">
        <v>12.48</v>
      </c>
      <c r="I652" s="453">
        <f>G652*H652</f>
        <v>187.20000000000002</v>
      </c>
      <c r="J652" s="455" t="s">
        <v>120</v>
      </c>
      <c r="K652" s="89"/>
      <c r="L652" s="90"/>
      <c r="M652" s="63"/>
      <c r="N652" s="63"/>
      <c r="O652" s="63"/>
    </row>
    <row r="653" spans="1:15" s="80" customFormat="1" ht="15" customHeight="1">
      <c r="A653" s="486"/>
      <c r="B653" s="457" t="s">
        <v>1880</v>
      </c>
      <c r="C653" s="450"/>
      <c r="D653" s="451"/>
      <c r="E653" s="473"/>
      <c r="F653" s="453"/>
      <c r="G653" s="473"/>
      <c r="H653" s="454"/>
      <c r="I653" s="453"/>
      <c r="J653" s="455"/>
      <c r="K653" s="89"/>
      <c r="L653" s="90"/>
      <c r="M653" s="63"/>
      <c r="N653" s="63"/>
      <c r="O653" s="63"/>
    </row>
    <row r="654" spans="1:15" s="80" customFormat="1" ht="15" customHeight="1">
      <c r="A654" s="486"/>
      <c r="B654" s="457" t="s">
        <v>1800</v>
      </c>
      <c r="C654" s="450"/>
      <c r="D654" s="451"/>
      <c r="E654" s="473"/>
      <c r="F654" s="453"/>
      <c r="G654" s="473"/>
      <c r="H654" s="454"/>
      <c r="I654" s="453"/>
      <c r="J654" s="455"/>
      <c r="K654" s="89"/>
      <c r="L654" s="90"/>
      <c r="M654" s="63"/>
      <c r="N654" s="63"/>
      <c r="O654" s="63"/>
    </row>
    <row r="655" spans="1:15" s="80" customFormat="1" ht="15" customHeight="1">
      <c r="A655" s="486"/>
      <c r="B655" s="457" t="s">
        <v>1323</v>
      </c>
      <c r="C655" s="450"/>
      <c r="D655" s="451"/>
      <c r="E655" s="473"/>
      <c r="F655" s="453"/>
      <c r="G655" s="473"/>
      <c r="H655" s="454"/>
      <c r="I655" s="453"/>
      <c r="J655" s="455"/>
      <c r="K655" s="89"/>
      <c r="L655" s="90"/>
      <c r="M655" s="63"/>
      <c r="N655" s="63"/>
      <c r="O655" s="63"/>
    </row>
    <row r="656" spans="1:15" s="80" customFormat="1" ht="15" customHeight="1">
      <c r="A656" s="486"/>
      <c r="B656" s="457" t="s">
        <v>1150</v>
      </c>
      <c r="C656" s="450"/>
      <c r="D656" s="451"/>
      <c r="E656" s="473"/>
      <c r="F656" s="453"/>
      <c r="G656" s="473"/>
      <c r="H656" s="454"/>
      <c r="I656" s="453"/>
      <c r="J656" s="455"/>
      <c r="K656" s="89"/>
      <c r="L656" s="90"/>
      <c r="M656" s="63"/>
      <c r="N656" s="63"/>
      <c r="O656" s="63"/>
    </row>
    <row r="657" spans="1:15" s="80" customFormat="1" ht="15" customHeight="1">
      <c r="A657" s="486"/>
      <c r="B657" s="457" t="s">
        <v>1153</v>
      </c>
      <c r="C657" s="450"/>
      <c r="D657" s="451"/>
      <c r="E657" s="473"/>
      <c r="F657" s="453"/>
      <c r="G657" s="473"/>
      <c r="H657" s="454"/>
      <c r="I657" s="453"/>
      <c r="J657" s="455"/>
      <c r="K657" s="89"/>
      <c r="L657" s="90"/>
      <c r="M657" s="63"/>
      <c r="N657" s="63"/>
      <c r="O657" s="63"/>
    </row>
    <row r="658" spans="1:15" s="80" customFormat="1" ht="15" customHeight="1">
      <c r="A658" s="486"/>
      <c r="B658" s="457" t="s">
        <v>1333</v>
      </c>
      <c r="C658" s="450"/>
      <c r="D658" s="451"/>
      <c r="E658" s="473"/>
      <c r="F658" s="453"/>
      <c r="G658" s="473"/>
      <c r="H658" s="454"/>
      <c r="I658" s="453"/>
      <c r="J658" s="455"/>
      <c r="K658" s="89"/>
      <c r="L658" s="90"/>
      <c r="M658" s="63"/>
      <c r="N658" s="63"/>
      <c r="O658" s="63"/>
    </row>
    <row r="659" spans="1:15" s="80" customFormat="1" ht="45" customHeight="1">
      <c r="A659" s="486" t="s">
        <v>1881</v>
      </c>
      <c r="B659" s="458" t="s">
        <v>1882</v>
      </c>
      <c r="C659" s="450" t="s">
        <v>1076</v>
      </c>
      <c r="D659" s="451">
        <v>45</v>
      </c>
      <c r="E659" s="452">
        <f>H659*bdi</f>
        <v>20.193999999999996</v>
      </c>
      <c r="F659" s="453">
        <f>D659*E659</f>
        <v>908.7299999999998</v>
      </c>
      <c r="G659" s="473">
        <v>45</v>
      </c>
      <c r="H659" s="454">
        <v>17.56</v>
      </c>
      <c r="I659" s="453">
        <f>G659*H659</f>
        <v>790.1999999999999</v>
      </c>
      <c r="J659" s="455" t="s">
        <v>120</v>
      </c>
      <c r="K659" s="89"/>
      <c r="L659" s="90"/>
      <c r="M659" s="63"/>
      <c r="N659" s="63"/>
      <c r="O659" s="63"/>
    </row>
    <row r="660" spans="1:15" s="80" customFormat="1" ht="15" customHeight="1">
      <c r="A660" s="486"/>
      <c r="B660" s="457" t="s">
        <v>1883</v>
      </c>
      <c r="C660" s="450"/>
      <c r="D660" s="451"/>
      <c r="E660" s="473"/>
      <c r="F660" s="453"/>
      <c r="G660" s="473"/>
      <c r="H660" s="454"/>
      <c r="I660" s="453"/>
      <c r="J660" s="455"/>
      <c r="K660" s="89"/>
      <c r="L660" s="90"/>
      <c r="M660" s="63"/>
      <c r="N660" s="63"/>
      <c r="O660" s="63"/>
    </row>
    <row r="661" spans="1:15" s="80" customFormat="1" ht="15" customHeight="1">
      <c r="A661" s="486"/>
      <c r="B661" s="457" t="s">
        <v>1800</v>
      </c>
      <c r="C661" s="450"/>
      <c r="D661" s="451"/>
      <c r="E661" s="473"/>
      <c r="F661" s="453"/>
      <c r="G661" s="473"/>
      <c r="H661" s="454"/>
      <c r="I661" s="453"/>
      <c r="J661" s="455"/>
      <c r="K661" s="89"/>
      <c r="L661" s="90"/>
      <c r="M661" s="63"/>
      <c r="N661" s="63"/>
      <c r="O661" s="63"/>
    </row>
    <row r="662" spans="1:15" s="80" customFormat="1" ht="15" customHeight="1">
      <c r="A662" s="486"/>
      <c r="B662" s="457" t="s">
        <v>1323</v>
      </c>
      <c r="C662" s="450"/>
      <c r="D662" s="451"/>
      <c r="E662" s="473"/>
      <c r="F662" s="453"/>
      <c r="G662" s="473"/>
      <c r="H662" s="454"/>
      <c r="I662" s="453"/>
      <c r="J662" s="455"/>
      <c r="K662" s="89"/>
      <c r="L662" s="90"/>
      <c r="M662" s="63"/>
      <c r="N662" s="63"/>
      <c r="O662" s="63"/>
    </row>
    <row r="663" spans="1:15" s="80" customFormat="1" ht="15" customHeight="1">
      <c r="A663" s="486"/>
      <c r="B663" s="457" t="s">
        <v>1150</v>
      </c>
      <c r="C663" s="450"/>
      <c r="D663" s="451"/>
      <c r="E663" s="473"/>
      <c r="F663" s="453"/>
      <c r="G663" s="473"/>
      <c r="H663" s="454"/>
      <c r="I663" s="453"/>
      <c r="J663" s="455"/>
      <c r="K663" s="89"/>
      <c r="L663" s="90"/>
      <c r="M663" s="63"/>
      <c r="N663" s="63"/>
      <c r="O663" s="63"/>
    </row>
    <row r="664" spans="1:15" s="80" customFormat="1" ht="15" customHeight="1">
      <c r="A664" s="486"/>
      <c r="B664" s="457" t="s">
        <v>1153</v>
      </c>
      <c r="C664" s="450"/>
      <c r="D664" s="451"/>
      <c r="E664" s="473"/>
      <c r="F664" s="453"/>
      <c r="G664" s="473"/>
      <c r="H664" s="454"/>
      <c r="I664" s="453"/>
      <c r="J664" s="455"/>
      <c r="K664" s="89"/>
      <c r="L664" s="90"/>
      <c r="M664" s="63"/>
      <c r="N664" s="63"/>
      <c r="O664" s="63"/>
    </row>
    <row r="665" spans="1:15" s="80" customFormat="1" ht="15" customHeight="1">
      <c r="A665" s="486"/>
      <c r="B665" s="457" t="s">
        <v>1333</v>
      </c>
      <c r="C665" s="450"/>
      <c r="D665" s="451"/>
      <c r="E665" s="473"/>
      <c r="F665" s="453"/>
      <c r="G665" s="473"/>
      <c r="H665" s="454"/>
      <c r="I665" s="453"/>
      <c r="J665" s="455"/>
      <c r="K665" s="89"/>
      <c r="L665" s="90"/>
      <c r="M665" s="63"/>
      <c r="N665" s="63"/>
      <c r="O665" s="63"/>
    </row>
    <row r="666" spans="1:15" s="80" customFormat="1" ht="45" customHeight="1">
      <c r="A666" s="486" t="s">
        <v>1884</v>
      </c>
      <c r="B666" s="458" t="s">
        <v>1885</v>
      </c>
      <c r="C666" s="450" t="s">
        <v>1076</v>
      </c>
      <c r="D666" s="451">
        <v>15</v>
      </c>
      <c r="E666" s="452">
        <f>H666*bdi</f>
        <v>27.922</v>
      </c>
      <c r="F666" s="453">
        <f>D666*E666</f>
        <v>418.83</v>
      </c>
      <c r="G666" s="473">
        <v>15</v>
      </c>
      <c r="H666" s="454">
        <v>24.28</v>
      </c>
      <c r="I666" s="453">
        <f>G666*H666</f>
        <v>364.20000000000005</v>
      </c>
      <c r="J666" s="455" t="s">
        <v>120</v>
      </c>
      <c r="K666" s="89"/>
      <c r="L666" s="90"/>
      <c r="M666" s="63"/>
      <c r="N666" s="63"/>
      <c r="O666" s="63"/>
    </row>
    <row r="667" spans="1:15" s="80" customFormat="1" ht="15" customHeight="1">
      <c r="A667" s="486"/>
      <c r="B667" s="457" t="s">
        <v>1886</v>
      </c>
      <c r="C667" s="450"/>
      <c r="D667" s="451"/>
      <c r="E667" s="473"/>
      <c r="F667" s="453"/>
      <c r="G667" s="473"/>
      <c r="H667" s="454"/>
      <c r="I667" s="453"/>
      <c r="J667" s="455"/>
      <c r="K667" s="89"/>
      <c r="L667" s="90"/>
      <c r="M667" s="63"/>
      <c r="N667" s="63"/>
      <c r="O667" s="63"/>
    </row>
    <row r="668" spans="1:15" s="80" customFormat="1" ht="15" customHeight="1">
      <c r="A668" s="486"/>
      <c r="B668" s="457" t="s">
        <v>1800</v>
      </c>
      <c r="C668" s="450"/>
      <c r="D668" s="451"/>
      <c r="E668" s="473"/>
      <c r="F668" s="453"/>
      <c r="G668" s="473"/>
      <c r="H668" s="454"/>
      <c r="I668" s="453"/>
      <c r="J668" s="455"/>
      <c r="K668" s="89"/>
      <c r="L668" s="90"/>
      <c r="M668" s="63"/>
      <c r="N668" s="63"/>
      <c r="O668" s="63"/>
    </row>
    <row r="669" spans="1:15" s="80" customFormat="1" ht="15" customHeight="1">
      <c r="A669" s="486"/>
      <c r="B669" s="457" t="s">
        <v>1323</v>
      </c>
      <c r="C669" s="450"/>
      <c r="D669" s="451"/>
      <c r="E669" s="473"/>
      <c r="F669" s="453"/>
      <c r="G669" s="473"/>
      <c r="H669" s="454"/>
      <c r="I669" s="453"/>
      <c r="J669" s="455"/>
      <c r="K669" s="89"/>
      <c r="L669" s="90"/>
      <c r="M669" s="63"/>
      <c r="N669" s="63"/>
      <c r="O669" s="63"/>
    </row>
    <row r="670" spans="1:15" s="80" customFormat="1" ht="15" customHeight="1">
      <c r="A670" s="486"/>
      <c r="B670" s="457" t="s">
        <v>1150</v>
      </c>
      <c r="C670" s="450"/>
      <c r="D670" s="451"/>
      <c r="E670" s="473"/>
      <c r="F670" s="453"/>
      <c r="G670" s="473"/>
      <c r="H670" s="454"/>
      <c r="I670" s="453"/>
      <c r="J670" s="455"/>
      <c r="K670" s="89"/>
      <c r="L670" s="90"/>
      <c r="M670" s="63"/>
      <c r="N670" s="63"/>
      <c r="O670" s="63"/>
    </row>
    <row r="671" spans="1:15" s="80" customFormat="1" ht="15" customHeight="1">
      <c r="A671" s="486"/>
      <c r="B671" s="457" t="s">
        <v>1153</v>
      </c>
      <c r="C671" s="450"/>
      <c r="D671" s="451"/>
      <c r="E671" s="473"/>
      <c r="F671" s="453"/>
      <c r="G671" s="473"/>
      <c r="H671" s="454"/>
      <c r="I671" s="453"/>
      <c r="J671" s="455"/>
      <c r="K671" s="89"/>
      <c r="L671" s="90"/>
      <c r="M671" s="63"/>
      <c r="N671" s="63"/>
      <c r="O671" s="63"/>
    </row>
    <row r="672" spans="1:15" s="80" customFormat="1" ht="15" customHeight="1">
      <c r="A672" s="486"/>
      <c r="B672" s="457" t="s">
        <v>1333</v>
      </c>
      <c r="C672" s="450"/>
      <c r="D672" s="451"/>
      <c r="E672" s="473"/>
      <c r="F672" s="453"/>
      <c r="G672" s="473"/>
      <c r="H672" s="454"/>
      <c r="I672" s="453"/>
      <c r="J672" s="455"/>
      <c r="K672" s="89"/>
      <c r="L672" s="90"/>
      <c r="M672" s="63"/>
      <c r="N672" s="63"/>
      <c r="O672" s="63"/>
    </row>
    <row r="673" spans="1:15" s="162" customFormat="1" ht="45" customHeight="1">
      <c r="A673" s="486" t="s">
        <v>1887</v>
      </c>
      <c r="B673" s="458" t="s">
        <v>1888</v>
      </c>
      <c r="C673" s="450" t="s">
        <v>1076</v>
      </c>
      <c r="D673" s="451">
        <v>25</v>
      </c>
      <c r="E673" s="452">
        <f>H673*bdi</f>
        <v>31.026999999999997</v>
      </c>
      <c r="F673" s="453">
        <f>D673*E673</f>
        <v>775.675</v>
      </c>
      <c r="G673" s="473">
        <v>25</v>
      </c>
      <c r="H673" s="454">
        <v>26.98</v>
      </c>
      <c r="I673" s="453">
        <f>G673*H673</f>
        <v>674.5</v>
      </c>
      <c r="J673" s="455" t="s">
        <v>120</v>
      </c>
      <c r="K673" s="89"/>
      <c r="L673" s="531"/>
      <c r="M673" s="161"/>
      <c r="N673" s="161"/>
      <c r="O673" s="161"/>
    </row>
    <row r="674" spans="1:15" s="80" customFormat="1" ht="15" customHeight="1">
      <c r="A674" s="486"/>
      <c r="B674" s="457" t="s">
        <v>1889</v>
      </c>
      <c r="C674" s="450"/>
      <c r="D674" s="451"/>
      <c r="E674" s="473"/>
      <c r="F674" s="453"/>
      <c r="G674" s="473"/>
      <c r="H674" s="454"/>
      <c r="I674" s="453"/>
      <c r="J674" s="455"/>
      <c r="K674" s="89"/>
      <c r="L674" s="90"/>
      <c r="M674" s="63"/>
      <c r="N674" s="63"/>
      <c r="O674" s="63"/>
    </row>
    <row r="675" spans="1:15" s="80" customFormat="1" ht="15" customHeight="1">
      <c r="A675" s="486"/>
      <c r="B675" s="457" t="s">
        <v>1800</v>
      </c>
      <c r="C675" s="450"/>
      <c r="D675" s="451"/>
      <c r="E675" s="473"/>
      <c r="F675" s="453"/>
      <c r="G675" s="473"/>
      <c r="H675" s="454"/>
      <c r="I675" s="453"/>
      <c r="J675" s="455"/>
      <c r="K675" s="89"/>
      <c r="L675" s="90"/>
      <c r="M675" s="63"/>
      <c r="N675" s="63"/>
      <c r="O675" s="63"/>
    </row>
    <row r="676" spans="1:15" s="80" customFormat="1" ht="15" customHeight="1">
      <c r="A676" s="486"/>
      <c r="B676" s="457" t="s">
        <v>1323</v>
      </c>
      <c r="C676" s="450"/>
      <c r="D676" s="451"/>
      <c r="E676" s="473"/>
      <c r="F676" s="453"/>
      <c r="G676" s="473"/>
      <c r="H676" s="454"/>
      <c r="I676" s="453"/>
      <c r="J676" s="455"/>
      <c r="K676" s="89"/>
      <c r="L676" s="90"/>
      <c r="M676" s="63"/>
      <c r="N676" s="63"/>
      <c r="O676" s="63"/>
    </row>
    <row r="677" spans="1:15" s="80" customFormat="1" ht="15" customHeight="1">
      <c r="A677" s="486"/>
      <c r="B677" s="457" t="s">
        <v>1150</v>
      </c>
      <c r="C677" s="450"/>
      <c r="D677" s="451"/>
      <c r="E677" s="473"/>
      <c r="F677" s="453"/>
      <c r="G677" s="473"/>
      <c r="H677" s="454"/>
      <c r="I677" s="453"/>
      <c r="J677" s="455"/>
      <c r="K677" s="89"/>
      <c r="L677" s="90"/>
      <c r="M677" s="63"/>
      <c r="N677" s="63"/>
      <c r="O677" s="63"/>
    </row>
    <row r="678" spans="1:15" s="80" customFormat="1" ht="15" customHeight="1">
      <c r="A678" s="486"/>
      <c r="B678" s="457" t="s">
        <v>1153</v>
      </c>
      <c r="C678" s="450"/>
      <c r="D678" s="451"/>
      <c r="E678" s="473"/>
      <c r="F678" s="453"/>
      <c r="G678" s="473"/>
      <c r="H678" s="454"/>
      <c r="I678" s="453"/>
      <c r="J678" s="455"/>
      <c r="K678" s="89"/>
      <c r="L678" s="90"/>
      <c r="M678" s="63"/>
      <c r="N678" s="63"/>
      <c r="O678" s="63"/>
    </row>
    <row r="679" spans="1:15" s="80" customFormat="1" ht="15" customHeight="1">
      <c r="A679" s="486"/>
      <c r="B679" s="457" t="s">
        <v>1333</v>
      </c>
      <c r="C679" s="450"/>
      <c r="D679" s="451"/>
      <c r="E679" s="473"/>
      <c r="F679" s="453"/>
      <c r="G679" s="473"/>
      <c r="H679" s="454"/>
      <c r="I679" s="453"/>
      <c r="J679" s="455"/>
      <c r="K679" s="89"/>
      <c r="L679" s="90"/>
      <c r="M679" s="63"/>
      <c r="N679" s="63"/>
      <c r="O679" s="63"/>
    </row>
    <row r="680" spans="1:15" s="80" customFormat="1" ht="30" customHeight="1" hidden="1">
      <c r="A680" s="486" t="s">
        <v>1890</v>
      </c>
      <c r="B680" s="458" t="s">
        <v>1891</v>
      </c>
      <c r="C680" s="450" t="s">
        <v>1076</v>
      </c>
      <c r="D680" s="451"/>
      <c r="E680" s="473"/>
      <c r="F680" s="453">
        <f>D680*E680</f>
        <v>0</v>
      </c>
      <c r="G680" s="473"/>
      <c r="H680" s="454">
        <v>36.85</v>
      </c>
      <c r="I680" s="453">
        <f>G680*H680</f>
        <v>0</v>
      </c>
      <c r="J680" s="455"/>
      <c r="K680" s="89"/>
      <c r="L680" s="90"/>
      <c r="M680" s="63"/>
      <c r="N680" s="63"/>
      <c r="O680" s="63"/>
    </row>
    <row r="681" spans="1:15" s="80" customFormat="1" ht="15" customHeight="1" hidden="1">
      <c r="A681" s="486"/>
      <c r="B681" s="457" t="s">
        <v>1892</v>
      </c>
      <c r="C681" s="450"/>
      <c r="D681" s="451"/>
      <c r="E681" s="473"/>
      <c r="F681" s="453"/>
      <c r="G681" s="473"/>
      <c r="H681" s="454"/>
      <c r="I681" s="453"/>
      <c r="J681" s="455"/>
      <c r="K681" s="89"/>
      <c r="L681" s="90"/>
      <c r="M681" s="63"/>
      <c r="N681" s="63"/>
      <c r="O681" s="63"/>
    </row>
    <row r="682" spans="1:15" s="80" customFormat="1" ht="15" customHeight="1" hidden="1">
      <c r="A682" s="486"/>
      <c r="B682" s="457" t="s">
        <v>1800</v>
      </c>
      <c r="C682" s="450"/>
      <c r="D682" s="451"/>
      <c r="E682" s="473"/>
      <c r="F682" s="453"/>
      <c r="G682" s="473"/>
      <c r="H682" s="454"/>
      <c r="I682" s="453"/>
      <c r="J682" s="455"/>
      <c r="K682" s="89"/>
      <c r="L682" s="90"/>
      <c r="M682" s="63"/>
      <c r="N682" s="63"/>
      <c r="O682" s="63"/>
    </row>
    <row r="683" spans="1:15" s="80" customFormat="1" ht="15" customHeight="1" hidden="1">
      <c r="A683" s="486"/>
      <c r="B683" s="457" t="s">
        <v>1323</v>
      </c>
      <c r="C683" s="450"/>
      <c r="D683" s="451"/>
      <c r="E683" s="473"/>
      <c r="F683" s="453"/>
      <c r="G683" s="473"/>
      <c r="H683" s="454"/>
      <c r="I683" s="453"/>
      <c r="J683" s="455"/>
      <c r="K683" s="89"/>
      <c r="L683" s="90"/>
      <c r="M683" s="63"/>
      <c r="N683" s="63"/>
      <c r="O683" s="63"/>
    </row>
    <row r="684" spans="1:15" s="80" customFormat="1" ht="15" customHeight="1" hidden="1">
      <c r="A684" s="486"/>
      <c r="B684" s="457" t="s">
        <v>1150</v>
      </c>
      <c r="C684" s="450"/>
      <c r="D684" s="451"/>
      <c r="E684" s="473"/>
      <c r="F684" s="453"/>
      <c r="G684" s="473"/>
      <c r="H684" s="454"/>
      <c r="I684" s="453"/>
      <c r="J684" s="455"/>
      <c r="K684" s="89"/>
      <c r="L684" s="90"/>
      <c r="M684" s="63"/>
      <c r="N684" s="63"/>
      <c r="O684" s="63"/>
    </row>
    <row r="685" spans="1:15" s="80" customFormat="1" ht="15" customHeight="1" hidden="1">
      <c r="A685" s="486"/>
      <c r="B685" s="457" t="s">
        <v>1153</v>
      </c>
      <c r="C685" s="450"/>
      <c r="D685" s="451"/>
      <c r="E685" s="473"/>
      <c r="F685" s="453"/>
      <c r="G685" s="473"/>
      <c r="H685" s="454"/>
      <c r="I685" s="453"/>
      <c r="J685" s="455"/>
      <c r="K685" s="89"/>
      <c r="L685" s="90"/>
      <c r="M685" s="63"/>
      <c r="N685" s="63"/>
      <c r="O685" s="63"/>
    </row>
    <row r="686" spans="1:15" s="80" customFormat="1" ht="15" customHeight="1" hidden="1">
      <c r="A686" s="486"/>
      <c r="B686" s="457" t="s">
        <v>1333</v>
      </c>
      <c r="C686" s="450"/>
      <c r="D686" s="451"/>
      <c r="E686" s="473"/>
      <c r="F686" s="453"/>
      <c r="G686" s="473"/>
      <c r="H686" s="454"/>
      <c r="I686" s="453"/>
      <c r="J686" s="455"/>
      <c r="K686" s="89"/>
      <c r="L686" s="90"/>
      <c r="M686" s="63"/>
      <c r="N686" s="63"/>
      <c r="O686" s="63"/>
    </row>
    <row r="687" spans="1:15" s="80" customFormat="1" ht="15" customHeight="1" hidden="1">
      <c r="A687" s="456" t="s">
        <v>1893</v>
      </c>
      <c r="B687" s="458" t="s">
        <v>1894</v>
      </c>
      <c r="C687" s="450" t="s">
        <v>1076</v>
      </c>
      <c r="D687" s="451"/>
      <c r="E687" s="473"/>
      <c r="F687" s="453">
        <f aca="true" t="shared" si="6" ref="F687:F694">D687*E687</f>
        <v>0</v>
      </c>
      <c r="G687" s="473"/>
      <c r="H687" s="454">
        <v>7.78</v>
      </c>
      <c r="I687" s="453">
        <f aca="true" t="shared" si="7" ref="I687:I694">G687*H687</f>
        <v>0</v>
      </c>
      <c r="J687" s="455"/>
      <c r="K687" s="89"/>
      <c r="L687" s="90"/>
      <c r="M687" s="63"/>
      <c r="N687" s="63"/>
      <c r="O687" s="63"/>
    </row>
    <row r="688" spans="1:15" s="80" customFormat="1" ht="15" customHeight="1" hidden="1">
      <c r="A688" s="456" t="s">
        <v>1895</v>
      </c>
      <c r="B688" s="458" t="s">
        <v>1896</v>
      </c>
      <c r="C688" s="450" t="s">
        <v>1076</v>
      </c>
      <c r="D688" s="451"/>
      <c r="E688" s="473"/>
      <c r="F688" s="453">
        <f t="shared" si="6"/>
        <v>0</v>
      </c>
      <c r="G688" s="473"/>
      <c r="H688" s="454">
        <v>9.13</v>
      </c>
      <c r="I688" s="453">
        <f t="shared" si="7"/>
        <v>0</v>
      </c>
      <c r="J688" s="455"/>
      <c r="K688" s="89"/>
      <c r="L688" s="90"/>
      <c r="M688" s="63"/>
      <c r="N688" s="63"/>
      <c r="O688" s="63"/>
    </row>
    <row r="689" spans="1:15" s="80" customFormat="1" ht="15" customHeight="1" hidden="1">
      <c r="A689" s="456" t="s">
        <v>1897</v>
      </c>
      <c r="B689" s="458" t="s">
        <v>1898</v>
      </c>
      <c r="C689" s="450" t="s">
        <v>1076</v>
      </c>
      <c r="D689" s="451"/>
      <c r="E689" s="473"/>
      <c r="F689" s="453">
        <f t="shared" si="6"/>
        <v>0</v>
      </c>
      <c r="G689" s="473"/>
      <c r="H689" s="454">
        <v>14.21</v>
      </c>
      <c r="I689" s="453">
        <f t="shared" si="7"/>
        <v>0</v>
      </c>
      <c r="J689" s="455"/>
      <c r="K689" s="89"/>
      <c r="L689" s="90"/>
      <c r="M689" s="63"/>
      <c r="N689" s="63"/>
      <c r="O689" s="63"/>
    </row>
    <row r="690" spans="1:15" s="80" customFormat="1" ht="15" customHeight="1" hidden="1">
      <c r="A690" s="456" t="s">
        <v>1899</v>
      </c>
      <c r="B690" s="458" t="s">
        <v>1900</v>
      </c>
      <c r="C690" s="450" t="s">
        <v>1076</v>
      </c>
      <c r="D690" s="451"/>
      <c r="E690" s="473"/>
      <c r="F690" s="453">
        <f t="shared" si="6"/>
        <v>0</v>
      </c>
      <c r="G690" s="473"/>
      <c r="H690" s="454">
        <v>18.4</v>
      </c>
      <c r="I690" s="453">
        <f t="shared" si="7"/>
        <v>0</v>
      </c>
      <c r="J690" s="455"/>
      <c r="K690" s="89"/>
      <c r="L690" s="90"/>
      <c r="M690" s="63"/>
      <c r="N690" s="63"/>
      <c r="O690" s="63"/>
    </row>
    <row r="691" spans="1:15" s="80" customFormat="1" ht="15" customHeight="1" hidden="1">
      <c r="A691" s="456" t="s">
        <v>1901</v>
      </c>
      <c r="B691" s="458" t="s">
        <v>1902</v>
      </c>
      <c r="C691" s="450" t="s">
        <v>1076</v>
      </c>
      <c r="D691" s="451"/>
      <c r="E691" s="473"/>
      <c r="F691" s="453">
        <f t="shared" si="6"/>
        <v>0</v>
      </c>
      <c r="G691" s="473"/>
      <c r="H691" s="454">
        <v>21.1</v>
      </c>
      <c r="I691" s="453">
        <f t="shared" si="7"/>
        <v>0</v>
      </c>
      <c r="J691" s="455"/>
      <c r="K691" s="89"/>
      <c r="L691" s="90"/>
      <c r="M691" s="63"/>
      <c r="N691" s="63"/>
      <c r="O691" s="63"/>
    </row>
    <row r="692" spans="1:15" s="80" customFormat="1" ht="15" customHeight="1" hidden="1">
      <c r="A692" s="456" t="s">
        <v>1903</v>
      </c>
      <c r="B692" s="458" t="s">
        <v>801</v>
      </c>
      <c r="C692" s="450" t="s">
        <v>1076</v>
      </c>
      <c r="D692" s="451"/>
      <c r="E692" s="473"/>
      <c r="F692" s="453">
        <f t="shared" si="6"/>
        <v>0</v>
      </c>
      <c r="G692" s="473"/>
      <c r="H692" s="454">
        <v>30.97</v>
      </c>
      <c r="I692" s="453">
        <f t="shared" si="7"/>
        <v>0</v>
      </c>
      <c r="J692" s="455"/>
      <c r="K692" s="89"/>
      <c r="L692" s="90"/>
      <c r="M692" s="63"/>
      <c r="N692" s="63"/>
      <c r="O692" s="63"/>
    </row>
    <row r="693" spans="1:15" s="80" customFormat="1" ht="15" customHeight="1" hidden="1">
      <c r="A693" s="456" t="s">
        <v>802</v>
      </c>
      <c r="B693" s="458" t="s">
        <v>803</v>
      </c>
      <c r="C693" s="450" t="s">
        <v>1076</v>
      </c>
      <c r="D693" s="451"/>
      <c r="E693" s="473"/>
      <c r="F693" s="453">
        <f t="shared" si="6"/>
        <v>0</v>
      </c>
      <c r="G693" s="473"/>
      <c r="H693" s="454">
        <v>44.38</v>
      </c>
      <c r="I693" s="453">
        <f t="shared" si="7"/>
        <v>0</v>
      </c>
      <c r="J693" s="455"/>
      <c r="K693" s="89"/>
      <c r="L693" s="90"/>
      <c r="M693" s="63"/>
      <c r="N693" s="63"/>
      <c r="O693" s="63"/>
    </row>
    <row r="694" spans="1:15" s="80" customFormat="1" ht="30" customHeight="1" hidden="1">
      <c r="A694" s="456" t="s">
        <v>804</v>
      </c>
      <c r="B694" s="458" t="s">
        <v>805</v>
      </c>
      <c r="C694" s="450" t="s">
        <v>1105</v>
      </c>
      <c r="D694" s="451"/>
      <c r="E694" s="473"/>
      <c r="F694" s="453">
        <f t="shared" si="6"/>
        <v>0</v>
      </c>
      <c r="G694" s="473"/>
      <c r="H694" s="454">
        <v>84.95</v>
      </c>
      <c r="I694" s="453">
        <f t="shared" si="7"/>
        <v>0</v>
      </c>
      <c r="J694" s="455"/>
      <c r="K694" s="89"/>
      <c r="L694" s="90"/>
      <c r="M694" s="63"/>
      <c r="N694" s="63"/>
      <c r="O694" s="63"/>
    </row>
    <row r="695" spans="1:15" s="80" customFormat="1" ht="15" customHeight="1" hidden="1">
      <c r="A695" s="486" t="s">
        <v>806</v>
      </c>
      <c r="B695" s="520" t="s">
        <v>807</v>
      </c>
      <c r="C695" s="450"/>
      <c r="D695" s="451"/>
      <c r="E695" s="473"/>
      <c r="F695" s="453"/>
      <c r="G695" s="473"/>
      <c r="H695" s="454"/>
      <c r="I695" s="453"/>
      <c r="J695" s="455"/>
      <c r="K695" s="89"/>
      <c r="L695" s="90"/>
      <c r="M695" s="63"/>
      <c r="N695" s="63"/>
      <c r="O695" s="63"/>
    </row>
    <row r="696" spans="1:15" s="80" customFormat="1" ht="15" customHeight="1" hidden="1">
      <c r="A696" s="486" t="s">
        <v>808</v>
      </c>
      <c r="B696" s="458" t="s">
        <v>809</v>
      </c>
      <c r="C696" s="450" t="s">
        <v>1157</v>
      </c>
      <c r="D696" s="451"/>
      <c r="E696" s="473"/>
      <c r="F696" s="453">
        <f>D696*E696</f>
        <v>0</v>
      </c>
      <c r="G696" s="473"/>
      <c r="H696" s="454">
        <v>484.34</v>
      </c>
      <c r="I696" s="453">
        <f>G696*H696</f>
        <v>0</v>
      </c>
      <c r="J696" s="455"/>
      <c r="K696" s="89"/>
      <c r="L696" s="90"/>
      <c r="M696" s="63"/>
      <c r="N696" s="63"/>
      <c r="O696" s="63"/>
    </row>
    <row r="697" spans="1:15" s="80" customFormat="1" ht="15" customHeight="1" hidden="1">
      <c r="A697" s="486"/>
      <c r="B697" s="457" t="s">
        <v>810</v>
      </c>
      <c r="C697" s="450"/>
      <c r="D697" s="451"/>
      <c r="E697" s="473"/>
      <c r="F697" s="453"/>
      <c r="G697" s="473"/>
      <c r="H697" s="454"/>
      <c r="I697" s="453"/>
      <c r="J697" s="455"/>
      <c r="K697" s="89"/>
      <c r="L697" s="90"/>
      <c r="M697" s="63"/>
      <c r="N697" s="63"/>
      <c r="O697" s="63"/>
    </row>
    <row r="698" spans="1:15" s="80" customFormat="1" ht="30" customHeight="1" hidden="1">
      <c r="A698" s="486"/>
      <c r="B698" s="457" t="s">
        <v>811</v>
      </c>
      <c r="C698" s="450"/>
      <c r="D698" s="451"/>
      <c r="E698" s="473"/>
      <c r="F698" s="453"/>
      <c r="G698" s="473"/>
      <c r="H698" s="454"/>
      <c r="I698" s="453"/>
      <c r="J698" s="455"/>
      <c r="K698" s="89"/>
      <c r="L698" s="90"/>
      <c r="M698" s="63"/>
      <c r="N698" s="63"/>
      <c r="O698" s="63"/>
    </row>
    <row r="699" spans="1:15" s="80" customFormat="1" ht="30" customHeight="1" hidden="1">
      <c r="A699" s="486"/>
      <c r="B699" s="457" t="s">
        <v>812</v>
      </c>
      <c r="C699" s="450"/>
      <c r="D699" s="451"/>
      <c r="E699" s="473"/>
      <c r="F699" s="453"/>
      <c r="G699" s="473"/>
      <c r="H699" s="454"/>
      <c r="I699" s="453"/>
      <c r="J699" s="455"/>
      <c r="K699" s="89"/>
      <c r="L699" s="90"/>
      <c r="M699" s="63"/>
      <c r="N699" s="63"/>
      <c r="O699" s="63"/>
    </row>
    <row r="700" spans="1:15" s="80" customFormat="1" ht="30" customHeight="1" hidden="1">
      <c r="A700" s="486"/>
      <c r="B700" s="457" t="s">
        <v>813</v>
      </c>
      <c r="C700" s="450"/>
      <c r="D700" s="451"/>
      <c r="E700" s="473"/>
      <c r="F700" s="453"/>
      <c r="G700" s="473"/>
      <c r="H700" s="454"/>
      <c r="I700" s="453"/>
      <c r="J700" s="455"/>
      <c r="K700" s="89"/>
      <c r="L700" s="90"/>
      <c r="M700" s="63"/>
      <c r="N700" s="63"/>
      <c r="O700" s="63"/>
    </row>
    <row r="701" spans="1:15" s="80" customFormat="1" ht="15" customHeight="1" hidden="1">
      <c r="A701" s="486"/>
      <c r="B701" s="457" t="s">
        <v>814</v>
      </c>
      <c r="C701" s="450"/>
      <c r="D701" s="451"/>
      <c r="E701" s="473"/>
      <c r="F701" s="453"/>
      <c r="G701" s="473"/>
      <c r="H701" s="454"/>
      <c r="I701" s="453"/>
      <c r="J701" s="455"/>
      <c r="K701" s="89"/>
      <c r="L701" s="90"/>
      <c r="M701" s="63"/>
      <c r="N701" s="63"/>
      <c r="O701" s="63"/>
    </row>
    <row r="702" spans="1:15" s="80" customFormat="1" ht="15" customHeight="1" hidden="1">
      <c r="A702" s="486"/>
      <c r="B702" s="457" t="s">
        <v>1419</v>
      </c>
      <c r="C702" s="450"/>
      <c r="D702" s="451"/>
      <c r="E702" s="473"/>
      <c r="F702" s="453"/>
      <c r="G702" s="473"/>
      <c r="H702" s="454"/>
      <c r="I702" s="453"/>
      <c r="J702" s="455"/>
      <c r="K702" s="89"/>
      <c r="L702" s="90"/>
      <c r="M702" s="63"/>
      <c r="N702" s="63"/>
      <c r="O702" s="63"/>
    </row>
    <row r="703" spans="1:15" s="80" customFormat="1" ht="15" customHeight="1" hidden="1">
      <c r="A703" s="486"/>
      <c r="B703" s="457" t="s">
        <v>1773</v>
      </c>
      <c r="C703" s="450"/>
      <c r="D703" s="451"/>
      <c r="E703" s="473"/>
      <c r="F703" s="453"/>
      <c r="G703" s="473"/>
      <c r="H703" s="454"/>
      <c r="I703" s="453"/>
      <c r="J703" s="455"/>
      <c r="K703" s="89"/>
      <c r="L703" s="90"/>
      <c r="M703" s="63"/>
      <c r="N703" s="63"/>
      <c r="O703" s="63"/>
    </row>
    <row r="704" spans="1:15" s="124" customFormat="1" ht="15" customHeight="1" hidden="1">
      <c r="A704" s="486"/>
      <c r="B704" s="457" t="s">
        <v>1773</v>
      </c>
      <c r="C704" s="450"/>
      <c r="D704" s="451"/>
      <c r="E704" s="473"/>
      <c r="F704" s="453"/>
      <c r="G704" s="473"/>
      <c r="H704" s="454"/>
      <c r="I704" s="453"/>
      <c r="J704" s="455"/>
      <c r="K704" s="89"/>
      <c r="L704" s="90"/>
      <c r="M704" s="123"/>
      <c r="N704" s="123"/>
      <c r="O704" s="123"/>
    </row>
    <row r="705" spans="1:15" s="124" customFormat="1" ht="15" customHeight="1" hidden="1">
      <c r="A705" s="486" t="s">
        <v>815</v>
      </c>
      <c r="B705" s="458" t="s">
        <v>816</v>
      </c>
      <c r="C705" s="450" t="s">
        <v>1157</v>
      </c>
      <c r="D705" s="451"/>
      <c r="E705" s="473"/>
      <c r="F705" s="453">
        <f>D705*E705</f>
        <v>0</v>
      </c>
      <c r="G705" s="473"/>
      <c r="H705" s="454">
        <v>605.84</v>
      </c>
      <c r="I705" s="453">
        <f>G705*H705</f>
        <v>0</v>
      </c>
      <c r="J705" s="455"/>
      <c r="K705" s="89"/>
      <c r="L705" s="90"/>
      <c r="M705" s="123"/>
      <c r="N705" s="123"/>
      <c r="O705" s="123"/>
    </row>
    <row r="706" spans="1:15" s="80" customFormat="1" ht="15" customHeight="1" hidden="1">
      <c r="A706" s="486"/>
      <c r="B706" s="457" t="s">
        <v>817</v>
      </c>
      <c r="C706" s="450"/>
      <c r="D706" s="451"/>
      <c r="E706" s="473"/>
      <c r="F706" s="453"/>
      <c r="G706" s="473"/>
      <c r="H706" s="454"/>
      <c r="I706" s="453"/>
      <c r="J706" s="455"/>
      <c r="K706" s="89"/>
      <c r="L706" s="90"/>
      <c r="M706" s="63"/>
      <c r="N706" s="63"/>
      <c r="O706" s="63"/>
    </row>
    <row r="707" spans="1:15" s="80" customFormat="1" ht="30" customHeight="1" hidden="1">
      <c r="A707" s="486"/>
      <c r="B707" s="457" t="s">
        <v>811</v>
      </c>
      <c r="C707" s="450"/>
      <c r="D707" s="451"/>
      <c r="E707" s="473"/>
      <c r="F707" s="453"/>
      <c r="G707" s="473"/>
      <c r="H707" s="454"/>
      <c r="I707" s="453"/>
      <c r="J707" s="455"/>
      <c r="K707" s="89"/>
      <c r="L707" s="90"/>
      <c r="M707" s="63"/>
      <c r="N707" s="63"/>
      <c r="O707" s="63"/>
    </row>
    <row r="708" spans="1:15" s="80" customFormat="1" ht="30" customHeight="1" hidden="1">
      <c r="A708" s="486"/>
      <c r="B708" s="457" t="s">
        <v>812</v>
      </c>
      <c r="C708" s="450"/>
      <c r="D708" s="451"/>
      <c r="E708" s="473"/>
      <c r="F708" s="453"/>
      <c r="G708" s="473"/>
      <c r="H708" s="454"/>
      <c r="I708" s="453"/>
      <c r="J708" s="455"/>
      <c r="K708" s="89"/>
      <c r="L708" s="90"/>
      <c r="M708" s="63"/>
      <c r="N708" s="63"/>
      <c r="O708" s="63"/>
    </row>
    <row r="709" spans="1:15" s="80" customFormat="1" ht="30" customHeight="1" hidden="1">
      <c r="A709" s="486"/>
      <c r="B709" s="457" t="s">
        <v>813</v>
      </c>
      <c r="C709" s="450"/>
      <c r="D709" s="451"/>
      <c r="E709" s="473"/>
      <c r="F709" s="453"/>
      <c r="G709" s="473"/>
      <c r="H709" s="454"/>
      <c r="I709" s="453"/>
      <c r="J709" s="455"/>
      <c r="K709" s="89"/>
      <c r="L709" s="90"/>
      <c r="M709" s="63"/>
      <c r="N709" s="63"/>
      <c r="O709" s="63"/>
    </row>
    <row r="710" spans="1:15" s="80" customFormat="1" ht="15" customHeight="1" hidden="1">
      <c r="A710" s="486"/>
      <c r="B710" s="457" t="s">
        <v>814</v>
      </c>
      <c r="C710" s="450"/>
      <c r="D710" s="451"/>
      <c r="E710" s="473"/>
      <c r="F710" s="453"/>
      <c r="G710" s="473"/>
      <c r="H710" s="454"/>
      <c r="I710" s="453"/>
      <c r="J710" s="455"/>
      <c r="K710" s="89"/>
      <c r="L710" s="90"/>
      <c r="M710" s="63"/>
      <c r="N710" s="63"/>
      <c r="O710" s="63"/>
    </row>
    <row r="711" spans="1:15" s="80" customFormat="1" ht="15" customHeight="1" hidden="1">
      <c r="A711" s="486"/>
      <c r="B711" s="457" t="s">
        <v>1419</v>
      </c>
      <c r="C711" s="450"/>
      <c r="D711" s="451"/>
      <c r="E711" s="473"/>
      <c r="F711" s="453"/>
      <c r="G711" s="473"/>
      <c r="H711" s="454"/>
      <c r="I711" s="453"/>
      <c r="J711" s="455"/>
      <c r="K711" s="89"/>
      <c r="L711" s="90"/>
      <c r="M711" s="63"/>
      <c r="N711" s="63"/>
      <c r="O711" s="63"/>
    </row>
    <row r="712" spans="1:15" s="80" customFormat="1" ht="15" customHeight="1" hidden="1">
      <c r="A712" s="486"/>
      <c r="B712" s="457" t="s">
        <v>1815</v>
      </c>
      <c r="C712" s="450"/>
      <c r="D712" s="451"/>
      <c r="E712" s="473"/>
      <c r="F712" s="453"/>
      <c r="G712" s="473"/>
      <c r="H712" s="454"/>
      <c r="I712" s="453"/>
      <c r="J712" s="455"/>
      <c r="K712" s="89"/>
      <c r="L712" s="90"/>
      <c r="M712" s="63"/>
      <c r="N712" s="63"/>
      <c r="O712" s="63"/>
    </row>
    <row r="713" spans="1:15" s="80" customFormat="1" ht="15" customHeight="1" hidden="1">
      <c r="A713" s="486" t="s">
        <v>818</v>
      </c>
      <c r="B713" s="458" t="s">
        <v>819</v>
      </c>
      <c r="C713" s="450" t="s">
        <v>1157</v>
      </c>
      <c r="D713" s="451"/>
      <c r="E713" s="473"/>
      <c r="F713" s="453">
        <f>D713*E713</f>
        <v>0</v>
      </c>
      <c r="G713" s="473"/>
      <c r="H713" s="454">
        <v>465.44</v>
      </c>
      <c r="I713" s="453">
        <f>G713*H713</f>
        <v>0</v>
      </c>
      <c r="J713" s="455"/>
      <c r="K713" s="89"/>
      <c r="L713" s="90"/>
      <c r="M713" s="63"/>
      <c r="N713" s="63"/>
      <c r="O713" s="63"/>
    </row>
    <row r="714" spans="1:15" s="80" customFormat="1" ht="15" customHeight="1" hidden="1">
      <c r="A714" s="486"/>
      <c r="B714" s="457" t="s">
        <v>820</v>
      </c>
      <c r="C714" s="450"/>
      <c r="D714" s="451"/>
      <c r="E714" s="473"/>
      <c r="F714" s="453"/>
      <c r="G714" s="473"/>
      <c r="H714" s="454"/>
      <c r="I714" s="453"/>
      <c r="J714" s="455"/>
      <c r="K714" s="89"/>
      <c r="L714" s="90"/>
      <c r="M714" s="63"/>
      <c r="N714" s="63"/>
      <c r="O714" s="63"/>
    </row>
    <row r="715" spans="1:15" s="80" customFormat="1" ht="30" customHeight="1" hidden="1">
      <c r="A715" s="486"/>
      <c r="B715" s="457" t="s">
        <v>811</v>
      </c>
      <c r="C715" s="450"/>
      <c r="D715" s="451"/>
      <c r="E715" s="473"/>
      <c r="F715" s="453"/>
      <c r="G715" s="473"/>
      <c r="H715" s="454"/>
      <c r="I715" s="453"/>
      <c r="J715" s="455"/>
      <c r="K715" s="89"/>
      <c r="L715" s="90"/>
      <c r="M715" s="63"/>
      <c r="N715" s="63"/>
      <c r="O715" s="63"/>
    </row>
    <row r="716" spans="1:15" s="80" customFormat="1" ht="30" customHeight="1" hidden="1">
      <c r="A716" s="486"/>
      <c r="B716" s="457" t="s">
        <v>812</v>
      </c>
      <c r="C716" s="450"/>
      <c r="D716" s="451"/>
      <c r="E716" s="473"/>
      <c r="F716" s="453"/>
      <c r="G716" s="473"/>
      <c r="H716" s="454"/>
      <c r="I716" s="453"/>
      <c r="J716" s="455"/>
      <c r="K716" s="89"/>
      <c r="L716" s="90"/>
      <c r="M716" s="63"/>
      <c r="N716" s="63"/>
      <c r="O716" s="63"/>
    </row>
    <row r="717" spans="1:15" s="80" customFormat="1" ht="30" customHeight="1" hidden="1">
      <c r="A717" s="486"/>
      <c r="B717" s="457" t="s">
        <v>813</v>
      </c>
      <c r="C717" s="450"/>
      <c r="D717" s="451"/>
      <c r="E717" s="473"/>
      <c r="F717" s="453"/>
      <c r="G717" s="473"/>
      <c r="H717" s="454"/>
      <c r="I717" s="453"/>
      <c r="J717" s="455"/>
      <c r="K717" s="89"/>
      <c r="L717" s="90"/>
      <c r="M717" s="63"/>
      <c r="N717" s="63"/>
      <c r="O717" s="63"/>
    </row>
    <row r="718" spans="1:15" s="80" customFormat="1" ht="15" customHeight="1" hidden="1">
      <c r="A718" s="486"/>
      <c r="B718" s="457" t="s">
        <v>814</v>
      </c>
      <c r="C718" s="450"/>
      <c r="D718" s="451"/>
      <c r="E718" s="473"/>
      <c r="F718" s="453"/>
      <c r="G718" s="473"/>
      <c r="H718" s="454"/>
      <c r="I718" s="453"/>
      <c r="J718" s="455"/>
      <c r="K718" s="89"/>
      <c r="L718" s="90"/>
      <c r="M718" s="63"/>
      <c r="N718" s="63"/>
      <c r="O718" s="63"/>
    </row>
    <row r="719" spans="1:15" s="80" customFormat="1" ht="15" customHeight="1" hidden="1">
      <c r="A719" s="486"/>
      <c r="B719" s="457" t="s">
        <v>1419</v>
      </c>
      <c r="C719" s="450"/>
      <c r="D719" s="451"/>
      <c r="E719" s="473"/>
      <c r="F719" s="453"/>
      <c r="G719" s="473"/>
      <c r="H719" s="454"/>
      <c r="I719" s="453"/>
      <c r="J719" s="455"/>
      <c r="K719" s="89"/>
      <c r="L719" s="90"/>
      <c r="M719" s="63"/>
      <c r="N719" s="63"/>
      <c r="O719" s="63"/>
    </row>
    <row r="720" spans="1:15" s="80" customFormat="1" ht="15" customHeight="1" hidden="1">
      <c r="A720" s="486"/>
      <c r="B720" s="457" t="s">
        <v>1773</v>
      </c>
      <c r="C720" s="450"/>
      <c r="D720" s="451"/>
      <c r="E720" s="473"/>
      <c r="F720" s="453"/>
      <c r="G720" s="473"/>
      <c r="H720" s="454"/>
      <c r="I720" s="453"/>
      <c r="J720" s="455"/>
      <c r="K720" s="89"/>
      <c r="L720" s="90"/>
      <c r="M720" s="63"/>
      <c r="N720" s="63"/>
      <c r="O720" s="63"/>
    </row>
    <row r="721" spans="1:15" s="80" customFormat="1" ht="15" customHeight="1" hidden="1">
      <c r="A721" s="486" t="s">
        <v>821</v>
      </c>
      <c r="B721" s="458" t="s">
        <v>822</v>
      </c>
      <c r="C721" s="450" t="s">
        <v>1157</v>
      </c>
      <c r="D721" s="451"/>
      <c r="E721" s="473"/>
      <c r="F721" s="453">
        <f>D721*E721</f>
        <v>0</v>
      </c>
      <c r="G721" s="473"/>
      <c r="H721" s="454">
        <v>536.42</v>
      </c>
      <c r="I721" s="453">
        <f>G721*H721</f>
        <v>0</v>
      </c>
      <c r="J721" s="455"/>
      <c r="K721" s="89"/>
      <c r="L721" s="90"/>
      <c r="M721" s="63"/>
      <c r="N721" s="63"/>
      <c r="O721" s="63"/>
    </row>
    <row r="722" spans="1:15" s="80" customFormat="1" ht="15" customHeight="1" hidden="1">
      <c r="A722" s="486"/>
      <c r="B722" s="457" t="s">
        <v>820</v>
      </c>
      <c r="C722" s="450"/>
      <c r="D722" s="451"/>
      <c r="E722" s="473"/>
      <c r="F722" s="453"/>
      <c r="G722" s="473"/>
      <c r="H722" s="454"/>
      <c r="I722" s="453"/>
      <c r="J722" s="455"/>
      <c r="K722" s="89"/>
      <c r="L722" s="90"/>
      <c r="M722" s="63"/>
      <c r="N722" s="63"/>
      <c r="O722" s="63"/>
    </row>
    <row r="723" spans="1:15" s="80" customFormat="1" ht="30" customHeight="1" hidden="1">
      <c r="A723" s="486"/>
      <c r="B723" s="457" t="s">
        <v>811</v>
      </c>
      <c r="C723" s="450"/>
      <c r="D723" s="451"/>
      <c r="E723" s="473"/>
      <c r="F723" s="453"/>
      <c r="G723" s="473"/>
      <c r="H723" s="454"/>
      <c r="I723" s="453"/>
      <c r="J723" s="455"/>
      <c r="K723" s="89"/>
      <c r="L723" s="90"/>
      <c r="M723" s="63"/>
      <c r="N723" s="63"/>
      <c r="O723" s="63"/>
    </row>
    <row r="724" spans="1:15" s="80" customFormat="1" ht="30" customHeight="1" hidden="1">
      <c r="A724" s="486"/>
      <c r="B724" s="457" t="s">
        <v>812</v>
      </c>
      <c r="C724" s="450"/>
      <c r="D724" s="451"/>
      <c r="E724" s="473"/>
      <c r="F724" s="453"/>
      <c r="G724" s="473"/>
      <c r="H724" s="454"/>
      <c r="I724" s="453"/>
      <c r="J724" s="455"/>
      <c r="K724" s="89"/>
      <c r="L724" s="90"/>
      <c r="M724" s="63"/>
      <c r="N724" s="63"/>
      <c r="O724" s="63"/>
    </row>
    <row r="725" spans="1:15" s="80" customFormat="1" ht="30" customHeight="1" hidden="1">
      <c r="A725" s="486"/>
      <c r="B725" s="457" t="s">
        <v>813</v>
      </c>
      <c r="C725" s="450"/>
      <c r="D725" s="451"/>
      <c r="E725" s="473"/>
      <c r="F725" s="453"/>
      <c r="G725" s="473"/>
      <c r="H725" s="454"/>
      <c r="I725" s="453"/>
      <c r="J725" s="455"/>
      <c r="K725" s="89"/>
      <c r="L725" s="90"/>
      <c r="M725" s="63"/>
      <c r="N725" s="63"/>
      <c r="O725" s="63"/>
    </row>
    <row r="726" spans="1:15" s="80" customFormat="1" ht="15" customHeight="1" hidden="1">
      <c r="A726" s="486"/>
      <c r="B726" s="457" t="s">
        <v>814</v>
      </c>
      <c r="C726" s="450"/>
      <c r="D726" s="451"/>
      <c r="E726" s="473"/>
      <c r="F726" s="453"/>
      <c r="G726" s="473"/>
      <c r="H726" s="454"/>
      <c r="I726" s="453"/>
      <c r="J726" s="455"/>
      <c r="K726" s="89"/>
      <c r="L726" s="90"/>
      <c r="M726" s="63"/>
      <c r="N726" s="63"/>
      <c r="O726" s="63"/>
    </row>
    <row r="727" spans="1:15" s="80" customFormat="1" ht="15" customHeight="1" hidden="1">
      <c r="A727" s="486"/>
      <c r="B727" s="457" t="s">
        <v>1419</v>
      </c>
      <c r="C727" s="450"/>
      <c r="D727" s="451"/>
      <c r="E727" s="473"/>
      <c r="F727" s="453"/>
      <c r="G727" s="473"/>
      <c r="H727" s="454"/>
      <c r="I727" s="453"/>
      <c r="J727" s="455"/>
      <c r="K727" s="89"/>
      <c r="L727" s="90"/>
      <c r="M727" s="63"/>
      <c r="N727" s="63"/>
      <c r="O727" s="63"/>
    </row>
    <row r="728" spans="1:15" s="80" customFormat="1" ht="15" customHeight="1" hidden="1">
      <c r="A728" s="486"/>
      <c r="B728" s="457" t="s">
        <v>1773</v>
      </c>
      <c r="C728" s="450"/>
      <c r="D728" s="451"/>
      <c r="E728" s="473"/>
      <c r="F728" s="453"/>
      <c r="G728" s="473"/>
      <c r="H728" s="454"/>
      <c r="I728" s="453"/>
      <c r="J728" s="455"/>
      <c r="K728" s="89"/>
      <c r="L728" s="90"/>
      <c r="M728" s="63"/>
      <c r="N728" s="63"/>
      <c r="O728" s="63"/>
    </row>
    <row r="729" spans="1:15" s="80" customFormat="1" ht="15" customHeight="1">
      <c r="A729" s="486" t="s">
        <v>823</v>
      </c>
      <c r="B729" s="520" t="s">
        <v>824</v>
      </c>
      <c r="C729" s="450"/>
      <c r="D729" s="451"/>
      <c r="E729" s="473"/>
      <c r="F729" s="453"/>
      <c r="G729" s="473"/>
      <c r="H729" s="454"/>
      <c r="I729" s="453"/>
      <c r="J729" s="455"/>
      <c r="K729" s="89"/>
      <c r="L729" s="90"/>
      <c r="M729" s="63"/>
      <c r="N729" s="63"/>
      <c r="O729" s="63"/>
    </row>
    <row r="730" spans="1:15" s="80" customFormat="1" ht="15" customHeight="1">
      <c r="A730" s="486" t="s">
        <v>825</v>
      </c>
      <c r="B730" s="458" t="s">
        <v>826</v>
      </c>
      <c r="C730" s="450" t="s">
        <v>1157</v>
      </c>
      <c r="D730" s="451">
        <v>5</v>
      </c>
      <c r="E730" s="452">
        <f>H730*bdi</f>
        <v>79.235</v>
      </c>
      <c r="F730" s="453">
        <f>D730*E730</f>
        <v>396.175</v>
      </c>
      <c r="G730" s="473">
        <v>5</v>
      </c>
      <c r="H730" s="454">
        <v>68.9</v>
      </c>
      <c r="I730" s="453">
        <f>G730*H730</f>
        <v>344.5</v>
      </c>
      <c r="J730" s="455" t="s">
        <v>120</v>
      </c>
      <c r="K730" s="89"/>
      <c r="L730" s="90"/>
      <c r="M730" s="63"/>
      <c r="N730" s="63"/>
      <c r="O730" s="63"/>
    </row>
    <row r="731" spans="1:15" s="80" customFormat="1" ht="15" customHeight="1" hidden="1">
      <c r="A731" s="486" t="s">
        <v>827</v>
      </c>
      <c r="B731" s="520" t="s">
        <v>828</v>
      </c>
      <c r="C731" s="450"/>
      <c r="D731" s="451"/>
      <c r="E731" s="473"/>
      <c r="F731" s="453"/>
      <c r="G731" s="473"/>
      <c r="H731" s="454"/>
      <c r="I731" s="453"/>
      <c r="J731" s="455"/>
      <c r="K731" s="89"/>
      <c r="L731" s="90"/>
      <c r="M731" s="63"/>
      <c r="N731" s="63"/>
      <c r="O731" s="63"/>
    </row>
    <row r="732" spans="1:15" s="80" customFormat="1" ht="15" customHeight="1" hidden="1">
      <c r="A732" s="486" t="s">
        <v>829</v>
      </c>
      <c r="B732" s="458" t="s">
        <v>830</v>
      </c>
      <c r="C732" s="450" t="s">
        <v>1157</v>
      </c>
      <c r="D732" s="487"/>
      <c r="E732" s="473"/>
      <c r="F732" s="453">
        <f>D732*E732</f>
        <v>0</v>
      </c>
      <c r="G732" s="473"/>
      <c r="H732" s="454">
        <v>635.63</v>
      </c>
      <c r="I732" s="453">
        <f>G732*H732</f>
        <v>0</v>
      </c>
      <c r="J732" s="455"/>
      <c r="K732" s="89"/>
      <c r="L732" s="90"/>
      <c r="M732" s="63"/>
      <c r="N732" s="63"/>
      <c r="O732" s="63"/>
    </row>
    <row r="733" spans="1:15" s="80" customFormat="1" ht="15" customHeight="1" hidden="1">
      <c r="A733" s="486"/>
      <c r="B733" s="457" t="s">
        <v>831</v>
      </c>
      <c r="C733" s="450"/>
      <c r="D733" s="451"/>
      <c r="E733" s="473"/>
      <c r="F733" s="453"/>
      <c r="G733" s="473"/>
      <c r="H733" s="454"/>
      <c r="I733" s="453"/>
      <c r="J733" s="455"/>
      <c r="K733" s="89"/>
      <c r="L733" s="90"/>
      <c r="M733" s="63"/>
      <c r="N733" s="63"/>
      <c r="O733" s="63"/>
    </row>
    <row r="734" spans="1:15" s="80" customFormat="1" ht="15" customHeight="1" hidden="1">
      <c r="A734" s="486"/>
      <c r="B734" s="457" t="s">
        <v>1773</v>
      </c>
      <c r="C734" s="450"/>
      <c r="D734" s="451"/>
      <c r="E734" s="473"/>
      <c r="F734" s="453"/>
      <c r="G734" s="473"/>
      <c r="H734" s="454"/>
      <c r="I734" s="453"/>
      <c r="J734" s="455"/>
      <c r="K734" s="89"/>
      <c r="L734" s="90"/>
      <c r="M734" s="63"/>
      <c r="N734" s="63"/>
      <c r="O734" s="63"/>
    </row>
    <row r="735" spans="1:15" s="124" customFormat="1" ht="15" customHeight="1" hidden="1">
      <c r="A735" s="486" t="s">
        <v>832</v>
      </c>
      <c r="B735" s="532" t="s">
        <v>833</v>
      </c>
      <c r="C735" s="450" t="s">
        <v>1157</v>
      </c>
      <c r="D735" s="451"/>
      <c r="E735" s="473"/>
      <c r="F735" s="453">
        <f>D735*E735</f>
        <v>0</v>
      </c>
      <c r="G735" s="473"/>
      <c r="H735" s="454">
        <v>1052.37</v>
      </c>
      <c r="I735" s="453">
        <f>G735*H735</f>
        <v>0</v>
      </c>
      <c r="J735" s="455"/>
      <c r="K735" s="89"/>
      <c r="L735" s="90"/>
      <c r="M735" s="123"/>
      <c r="N735" s="123"/>
      <c r="O735" s="123"/>
    </row>
    <row r="736" spans="1:15" s="124" customFormat="1" ht="45" customHeight="1" hidden="1">
      <c r="A736" s="486" t="s">
        <v>834</v>
      </c>
      <c r="B736" s="458" t="s">
        <v>835</v>
      </c>
      <c r="C736" s="450" t="s">
        <v>1157</v>
      </c>
      <c r="D736" s="451"/>
      <c r="E736" s="473"/>
      <c r="F736" s="453">
        <f>D736*E736</f>
        <v>0</v>
      </c>
      <c r="G736" s="473"/>
      <c r="H736" s="454">
        <v>1369.53</v>
      </c>
      <c r="I736" s="453">
        <f>G736*H736</f>
        <v>0</v>
      </c>
      <c r="J736" s="455"/>
      <c r="K736" s="89"/>
      <c r="L736" s="90"/>
      <c r="M736" s="123"/>
      <c r="N736" s="123"/>
      <c r="O736" s="123"/>
    </row>
    <row r="737" spans="1:15" s="124" customFormat="1" ht="15" customHeight="1" hidden="1">
      <c r="A737" s="486"/>
      <c r="B737" s="457" t="s">
        <v>1616</v>
      </c>
      <c r="C737" s="450"/>
      <c r="D737" s="451"/>
      <c r="E737" s="473"/>
      <c r="F737" s="453"/>
      <c r="G737" s="473"/>
      <c r="H737" s="454"/>
      <c r="I737" s="453"/>
      <c r="J737" s="455"/>
      <c r="K737" s="89"/>
      <c r="L737" s="90"/>
      <c r="M737" s="123"/>
      <c r="N737" s="123"/>
      <c r="O737" s="123"/>
    </row>
    <row r="738" spans="1:15" s="124" customFormat="1" ht="15" customHeight="1" hidden="1">
      <c r="A738" s="486"/>
      <c r="B738" s="457" t="s">
        <v>836</v>
      </c>
      <c r="C738" s="450"/>
      <c r="D738" s="451"/>
      <c r="E738" s="473"/>
      <c r="F738" s="453"/>
      <c r="G738" s="473"/>
      <c r="H738" s="454"/>
      <c r="I738" s="453"/>
      <c r="J738" s="455"/>
      <c r="K738" s="89"/>
      <c r="L738" s="90"/>
      <c r="M738" s="123"/>
      <c r="N738" s="123"/>
      <c r="O738" s="123"/>
    </row>
    <row r="739" spans="1:15" s="124" customFormat="1" ht="15" customHeight="1" hidden="1">
      <c r="A739" s="486"/>
      <c r="B739" s="457" t="s">
        <v>1116</v>
      </c>
      <c r="C739" s="450"/>
      <c r="D739" s="451"/>
      <c r="E739" s="473"/>
      <c r="F739" s="453"/>
      <c r="G739" s="473"/>
      <c r="H739" s="454"/>
      <c r="I739" s="453"/>
      <c r="J739" s="455"/>
      <c r="K739" s="89"/>
      <c r="L739" s="90"/>
      <c r="M739" s="123"/>
      <c r="N739" s="123"/>
      <c r="O739" s="123"/>
    </row>
    <row r="740" spans="1:15" s="124" customFormat="1" ht="15" customHeight="1" hidden="1">
      <c r="A740" s="486"/>
      <c r="B740" s="457" t="s">
        <v>837</v>
      </c>
      <c r="C740" s="450"/>
      <c r="D740" s="451"/>
      <c r="E740" s="473"/>
      <c r="F740" s="453"/>
      <c r="G740" s="473"/>
      <c r="H740" s="454"/>
      <c r="I740" s="453"/>
      <c r="J740" s="455"/>
      <c r="K740" s="89"/>
      <c r="L740" s="90"/>
      <c r="M740" s="123"/>
      <c r="N740" s="123"/>
      <c r="O740" s="123"/>
    </row>
    <row r="741" spans="1:15" s="124" customFormat="1" ht="15" customHeight="1" hidden="1">
      <c r="A741" s="486"/>
      <c r="B741" s="457" t="s">
        <v>1065</v>
      </c>
      <c r="C741" s="450"/>
      <c r="D741" s="451"/>
      <c r="E741" s="473"/>
      <c r="F741" s="453"/>
      <c r="G741" s="473"/>
      <c r="H741" s="454"/>
      <c r="I741" s="453"/>
      <c r="J741" s="455"/>
      <c r="K741" s="89"/>
      <c r="L741" s="90"/>
      <c r="M741" s="123"/>
      <c r="N741" s="123"/>
      <c r="O741" s="123"/>
    </row>
    <row r="742" spans="1:15" s="124" customFormat="1" ht="15" customHeight="1" hidden="1">
      <c r="A742" s="486"/>
      <c r="B742" s="457" t="s">
        <v>1108</v>
      </c>
      <c r="C742" s="450"/>
      <c r="D742" s="451"/>
      <c r="E742" s="473"/>
      <c r="F742" s="453"/>
      <c r="G742" s="473"/>
      <c r="H742" s="454"/>
      <c r="I742" s="453"/>
      <c r="J742" s="455"/>
      <c r="K742" s="89"/>
      <c r="L742" s="90"/>
      <c r="M742" s="123"/>
      <c r="N742" s="123"/>
      <c r="O742" s="123"/>
    </row>
    <row r="743" spans="1:15" s="124" customFormat="1" ht="30" customHeight="1" hidden="1">
      <c r="A743" s="486"/>
      <c r="B743" s="457" t="s">
        <v>838</v>
      </c>
      <c r="C743" s="450"/>
      <c r="D743" s="451"/>
      <c r="E743" s="473"/>
      <c r="F743" s="453"/>
      <c r="G743" s="473"/>
      <c r="H743" s="454"/>
      <c r="I743" s="453"/>
      <c r="J743" s="455"/>
      <c r="K743" s="89"/>
      <c r="L743" s="90"/>
      <c r="M743" s="123"/>
      <c r="N743" s="123"/>
      <c r="O743" s="123"/>
    </row>
    <row r="744" spans="1:255" s="124" customFormat="1" ht="15" customHeight="1" hidden="1">
      <c r="A744" s="533"/>
      <c r="B744" s="534" t="s">
        <v>1403</v>
      </c>
      <c r="C744" s="450"/>
      <c r="D744" s="451"/>
      <c r="E744" s="535"/>
      <c r="F744" s="453"/>
      <c r="G744" s="535"/>
      <c r="H744" s="454"/>
      <c r="I744" s="453"/>
      <c r="J744" s="455"/>
      <c r="K744" s="89"/>
      <c r="L744" s="90"/>
      <c r="M744" s="536"/>
      <c r="N744" s="536"/>
      <c r="O744" s="536"/>
      <c r="P744" s="536"/>
      <c r="Q744" s="536"/>
      <c r="R744" s="536"/>
      <c r="S744" s="536"/>
      <c r="T744" s="536"/>
      <c r="U744" s="536"/>
      <c r="V744" s="536"/>
      <c r="W744" s="536"/>
      <c r="X744" s="536"/>
      <c r="Y744" s="536"/>
      <c r="Z744" s="536"/>
      <c r="AA744" s="536"/>
      <c r="AB744" s="536"/>
      <c r="AC744" s="536"/>
      <c r="AD744" s="536"/>
      <c r="AE744" s="536"/>
      <c r="AF744" s="536"/>
      <c r="AG744" s="536"/>
      <c r="AH744" s="536"/>
      <c r="AI744" s="536"/>
      <c r="AJ744" s="536"/>
      <c r="AK744" s="536"/>
      <c r="AL744" s="536"/>
      <c r="AM744" s="536"/>
      <c r="AN744" s="536"/>
      <c r="AO744" s="536"/>
      <c r="AP744" s="536"/>
      <c r="AQ744" s="536"/>
      <c r="AR744" s="536"/>
      <c r="AS744" s="536"/>
      <c r="AT744" s="536"/>
      <c r="AU744" s="536"/>
      <c r="AV744" s="536"/>
      <c r="AW744" s="536"/>
      <c r="AX744" s="536"/>
      <c r="AY744" s="536"/>
      <c r="AZ744" s="536"/>
      <c r="BA744" s="536"/>
      <c r="BB744" s="536"/>
      <c r="BC744" s="536"/>
      <c r="BD744" s="536"/>
      <c r="BE744" s="536"/>
      <c r="BF744" s="536"/>
      <c r="BG744" s="536"/>
      <c r="BH744" s="536"/>
      <c r="BI744" s="536"/>
      <c r="BJ744" s="536"/>
      <c r="BK744" s="536"/>
      <c r="BL744" s="536"/>
      <c r="BM744" s="536"/>
      <c r="BN744" s="536"/>
      <c r="BO744" s="536"/>
      <c r="BP744" s="536"/>
      <c r="BQ744" s="536"/>
      <c r="BR744" s="536"/>
      <c r="BS744" s="536"/>
      <c r="BT744" s="536"/>
      <c r="BU744" s="536"/>
      <c r="BV744" s="536"/>
      <c r="BW744" s="536"/>
      <c r="BX744" s="536"/>
      <c r="BY744" s="536"/>
      <c r="BZ744" s="536"/>
      <c r="CA744" s="536"/>
      <c r="CB744" s="536"/>
      <c r="CC744" s="536"/>
      <c r="CD744" s="536"/>
      <c r="CE744" s="536"/>
      <c r="CF744" s="536"/>
      <c r="CG744" s="536"/>
      <c r="CH744" s="536"/>
      <c r="CI744" s="536"/>
      <c r="CJ744" s="536"/>
      <c r="CK744" s="536"/>
      <c r="CL744" s="536"/>
      <c r="CM744" s="536"/>
      <c r="CN744" s="536"/>
      <c r="CO744" s="536"/>
      <c r="CP744" s="536"/>
      <c r="CQ744" s="536"/>
      <c r="CR744" s="536"/>
      <c r="CS744" s="536"/>
      <c r="CT744" s="536"/>
      <c r="CU744" s="536"/>
      <c r="CV744" s="536"/>
      <c r="CW744" s="536"/>
      <c r="CX744" s="536"/>
      <c r="CY744" s="536"/>
      <c r="CZ744" s="536"/>
      <c r="DA744" s="536"/>
      <c r="DB744" s="536"/>
      <c r="DC744" s="536"/>
      <c r="DD744" s="536"/>
      <c r="DE744" s="536"/>
      <c r="DF744" s="536"/>
      <c r="DG744" s="536"/>
      <c r="DH744" s="536"/>
      <c r="DI744" s="536"/>
      <c r="DJ744" s="536"/>
      <c r="DK744" s="536"/>
      <c r="DL744" s="536"/>
      <c r="DM744" s="536"/>
      <c r="DN744" s="536"/>
      <c r="DO744" s="536"/>
      <c r="DP744" s="536"/>
      <c r="DQ744" s="536"/>
      <c r="DR744" s="536"/>
      <c r="DS744" s="536"/>
      <c r="DT744" s="536"/>
      <c r="DU744" s="536"/>
      <c r="DV744" s="536"/>
      <c r="DW744" s="536"/>
      <c r="DX744" s="536"/>
      <c r="DY744" s="536"/>
      <c r="DZ744" s="536"/>
      <c r="EA744" s="536"/>
      <c r="EB744" s="536"/>
      <c r="EC744" s="536"/>
      <c r="ED744" s="536"/>
      <c r="EE744" s="536"/>
      <c r="EF744" s="536"/>
      <c r="EG744" s="536"/>
      <c r="EH744" s="536"/>
      <c r="EI744" s="536"/>
      <c r="EJ744" s="536"/>
      <c r="EK744" s="536"/>
      <c r="EL744" s="536"/>
      <c r="EM744" s="536"/>
      <c r="EN744" s="536"/>
      <c r="EO744" s="536"/>
      <c r="EP744" s="536"/>
      <c r="EQ744" s="536"/>
      <c r="ER744" s="536"/>
      <c r="ES744" s="536"/>
      <c r="ET744" s="536"/>
      <c r="EU744" s="536"/>
      <c r="EV744" s="536"/>
      <c r="EW744" s="536"/>
      <c r="EX744" s="536"/>
      <c r="EY744" s="536"/>
      <c r="EZ744" s="536"/>
      <c r="FA744" s="536"/>
      <c r="FB744" s="536"/>
      <c r="FC744" s="536"/>
      <c r="FD744" s="536"/>
      <c r="FE744" s="536"/>
      <c r="FF744" s="536"/>
      <c r="FG744" s="536"/>
      <c r="FH744" s="536"/>
      <c r="FI744" s="536"/>
      <c r="FJ744" s="536"/>
      <c r="FK744" s="536"/>
      <c r="FL744" s="536"/>
      <c r="FM744" s="536"/>
      <c r="FN744" s="536"/>
      <c r="FO744" s="536"/>
      <c r="FP744" s="536"/>
      <c r="FQ744" s="536"/>
      <c r="FR744" s="536"/>
      <c r="FS744" s="536"/>
      <c r="FT744" s="536"/>
      <c r="FU744" s="536"/>
      <c r="FV744" s="536"/>
      <c r="FW744" s="536"/>
      <c r="FX744" s="536"/>
      <c r="FY744" s="536"/>
      <c r="FZ744" s="536"/>
      <c r="GA744" s="536"/>
      <c r="GB744" s="536"/>
      <c r="GC744" s="536"/>
      <c r="GD744" s="536"/>
      <c r="GE744" s="536"/>
      <c r="GF744" s="536"/>
      <c r="GG744" s="536"/>
      <c r="GH744" s="536"/>
      <c r="GI744" s="536"/>
      <c r="GJ744" s="536"/>
      <c r="GK744" s="536"/>
      <c r="GL744" s="536"/>
      <c r="GM744" s="536"/>
      <c r="GN744" s="536"/>
      <c r="GO744" s="536"/>
      <c r="GP744" s="536"/>
      <c r="GQ744" s="536"/>
      <c r="GR744" s="536"/>
      <c r="GS744" s="536"/>
      <c r="GT744" s="536"/>
      <c r="GU744" s="536"/>
      <c r="GV744" s="536"/>
      <c r="GW744" s="536"/>
      <c r="GX744" s="536"/>
      <c r="GY744" s="536"/>
      <c r="GZ744" s="536"/>
      <c r="HA744" s="536"/>
      <c r="HB744" s="536"/>
      <c r="HC744" s="536"/>
      <c r="HD744" s="536"/>
      <c r="HE744" s="536"/>
      <c r="HF744" s="536"/>
      <c r="HG744" s="536"/>
      <c r="HH744" s="536"/>
      <c r="HI744" s="536"/>
      <c r="HJ744" s="536"/>
      <c r="HK744" s="536"/>
      <c r="HL744" s="536"/>
      <c r="HM744" s="536"/>
      <c r="HN744" s="536"/>
      <c r="HO744" s="536"/>
      <c r="HP744" s="536"/>
      <c r="HQ744" s="536"/>
      <c r="HR744" s="536"/>
      <c r="HS744" s="536"/>
      <c r="HT744" s="536"/>
      <c r="HU744" s="536"/>
      <c r="HV744" s="536"/>
      <c r="HW744" s="536"/>
      <c r="HX744" s="536"/>
      <c r="HY744" s="536"/>
      <c r="HZ744" s="536"/>
      <c r="IA744" s="536"/>
      <c r="IB744" s="536"/>
      <c r="IC744" s="536"/>
      <c r="ID744" s="536"/>
      <c r="IE744" s="536"/>
      <c r="IF744" s="536"/>
      <c r="IG744" s="536"/>
      <c r="IH744" s="536"/>
      <c r="II744" s="536"/>
      <c r="IJ744" s="536"/>
      <c r="IK744" s="536"/>
      <c r="IL744" s="536"/>
      <c r="IM744" s="536"/>
      <c r="IN744" s="536"/>
      <c r="IO744" s="536"/>
      <c r="IP744" s="536"/>
      <c r="IQ744" s="536"/>
      <c r="IR744" s="536"/>
      <c r="IS744" s="536"/>
      <c r="IT744" s="536"/>
      <c r="IU744" s="536"/>
    </row>
    <row r="745" spans="1:255" s="124" customFormat="1" ht="15" customHeight="1" hidden="1">
      <c r="A745" s="533"/>
      <c r="B745" s="534" t="s">
        <v>1400</v>
      </c>
      <c r="C745" s="450"/>
      <c r="D745" s="451"/>
      <c r="E745" s="535"/>
      <c r="F745" s="453"/>
      <c r="G745" s="535"/>
      <c r="H745" s="454"/>
      <c r="I745" s="453"/>
      <c r="J745" s="455"/>
      <c r="K745" s="89"/>
      <c r="L745" s="90"/>
      <c r="M745" s="536"/>
      <c r="N745" s="536"/>
      <c r="O745" s="536"/>
      <c r="P745" s="536"/>
      <c r="Q745" s="536"/>
      <c r="R745" s="536"/>
      <c r="S745" s="536"/>
      <c r="T745" s="536"/>
      <c r="U745" s="536"/>
      <c r="V745" s="536"/>
      <c r="W745" s="536"/>
      <c r="X745" s="536"/>
      <c r="Y745" s="536"/>
      <c r="Z745" s="536"/>
      <c r="AA745" s="536"/>
      <c r="AB745" s="536"/>
      <c r="AC745" s="536"/>
      <c r="AD745" s="536"/>
      <c r="AE745" s="536"/>
      <c r="AF745" s="536"/>
      <c r="AG745" s="536"/>
      <c r="AH745" s="536"/>
      <c r="AI745" s="536"/>
      <c r="AJ745" s="536"/>
      <c r="AK745" s="536"/>
      <c r="AL745" s="536"/>
      <c r="AM745" s="536"/>
      <c r="AN745" s="536"/>
      <c r="AO745" s="536"/>
      <c r="AP745" s="536"/>
      <c r="AQ745" s="536"/>
      <c r="AR745" s="536"/>
      <c r="AS745" s="536"/>
      <c r="AT745" s="536"/>
      <c r="AU745" s="536"/>
      <c r="AV745" s="536"/>
      <c r="AW745" s="536"/>
      <c r="AX745" s="536"/>
      <c r="AY745" s="536"/>
      <c r="AZ745" s="536"/>
      <c r="BA745" s="536"/>
      <c r="BB745" s="536"/>
      <c r="BC745" s="536"/>
      <c r="BD745" s="536"/>
      <c r="BE745" s="536"/>
      <c r="BF745" s="536"/>
      <c r="BG745" s="536"/>
      <c r="BH745" s="536"/>
      <c r="BI745" s="536"/>
      <c r="BJ745" s="536"/>
      <c r="BK745" s="536"/>
      <c r="BL745" s="536"/>
      <c r="BM745" s="536"/>
      <c r="BN745" s="536"/>
      <c r="BO745" s="536"/>
      <c r="BP745" s="536"/>
      <c r="BQ745" s="536"/>
      <c r="BR745" s="536"/>
      <c r="BS745" s="536"/>
      <c r="BT745" s="536"/>
      <c r="BU745" s="536"/>
      <c r="BV745" s="536"/>
      <c r="BW745" s="536"/>
      <c r="BX745" s="536"/>
      <c r="BY745" s="536"/>
      <c r="BZ745" s="536"/>
      <c r="CA745" s="536"/>
      <c r="CB745" s="536"/>
      <c r="CC745" s="536"/>
      <c r="CD745" s="536"/>
      <c r="CE745" s="536"/>
      <c r="CF745" s="536"/>
      <c r="CG745" s="536"/>
      <c r="CH745" s="536"/>
      <c r="CI745" s="536"/>
      <c r="CJ745" s="536"/>
      <c r="CK745" s="536"/>
      <c r="CL745" s="536"/>
      <c r="CM745" s="536"/>
      <c r="CN745" s="536"/>
      <c r="CO745" s="536"/>
      <c r="CP745" s="536"/>
      <c r="CQ745" s="536"/>
      <c r="CR745" s="536"/>
      <c r="CS745" s="536"/>
      <c r="CT745" s="536"/>
      <c r="CU745" s="536"/>
      <c r="CV745" s="536"/>
      <c r="CW745" s="536"/>
      <c r="CX745" s="536"/>
      <c r="CY745" s="536"/>
      <c r="CZ745" s="536"/>
      <c r="DA745" s="536"/>
      <c r="DB745" s="536"/>
      <c r="DC745" s="536"/>
      <c r="DD745" s="536"/>
      <c r="DE745" s="536"/>
      <c r="DF745" s="536"/>
      <c r="DG745" s="536"/>
      <c r="DH745" s="536"/>
      <c r="DI745" s="536"/>
      <c r="DJ745" s="536"/>
      <c r="DK745" s="536"/>
      <c r="DL745" s="536"/>
      <c r="DM745" s="536"/>
      <c r="DN745" s="536"/>
      <c r="DO745" s="536"/>
      <c r="DP745" s="536"/>
      <c r="DQ745" s="536"/>
      <c r="DR745" s="536"/>
      <c r="DS745" s="536"/>
      <c r="DT745" s="536"/>
      <c r="DU745" s="536"/>
      <c r="DV745" s="536"/>
      <c r="DW745" s="536"/>
      <c r="DX745" s="536"/>
      <c r="DY745" s="536"/>
      <c r="DZ745" s="536"/>
      <c r="EA745" s="536"/>
      <c r="EB745" s="536"/>
      <c r="EC745" s="536"/>
      <c r="ED745" s="536"/>
      <c r="EE745" s="536"/>
      <c r="EF745" s="536"/>
      <c r="EG745" s="536"/>
      <c r="EH745" s="536"/>
      <c r="EI745" s="536"/>
      <c r="EJ745" s="536"/>
      <c r="EK745" s="536"/>
      <c r="EL745" s="536"/>
      <c r="EM745" s="536"/>
      <c r="EN745" s="536"/>
      <c r="EO745" s="536"/>
      <c r="EP745" s="536"/>
      <c r="EQ745" s="536"/>
      <c r="ER745" s="536"/>
      <c r="ES745" s="536"/>
      <c r="ET745" s="536"/>
      <c r="EU745" s="536"/>
      <c r="EV745" s="536"/>
      <c r="EW745" s="536"/>
      <c r="EX745" s="536"/>
      <c r="EY745" s="536"/>
      <c r="EZ745" s="536"/>
      <c r="FA745" s="536"/>
      <c r="FB745" s="536"/>
      <c r="FC745" s="536"/>
      <c r="FD745" s="536"/>
      <c r="FE745" s="536"/>
      <c r="FF745" s="536"/>
      <c r="FG745" s="536"/>
      <c r="FH745" s="536"/>
      <c r="FI745" s="536"/>
      <c r="FJ745" s="536"/>
      <c r="FK745" s="536"/>
      <c r="FL745" s="536"/>
      <c r="FM745" s="536"/>
      <c r="FN745" s="536"/>
      <c r="FO745" s="536"/>
      <c r="FP745" s="536"/>
      <c r="FQ745" s="536"/>
      <c r="FR745" s="536"/>
      <c r="FS745" s="536"/>
      <c r="FT745" s="536"/>
      <c r="FU745" s="536"/>
      <c r="FV745" s="536"/>
      <c r="FW745" s="536"/>
      <c r="FX745" s="536"/>
      <c r="FY745" s="536"/>
      <c r="FZ745" s="536"/>
      <c r="GA745" s="536"/>
      <c r="GB745" s="536"/>
      <c r="GC745" s="536"/>
      <c r="GD745" s="536"/>
      <c r="GE745" s="536"/>
      <c r="GF745" s="536"/>
      <c r="GG745" s="536"/>
      <c r="GH745" s="536"/>
      <c r="GI745" s="536"/>
      <c r="GJ745" s="536"/>
      <c r="GK745" s="536"/>
      <c r="GL745" s="536"/>
      <c r="GM745" s="536"/>
      <c r="GN745" s="536"/>
      <c r="GO745" s="536"/>
      <c r="GP745" s="536"/>
      <c r="GQ745" s="536"/>
      <c r="GR745" s="536"/>
      <c r="GS745" s="536"/>
      <c r="GT745" s="536"/>
      <c r="GU745" s="536"/>
      <c r="GV745" s="536"/>
      <c r="GW745" s="536"/>
      <c r="GX745" s="536"/>
      <c r="GY745" s="536"/>
      <c r="GZ745" s="536"/>
      <c r="HA745" s="536"/>
      <c r="HB745" s="536"/>
      <c r="HC745" s="536"/>
      <c r="HD745" s="536"/>
      <c r="HE745" s="536"/>
      <c r="HF745" s="536"/>
      <c r="HG745" s="536"/>
      <c r="HH745" s="536"/>
      <c r="HI745" s="536"/>
      <c r="HJ745" s="536"/>
      <c r="HK745" s="536"/>
      <c r="HL745" s="536"/>
      <c r="HM745" s="536"/>
      <c r="HN745" s="536"/>
      <c r="HO745" s="536"/>
      <c r="HP745" s="536"/>
      <c r="HQ745" s="536"/>
      <c r="HR745" s="536"/>
      <c r="HS745" s="536"/>
      <c r="HT745" s="536"/>
      <c r="HU745" s="536"/>
      <c r="HV745" s="536"/>
      <c r="HW745" s="536"/>
      <c r="HX745" s="536"/>
      <c r="HY745" s="536"/>
      <c r="HZ745" s="536"/>
      <c r="IA745" s="536"/>
      <c r="IB745" s="536"/>
      <c r="IC745" s="536"/>
      <c r="ID745" s="536"/>
      <c r="IE745" s="536"/>
      <c r="IF745" s="536"/>
      <c r="IG745" s="536"/>
      <c r="IH745" s="536"/>
      <c r="II745" s="536"/>
      <c r="IJ745" s="536"/>
      <c r="IK745" s="536"/>
      <c r="IL745" s="536"/>
      <c r="IM745" s="536"/>
      <c r="IN745" s="536"/>
      <c r="IO745" s="536"/>
      <c r="IP745" s="536"/>
      <c r="IQ745" s="536"/>
      <c r="IR745" s="536"/>
      <c r="IS745" s="536"/>
      <c r="IT745" s="536"/>
      <c r="IU745" s="536"/>
    </row>
    <row r="746" spans="1:15" s="124" customFormat="1" ht="15" customHeight="1" hidden="1">
      <c r="A746" s="486"/>
      <c r="B746" s="534" t="s">
        <v>1401</v>
      </c>
      <c r="C746" s="450"/>
      <c r="D746" s="451"/>
      <c r="E746" s="473"/>
      <c r="F746" s="453"/>
      <c r="G746" s="473"/>
      <c r="H746" s="454"/>
      <c r="I746" s="453"/>
      <c r="J746" s="455"/>
      <c r="K746" s="89"/>
      <c r="L746" s="90"/>
      <c r="M746" s="123"/>
      <c r="N746" s="123"/>
      <c r="O746" s="123"/>
    </row>
    <row r="747" spans="1:15" s="124" customFormat="1" ht="30" customHeight="1" hidden="1">
      <c r="A747" s="486"/>
      <c r="B747" s="457" t="s">
        <v>839</v>
      </c>
      <c r="C747" s="450"/>
      <c r="D747" s="451"/>
      <c r="E747" s="473"/>
      <c r="F747" s="453"/>
      <c r="G747" s="473"/>
      <c r="H747" s="454"/>
      <c r="I747" s="453"/>
      <c r="J747" s="455"/>
      <c r="K747" s="89"/>
      <c r="L747" s="90"/>
      <c r="M747" s="123"/>
      <c r="N747" s="123"/>
      <c r="O747" s="123"/>
    </row>
    <row r="748" spans="1:15" s="124" customFormat="1" ht="15" customHeight="1" hidden="1">
      <c r="A748" s="486"/>
      <c r="B748" s="457" t="s">
        <v>840</v>
      </c>
      <c r="C748" s="450"/>
      <c r="D748" s="451"/>
      <c r="E748" s="473"/>
      <c r="F748" s="453"/>
      <c r="G748" s="473"/>
      <c r="H748" s="454"/>
      <c r="I748" s="453"/>
      <c r="J748" s="455"/>
      <c r="K748" s="89"/>
      <c r="L748" s="90"/>
      <c r="M748" s="123"/>
      <c r="N748" s="123"/>
      <c r="O748" s="123"/>
    </row>
    <row r="749" spans="1:15" s="124" customFormat="1" ht="15" customHeight="1" hidden="1">
      <c r="A749" s="486"/>
      <c r="B749" s="457" t="s">
        <v>1727</v>
      </c>
      <c r="C749" s="450"/>
      <c r="D749" s="451"/>
      <c r="E749" s="473"/>
      <c r="F749" s="453"/>
      <c r="G749" s="473"/>
      <c r="H749" s="454"/>
      <c r="I749" s="453"/>
      <c r="J749" s="455"/>
      <c r="K749" s="89"/>
      <c r="L749" s="90"/>
      <c r="M749" s="123"/>
      <c r="N749" s="123"/>
      <c r="O749" s="123"/>
    </row>
    <row r="750" spans="1:15" s="124" customFormat="1" ht="15" customHeight="1" hidden="1">
      <c r="A750" s="486"/>
      <c r="B750" s="457" t="s">
        <v>841</v>
      </c>
      <c r="C750" s="450"/>
      <c r="D750" s="451"/>
      <c r="E750" s="473"/>
      <c r="F750" s="453"/>
      <c r="G750" s="473"/>
      <c r="H750" s="454"/>
      <c r="I750" s="453"/>
      <c r="J750" s="455"/>
      <c r="K750" s="89"/>
      <c r="L750" s="90"/>
      <c r="M750" s="123"/>
      <c r="N750" s="123"/>
      <c r="O750" s="123"/>
    </row>
    <row r="751" spans="1:15" s="124" customFormat="1" ht="15" customHeight="1" hidden="1">
      <c r="A751" s="486"/>
      <c r="B751" s="457" t="s">
        <v>1328</v>
      </c>
      <c r="C751" s="450"/>
      <c r="D751" s="451"/>
      <c r="E751" s="473"/>
      <c r="F751" s="453"/>
      <c r="G751" s="473"/>
      <c r="H751" s="454"/>
      <c r="I751" s="453"/>
      <c r="J751" s="455"/>
      <c r="K751" s="89"/>
      <c r="L751" s="90"/>
      <c r="M751" s="123"/>
      <c r="N751" s="123"/>
      <c r="O751" s="123"/>
    </row>
    <row r="752" spans="1:15" s="124" customFormat="1" ht="15" customHeight="1" hidden="1">
      <c r="A752" s="486"/>
      <c r="B752" s="457" t="s">
        <v>842</v>
      </c>
      <c r="C752" s="450"/>
      <c r="D752" s="451"/>
      <c r="E752" s="473"/>
      <c r="F752" s="453"/>
      <c r="G752" s="473"/>
      <c r="H752" s="454"/>
      <c r="I752" s="453"/>
      <c r="J752" s="455"/>
      <c r="K752" s="89"/>
      <c r="L752" s="90"/>
      <c r="M752" s="123"/>
      <c r="N752" s="123"/>
      <c r="O752" s="123"/>
    </row>
    <row r="753" spans="1:15" s="124" customFormat="1" ht="15" customHeight="1" hidden="1">
      <c r="A753" s="486"/>
      <c r="B753" s="457" t="s">
        <v>843</v>
      </c>
      <c r="C753" s="450"/>
      <c r="D753" s="451"/>
      <c r="E753" s="473"/>
      <c r="F753" s="453"/>
      <c r="G753" s="473"/>
      <c r="H753" s="454"/>
      <c r="I753" s="453"/>
      <c r="J753" s="455"/>
      <c r="K753" s="89"/>
      <c r="L753" s="90"/>
      <c r="M753" s="123"/>
      <c r="N753" s="123"/>
      <c r="O753" s="123"/>
    </row>
    <row r="754" spans="1:15" s="124" customFormat="1" ht="15" customHeight="1" hidden="1">
      <c r="A754" s="486"/>
      <c r="B754" s="457" t="s">
        <v>844</v>
      </c>
      <c r="C754" s="450"/>
      <c r="D754" s="451"/>
      <c r="E754" s="473"/>
      <c r="F754" s="453"/>
      <c r="G754" s="473"/>
      <c r="H754" s="454"/>
      <c r="I754" s="453"/>
      <c r="J754" s="455"/>
      <c r="K754" s="89"/>
      <c r="L754" s="90"/>
      <c r="M754" s="123"/>
      <c r="N754" s="123"/>
      <c r="O754" s="123"/>
    </row>
    <row r="755" spans="1:15" s="124" customFormat="1" ht="15" customHeight="1" hidden="1">
      <c r="A755" s="486" t="s">
        <v>845</v>
      </c>
      <c r="B755" s="520" t="s">
        <v>846</v>
      </c>
      <c r="C755" s="450"/>
      <c r="D755" s="451"/>
      <c r="E755" s="473"/>
      <c r="F755" s="453"/>
      <c r="G755" s="473"/>
      <c r="H755" s="454"/>
      <c r="I755" s="453"/>
      <c r="J755" s="455"/>
      <c r="K755" s="89"/>
      <c r="L755" s="90"/>
      <c r="M755" s="123"/>
      <c r="N755" s="123"/>
      <c r="O755" s="123"/>
    </row>
    <row r="756" spans="1:15" s="124" customFormat="1" ht="15" customHeight="1" hidden="1">
      <c r="A756" s="486" t="s">
        <v>847</v>
      </c>
      <c r="B756" s="458" t="s">
        <v>848</v>
      </c>
      <c r="C756" s="450" t="s">
        <v>1157</v>
      </c>
      <c r="D756" s="451"/>
      <c r="E756" s="473"/>
      <c r="F756" s="453">
        <f>D756*E756</f>
        <v>0</v>
      </c>
      <c r="G756" s="473"/>
      <c r="H756" s="454">
        <v>868.55</v>
      </c>
      <c r="I756" s="453">
        <f>G756*H756</f>
        <v>0</v>
      </c>
      <c r="J756" s="455"/>
      <c r="K756" s="89"/>
      <c r="L756" s="90"/>
      <c r="M756" s="123"/>
      <c r="N756" s="123"/>
      <c r="O756" s="123"/>
    </row>
    <row r="757" spans="1:15" s="124" customFormat="1" ht="15" customHeight="1">
      <c r="A757" s="486" t="s">
        <v>849</v>
      </c>
      <c r="B757" s="520" t="s">
        <v>1176</v>
      </c>
      <c r="C757" s="450"/>
      <c r="D757" s="451"/>
      <c r="E757" s="473"/>
      <c r="F757" s="453"/>
      <c r="G757" s="473"/>
      <c r="H757" s="454"/>
      <c r="I757" s="453"/>
      <c r="J757" s="455"/>
      <c r="K757" s="89"/>
      <c r="L757" s="90"/>
      <c r="M757" s="123"/>
      <c r="N757" s="123"/>
      <c r="O757" s="123"/>
    </row>
    <row r="758" spans="1:15" s="124" customFormat="1" ht="15" customHeight="1">
      <c r="A758" s="486" t="s">
        <v>850</v>
      </c>
      <c r="B758" s="458" t="s">
        <v>851</v>
      </c>
      <c r="C758" s="450" t="s">
        <v>1076</v>
      </c>
      <c r="D758" s="451">
        <v>2.5</v>
      </c>
      <c r="E758" s="452">
        <f>H758*bdi</f>
        <v>410.412</v>
      </c>
      <c r="F758" s="453">
        <f>D758*E758</f>
        <v>1026.03</v>
      </c>
      <c r="G758" s="473">
        <v>2.5</v>
      </c>
      <c r="H758" s="454">
        <v>356.88</v>
      </c>
      <c r="I758" s="453">
        <f>G758*H758</f>
        <v>892.2</v>
      </c>
      <c r="J758" s="455" t="s">
        <v>120</v>
      </c>
      <c r="K758" s="89"/>
      <c r="L758" s="90"/>
      <c r="M758" s="123"/>
      <c r="N758" s="123"/>
      <c r="O758" s="123"/>
    </row>
    <row r="759" spans="1:15" s="124" customFormat="1" ht="15" customHeight="1">
      <c r="A759" s="486"/>
      <c r="B759" s="457" t="s">
        <v>852</v>
      </c>
      <c r="C759" s="450"/>
      <c r="D759" s="451"/>
      <c r="E759" s="473"/>
      <c r="F759" s="453"/>
      <c r="G759" s="473"/>
      <c r="H759" s="454"/>
      <c r="I759" s="453"/>
      <c r="J759" s="455"/>
      <c r="K759" s="89"/>
      <c r="L759" s="90"/>
      <c r="M759" s="123"/>
      <c r="N759" s="123"/>
      <c r="O759" s="123"/>
    </row>
    <row r="760" spans="1:15" s="124" customFormat="1" ht="15" customHeight="1">
      <c r="A760" s="486"/>
      <c r="B760" s="457" t="s">
        <v>853</v>
      </c>
      <c r="C760" s="450"/>
      <c r="D760" s="451"/>
      <c r="E760" s="473"/>
      <c r="F760" s="453"/>
      <c r="G760" s="473"/>
      <c r="H760" s="454"/>
      <c r="I760" s="453"/>
      <c r="J760" s="455"/>
      <c r="K760" s="89"/>
      <c r="L760" s="90"/>
      <c r="M760" s="123"/>
      <c r="N760" s="123"/>
      <c r="O760" s="123"/>
    </row>
    <row r="761" spans="1:15" s="124" customFormat="1" ht="15" customHeight="1">
      <c r="A761" s="486"/>
      <c r="B761" s="457" t="s">
        <v>854</v>
      </c>
      <c r="C761" s="450"/>
      <c r="D761" s="451"/>
      <c r="E761" s="473"/>
      <c r="F761" s="453"/>
      <c r="G761" s="473"/>
      <c r="H761" s="454"/>
      <c r="I761" s="453"/>
      <c r="J761" s="455"/>
      <c r="K761" s="89"/>
      <c r="L761" s="90"/>
      <c r="M761" s="123"/>
      <c r="N761" s="123"/>
      <c r="O761" s="123"/>
    </row>
    <row r="762" spans="1:15" s="124" customFormat="1" ht="15" customHeight="1">
      <c r="A762" s="486"/>
      <c r="B762" s="457" t="s">
        <v>1815</v>
      </c>
      <c r="C762" s="450"/>
      <c r="D762" s="451"/>
      <c r="E762" s="473"/>
      <c r="F762" s="453"/>
      <c r="G762" s="473"/>
      <c r="H762" s="454"/>
      <c r="I762" s="453"/>
      <c r="J762" s="455"/>
      <c r="K762" s="89"/>
      <c r="L762" s="90"/>
      <c r="M762" s="123"/>
      <c r="N762" s="123"/>
      <c r="O762" s="123"/>
    </row>
    <row r="763" spans="1:15" s="124" customFormat="1" ht="15" customHeight="1">
      <c r="A763" s="486" t="s">
        <v>855</v>
      </c>
      <c r="B763" s="458" t="s">
        <v>856</v>
      </c>
      <c r="C763" s="450" t="s">
        <v>1157</v>
      </c>
      <c r="D763" s="451">
        <v>4</v>
      </c>
      <c r="E763" s="452">
        <f>H763*bdi</f>
        <v>250.2745</v>
      </c>
      <c r="F763" s="453">
        <f>D763*E763</f>
        <v>1001.098</v>
      </c>
      <c r="G763" s="473">
        <v>4</v>
      </c>
      <c r="H763" s="454">
        <v>217.63</v>
      </c>
      <c r="I763" s="453">
        <f>G763*H763</f>
        <v>870.52</v>
      </c>
      <c r="J763" s="455" t="s">
        <v>120</v>
      </c>
      <c r="K763" s="89"/>
      <c r="L763" s="90"/>
      <c r="M763" s="123"/>
      <c r="N763" s="123"/>
      <c r="O763" s="123"/>
    </row>
    <row r="764" spans="1:15" s="124" customFormat="1" ht="15" customHeight="1">
      <c r="A764" s="486"/>
      <c r="B764" s="457" t="s">
        <v>857</v>
      </c>
      <c r="C764" s="450"/>
      <c r="D764" s="451"/>
      <c r="E764" s="473"/>
      <c r="F764" s="453"/>
      <c r="G764" s="473"/>
      <c r="H764" s="454"/>
      <c r="I764" s="453"/>
      <c r="J764" s="455"/>
      <c r="K764" s="89"/>
      <c r="L764" s="90"/>
      <c r="M764" s="123"/>
      <c r="N764" s="123"/>
      <c r="O764" s="123"/>
    </row>
    <row r="765" spans="1:15" s="124" customFormat="1" ht="15" customHeight="1">
      <c r="A765" s="486"/>
      <c r="B765" s="457" t="s">
        <v>858</v>
      </c>
      <c r="C765" s="450"/>
      <c r="D765" s="451"/>
      <c r="E765" s="473"/>
      <c r="F765" s="453"/>
      <c r="G765" s="473"/>
      <c r="H765" s="454"/>
      <c r="I765" s="453"/>
      <c r="J765" s="455"/>
      <c r="K765" s="89"/>
      <c r="L765" s="90"/>
      <c r="M765" s="123"/>
      <c r="N765" s="123"/>
      <c r="O765" s="123"/>
    </row>
    <row r="766" spans="1:15" s="124" customFormat="1" ht="15" customHeight="1">
      <c r="A766" s="486"/>
      <c r="B766" s="457" t="s">
        <v>1815</v>
      </c>
      <c r="C766" s="450"/>
      <c r="D766" s="451"/>
      <c r="E766" s="473"/>
      <c r="F766" s="453"/>
      <c r="G766" s="473"/>
      <c r="H766" s="454"/>
      <c r="I766" s="453"/>
      <c r="J766" s="455"/>
      <c r="K766" s="89"/>
      <c r="L766" s="90"/>
      <c r="M766" s="123"/>
      <c r="N766" s="123"/>
      <c r="O766" s="123"/>
    </row>
    <row r="767" spans="1:15" s="124" customFormat="1" ht="15" customHeight="1" hidden="1">
      <c r="A767" s="486" t="s">
        <v>859</v>
      </c>
      <c r="B767" s="458" t="s">
        <v>860</v>
      </c>
      <c r="C767" s="450" t="s">
        <v>1157</v>
      </c>
      <c r="D767" s="451"/>
      <c r="E767" s="473"/>
      <c r="F767" s="453">
        <f>D767*E767</f>
        <v>0</v>
      </c>
      <c r="G767" s="473"/>
      <c r="H767" s="454">
        <v>30.7</v>
      </c>
      <c r="I767" s="453">
        <f>G767*H767</f>
        <v>0</v>
      </c>
      <c r="J767" s="455"/>
      <c r="K767" s="89"/>
      <c r="L767" s="90"/>
      <c r="M767" s="123"/>
      <c r="N767" s="123"/>
      <c r="O767" s="123"/>
    </row>
    <row r="768" spans="1:15" s="124" customFormat="1" ht="15" customHeight="1" hidden="1">
      <c r="A768" s="486"/>
      <c r="B768" s="457" t="s">
        <v>1320</v>
      </c>
      <c r="C768" s="450"/>
      <c r="D768" s="451"/>
      <c r="E768" s="473"/>
      <c r="F768" s="453"/>
      <c r="G768" s="473"/>
      <c r="H768" s="454"/>
      <c r="I768" s="453"/>
      <c r="J768" s="455"/>
      <c r="K768" s="89"/>
      <c r="L768" s="90"/>
      <c r="M768" s="123"/>
      <c r="N768" s="123"/>
      <c r="O768" s="123"/>
    </row>
    <row r="769" spans="1:15" s="124" customFormat="1" ht="15" customHeight="1" hidden="1">
      <c r="A769" s="486"/>
      <c r="B769" s="457" t="s">
        <v>1150</v>
      </c>
      <c r="C769" s="450"/>
      <c r="D769" s="451"/>
      <c r="E769" s="473"/>
      <c r="F769" s="453"/>
      <c r="G769" s="473"/>
      <c r="H769" s="454"/>
      <c r="I769" s="453"/>
      <c r="J769" s="455"/>
      <c r="K769" s="89"/>
      <c r="L769" s="90"/>
      <c r="M769" s="123"/>
      <c r="N769" s="123"/>
      <c r="O769" s="123"/>
    </row>
    <row r="770" spans="1:15" s="124" customFormat="1" ht="15" customHeight="1" hidden="1">
      <c r="A770" s="486"/>
      <c r="B770" s="457" t="s">
        <v>861</v>
      </c>
      <c r="C770" s="450"/>
      <c r="D770" s="451"/>
      <c r="E770" s="473"/>
      <c r="F770" s="453"/>
      <c r="G770" s="473"/>
      <c r="H770" s="454"/>
      <c r="I770" s="453"/>
      <c r="J770" s="455"/>
      <c r="K770" s="89"/>
      <c r="L770" s="90"/>
      <c r="M770" s="123"/>
      <c r="N770" s="123"/>
      <c r="O770" s="123"/>
    </row>
    <row r="771" spans="1:15" s="124" customFormat="1" ht="15" customHeight="1" hidden="1">
      <c r="A771" s="486" t="s">
        <v>862</v>
      </c>
      <c r="B771" s="458" t="s">
        <v>863</v>
      </c>
      <c r="C771" s="450" t="s">
        <v>1157</v>
      </c>
      <c r="D771" s="451"/>
      <c r="E771" s="473"/>
      <c r="F771" s="453">
        <f>D771*E771</f>
        <v>0</v>
      </c>
      <c r="G771" s="473"/>
      <c r="H771" s="454">
        <v>30.04</v>
      </c>
      <c r="I771" s="453">
        <f>G771*H771</f>
        <v>0</v>
      </c>
      <c r="J771" s="455"/>
      <c r="K771" s="89"/>
      <c r="L771" s="90"/>
      <c r="M771" s="123"/>
      <c r="N771" s="123"/>
      <c r="O771" s="123"/>
    </row>
    <row r="772" spans="1:15" s="124" customFormat="1" ht="15" customHeight="1" hidden="1">
      <c r="A772" s="486"/>
      <c r="B772" s="457" t="s">
        <v>1320</v>
      </c>
      <c r="C772" s="450"/>
      <c r="D772" s="451"/>
      <c r="E772" s="473"/>
      <c r="F772" s="453"/>
      <c r="G772" s="473"/>
      <c r="H772" s="454"/>
      <c r="I772" s="453"/>
      <c r="J772" s="455"/>
      <c r="K772" s="89"/>
      <c r="L772" s="90"/>
      <c r="M772" s="123"/>
      <c r="N772" s="123"/>
      <c r="O772" s="123"/>
    </row>
    <row r="773" spans="1:15" s="124" customFormat="1" ht="15" customHeight="1" hidden="1">
      <c r="A773" s="486"/>
      <c r="B773" s="457" t="s">
        <v>1150</v>
      </c>
      <c r="C773" s="450"/>
      <c r="D773" s="451"/>
      <c r="E773" s="473"/>
      <c r="F773" s="453"/>
      <c r="G773" s="473"/>
      <c r="H773" s="454"/>
      <c r="I773" s="453"/>
      <c r="J773" s="455"/>
      <c r="K773" s="89"/>
      <c r="L773" s="90"/>
      <c r="M773" s="123"/>
      <c r="N773" s="123"/>
      <c r="O773" s="123"/>
    </row>
    <row r="774" spans="1:15" s="124" customFormat="1" ht="15" customHeight="1" hidden="1">
      <c r="A774" s="486"/>
      <c r="B774" s="457" t="s">
        <v>864</v>
      </c>
      <c r="C774" s="450"/>
      <c r="D774" s="451"/>
      <c r="E774" s="473"/>
      <c r="F774" s="453"/>
      <c r="G774" s="473"/>
      <c r="H774" s="454"/>
      <c r="I774" s="453"/>
      <c r="J774" s="455"/>
      <c r="K774" s="89"/>
      <c r="L774" s="90"/>
      <c r="M774" s="123"/>
      <c r="N774" s="123"/>
      <c r="O774" s="123"/>
    </row>
    <row r="775" spans="1:15" s="124" customFormat="1" ht="15" customHeight="1" hidden="1">
      <c r="A775" s="486" t="s">
        <v>865</v>
      </c>
      <c r="B775" s="458" t="s">
        <v>866</v>
      </c>
      <c r="C775" s="450" t="s">
        <v>1157</v>
      </c>
      <c r="D775" s="451"/>
      <c r="E775" s="473"/>
      <c r="F775" s="453">
        <f>D775*E775</f>
        <v>0</v>
      </c>
      <c r="G775" s="473"/>
      <c r="H775" s="454">
        <v>29.27</v>
      </c>
      <c r="I775" s="453">
        <f>G775*H775</f>
        <v>0</v>
      </c>
      <c r="J775" s="455"/>
      <c r="K775" s="89"/>
      <c r="L775" s="90"/>
      <c r="M775" s="123"/>
      <c r="N775" s="123"/>
      <c r="O775" s="123"/>
    </row>
    <row r="776" spans="1:15" s="124" customFormat="1" ht="15" customHeight="1" hidden="1">
      <c r="A776" s="486"/>
      <c r="B776" s="457" t="s">
        <v>1320</v>
      </c>
      <c r="C776" s="450"/>
      <c r="D776" s="451"/>
      <c r="E776" s="473"/>
      <c r="F776" s="453"/>
      <c r="G776" s="473"/>
      <c r="H776" s="454"/>
      <c r="I776" s="453"/>
      <c r="J776" s="455"/>
      <c r="K776" s="89"/>
      <c r="L776" s="90"/>
      <c r="M776" s="123"/>
      <c r="N776" s="123"/>
      <c r="O776" s="123"/>
    </row>
    <row r="777" spans="1:15" s="124" customFormat="1" ht="15" customHeight="1" hidden="1">
      <c r="A777" s="486"/>
      <c r="B777" s="457" t="s">
        <v>1150</v>
      </c>
      <c r="C777" s="450"/>
      <c r="D777" s="451"/>
      <c r="E777" s="473"/>
      <c r="F777" s="453"/>
      <c r="G777" s="473"/>
      <c r="H777" s="454"/>
      <c r="I777" s="453"/>
      <c r="J777" s="455"/>
      <c r="K777" s="89"/>
      <c r="L777" s="90"/>
      <c r="M777" s="123"/>
      <c r="N777" s="123"/>
      <c r="O777" s="123"/>
    </row>
    <row r="778" spans="1:15" s="124" customFormat="1" ht="15" customHeight="1" hidden="1">
      <c r="A778" s="486"/>
      <c r="B778" s="457" t="s">
        <v>867</v>
      </c>
      <c r="C778" s="450"/>
      <c r="D778" s="451"/>
      <c r="E778" s="473"/>
      <c r="F778" s="453"/>
      <c r="G778" s="473"/>
      <c r="H778" s="454"/>
      <c r="I778" s="453"/>
      <c r="J778" s="455"/>
      <c r="K778" s="89"/>
      <c r="L778" s="90"/>
      <c r="M778" s="123"/>
      <c r="N778" s="123"/>
      <c r="O778" s="123"/>
    </row>
    <row r="779" spans="1:15" s="538" customFormat="1" ht="15" customHeight="1">
      <c r="A779" s="486" t="s">
        <v>868</v>
      </c>
      <c r="B779" s="458" t="s">
        <v>869</v>
      </c>
      <c r="C779" s="450" t="s">
        <v>1157</v>
      </c>
      <c r="D779" s="451">
        <v>2</v>
      </c>
      <c r="E779" s="452">
        <f>H779*bdi</f>
        <v>14.892499999999998</v>
      </c>
      <c r="F779" s="453">
        <f>D779*E779</f>
        <v>29.784999999999997</v>
      </c>
      <c r="G779" s="473">
        <v>2</v>
      </c>
      <c r="H779" s="454">
        <v>12.95</v>
      </c>
      <c r="I779" s="453">
        <f>G779*H779</f>
        <v>25.9</v>
      </c>
      <c r="J779" s="455" t="s">
        <v>120</v>
      </c>
      <c r="K779" s="89"/>
      <c r="L779" s="90"/>
      <c r="M779" s="537"/>
      <c r="N779" s="537"/>
      <c r="O779" s="537"/>
    </row>
    <row r="780" spans="1:15" s="124" customFormat="1" ht="31.5" hidden="1">
      <c r="A780" s="486" t="s">
        <v>870</v>
      </c>
      <c r="B780" s="458" t="s">
        <v>871</v>
      </c>
      <c r="C780" s="450" t="s">
        <v>1157</v>
      </c>
      <c r="D780" s="451"/>
      <c r="E780" s="473"/>
      <c r="F780" s="453">
        <f>D780*E780</f>
        <v>0</v>
      </c>
      <c r="G780" s="473"/>
      <c r="H780" s="454">
        <v>229.94</v>
      </c>
      <c r="I780" s="453">
        <f>G780*H780</f>
        <v>0</v>
      </c>
      <c r="J780" s="455"/>
      <c r="K780" s="89"/>
      <c r="L780" s="90"/>
      <c r="M780" s="123"/>
      <c r="N780" s="123"/>
      <c r="O780" s="123"/>
    </row>
    <row r="781" spans="1:15" s="124" customFormat="1" ht="15" customHeight="1" hidden="1">
      <c r="A781" s="486"/>
      <c r="B781" s="457" t="s">
        <v>872</v>
      </c>
      <c r="C781" s="450"/>
      <c r="D781" s="451"/>
      <c r="E781" s="473"/>
      <c r="F781" s="453"/>
      <c r="G781" s="473"/>
      <c r="H781" s="454"/>
      <c r="I781" s="453"/>
      <c r="J781" s="455"/>
      <c r="K781" s="89"/>
      <c r="L781" s="90"/>
      <c r="M781" s="123"/>
      <c r="N781" s="123"/>
      <c r="O781" s="123"/>
    </row>
    <row r="782" spans="1:15" s="124" customFormat="1" ht="15" customHeight="1" hidden="1">
      <c r="A782" s="486"/>
      <c r="B782" s="457" t="s">
        <v>1726</v>
      </c>
      <c r="C782" s="450"/>
      <c r="D782" s="451"/>
      <c r="E782" s="473"/>
      <c r="F782" s="453"/>
      <c r="G782" s="473"/>
      <c r="H782" s="454"/>
      <c r="I782" s="453"/>
      <c r="J782" s="455"/>
      <c r="K782" s="89"/>
      <c r="L782" s="90"/>
      <c r="M782" s="123"/>
      <c r="N782" s="123"/>
      <c r="O782" s="123"/>
    </row>
    <row r="783" spans="1:15" s="124" customFormat="1" ht="30" customHeight="1" hidden="1">
      <c r="A783" s="486"/>
      <c r="B783" s="457" t="s">
        <v>873</v>
      </c>
      <c r="C783" s="450"/>
      <c r="D783" s="451"/>
      <c r="E783" s="473"/>
      <c r="F783" s="453"/>
      <c r="G783" s="473"/>
      <c r="H783" s="454"/>
      <c r="I783" s="453"/>
      <c r="J783" s="455"/>
      <c r="K783" s="89"/>
      <c r="L783" s="90"/>
      <c r="M783" s="123"/>
      <c r="N783" s="123"/>
      <c r="O783" s="123"/>
    </row>
    <row r="784" spans="1:15" s="124" customFormat="1" ht="15" customHeight="1" hidden="1">
      <c r="A784" s="486"/>
      <c r="B784" s="457" t="s">
        <v>874</v>
      </c>
      <c r="C784" s="450"/>
      <c r="D784" s="451"/>
      <c r="E784" s="473"/>
      <c r="F784" s="453"/>
      <c r="G784" s="473"/>
      <c r="H784" s="454"/>
      <c r="I784" s="453"/>
      <c r="J784" s="455"/>
      <c r="K784" s="89"/>
      <c r="L784" s="90"/>
      <c r="M784" s="123"/>
      <c r="N784" s="123"/>
      <c r="O784" s="123"/>
    </row>
    <row r="785" spans="1:15" s="124" customFormat="1" ht="15" customHeight="1" hidden="1">
      <c r="A785" s="486"/>
      <c r="B785" s="457" t="s">
        <v>1854</v>
      </c>
      <c r="C785" s="450"/>
      <c r="D785" s="451"/>
      <c r="E785" s="473"/>
      <c r="F785" s="453"/>
      <c r="G785" s="473"/>
      <c r="H785" s="454"/>
      <c r="I785" s="453"/>
      <c r="J785" s="455"/>
      <c r="K785" s="89"/>
      <c r="L785" s="90"/>
      <c r="M785" s="123"/>
      <c r="N785" s="123"/>
      <c r="O785" s="123"/>
    </row>
    <row r="786" spans="1:15" s="124" customFormat="1" ht="15" customHeight="1" hidden="1">
      <c r="A786" s="486"/>
      <c r="B786" s="457" t="s">
        <v>875</v>
      </c>
      <c r="C786" s="450"/>
      <c r="D786" s="451"/>
      <c r="E786" s="473"/>
      <c r="F786" s="453"/>
      <c r="G786" s="473"/>
      <c r="H786" s="454"/>
      <c r="I786" s="453"/>
      <c r="J786" s="455"/>
      <c r="K786" s="89"/>
      <c r="L786" s="90"/>
      <c r="M786" s="123"/>
      <c r="N786" s="123"/>
      <c r="O786" s="123"/>
    </row>
    <row r="787" spans="1:15" s="124" customFormat="1" ht="15" customHeight="1">
      <c r="A787" s="486" t="s">
        <v>876</v>
      </c>
      <c r="B787" s="458" t="s">
        <v>1177</v>
      </c>
      <c r="C787" s="450" t="s">
        <v>1157</v>
      </c>
      <c r="D787" s="451"/>
      <c r="E787" s="452"/>
      <c r="F787" s="453"/>
      <c r="G787" s="473">
        <v>3</v>
      </c>
      <c r="H787" s="454">
        <v>15.21</v>
      </c>
      <c r="I787" s="453">
        <f>G787*H787</f>
        <v>45.63</v>
      </c>
      <c r="J787" s="455"/>
      <c r="K787" s="89"/>
      <c r="L787" s="90"/>
      <c r="M787" s="123"/>
      <c r="N787" s="123"/>
      <c r="O787" s="123"/>
    </row>
    <row r="788" spans="1:15" s="124" customFormat="1" ht="15" customHeight="1">
      <c r="A788" s="486" t="s">
        <v>877</v>
      </c>
      <c r="B788" s="458" t="s">
        <v>878</v>
      </c>
      <c r="C788" s="450" t="s">
        <v>1157</v>
      </c>
      <c r="D788" s="451">
        <v>2</v>
      </c>
      <c r="E788" s="452">
        <f>H788*bdi</f>
        <v>25.093</v>
      </c>
      <c r="F788" s="453">
        <f>D788*E788</f>
        <v>50.186</v>
      </c>
      <c r="G788" s="473">
        <v>2</v>
      </c>
      <c r="H788" s="454">
        <v>21.82</v>
      </c>
      <c r="I788" s="453">
        <f>G788*H788</f>
        <v>43.64</v>
      </c>
      <c r="J788" s="455" t="s">
        <v>120</v>
      </c>
      <c r="K788" s="89"/>
      <c r="L788" s="90"/>
      <c r="M788" s="123"/>
      <c r="N788" s="123"/>
      <c r="O788" s="123"/>
    </row>
    <row r="789" spans="1:15" s="124" customFormat="1" ht="30" customHeight="1">
      <c r="A789" s="486"/>
      <c r="B789" s="457" t="s">
        <v>879</v>
      </c>
      <c r="C789" s="450"/>
      <c r="D789" s="451"/>
      <c r="E789" s="473"/>
      <c r="F789" s="453"/>
      <c r="G789" s="473"/>
      <c r="H789" s="454"/>
      <c r="I789" s="453"/>
      <c r="J789" s="455"/>
      <c r="K789" s="89"/>
      <c r="L789" s="90"/>
      <c r="M789" s="123"/>
      <c r="N789" s="123"/>
      <c r="O789" s="123"/>
    </row>
    <row r="790" spans="1:15" s="124" customFormat="1" ht="15" customHeight="1">
      <c r="A790" s="486"/>
      <c r="B790" s="457" t="s">
        <v>1773</v>
      </c>
      <c r="C790" s="450"/>
      <c r="D790" s="451"/>
      <c r="E790" s="473"/>
      <c r="F790" s="453"/>
      <c r="G790" s="473"/>
      <c r="H790" s="505"/>
      <c r="I790" s="453"/>
      <c r="J790" s="455"/>
      <c r="K790" s="89"/>
      <c r="L790" s="90"/>
      <c r="M790" s="123"/>
      <c r="N790" s="123"/>
      <c r="O790" s="123"/>
    </row>
    <row r="791" spans="1:15" s="124" customFormat="1" ht="15" customHeight="1" hidden="1">
      <c r="A791" s="539" t="s">
        <v>880</v>
      </c>
      <c r="B791" s="540" t="s">
        <v>881</v>
      </c>
      <c r="C791" s="541"/>
      <c r="D791" s="542"/>
      <c r="E791" s="543"/>
      <c r="F791" s="453">
        <f>D791*E791</f>
        <v>0</v>
      </c>
      <c r="G791" s="543"/>
      <c r="H791" s="544">
        <v>56.09</v>
      </c>
      <c r="I791" s="453">
        <f>G791*H791</f>
        <v>0</v>
      </c>
      <c r="J791" s="455"/>
      <c r="K791" s="89"/>
      <c r="L791" s="90"/>
      <c r="M791" s="123"/>
      <c r="N791" s="123"/>
      <c r="O791" s="123"/>
    </row>
    <row r="792" spans="1:15" s="124" customFormat="1" ht="15" customHeight="1" hidden="1">
      <c r="A792" s="545" t="s">
        <v>882</v>
      </c>
      <c r="B792" s="520" t="s">
        <v>883</v>
      </c>
      <c r="C792" s="450" t="s">
        <v>884</v>
      </c>
      <c r="D792" s="451"/>
      <c r="E792" s="452"/>
      <c r="F792" s="453" t="s">
        <v>1079</v>
      </c>
      <c r="G792" s="473"/>
      <c r="H792" s="505">
        <v>3853.28</v>
      </c>
      <c r="I792" s="453" t="s">
        <v>1079</v>
      </c>
      <c r="J792" s="455"/>
      <c r="K792" s="89"/>
      <c r="L792" s="90"/>
      <c r="M792" s="123"/>
      <c r="N792" s="123"/>
      <c r="O792" s="123"/>
    </row>
    <row r="793" spans="1:15" s="124" customFormat="1" ht="18" customHeight="1" hidden="1">
      <c r="A793" s="539"/>
      <c r="B793" s="457" t="s">
        <v>885</v>
      </c>
      <c r="C793" s="450"/>
      <c r="D793" s="451"/>
      <c r="E793" s="473"/>
      <c r="F793" s="453"/>
      <c r="G793" s="473"/>
      <c r="H793" s="505"/>
      <c r="I793" s="453"/>
      <c r="J793" s="455"/>
      <c r="K793" s="89"/>
      <c r="L793" s="90"/>
      <c r="M793" s="123"/>
      <c r="N793" s="123"/>
      <c r="O793" s="123"/>
    </row>
    <row r="794" spans="1:15" s="124" customFormat="1" ht="45" hidden="1">
      <c r="A794" s="546"/>
      <c r="B794" s="457" t="s">
        <v>886</v>
      </c>
      <c r="C794" s="450"/>
      <c r="D794" s="451"/>
      <c r="E794" s="473"/>
      <c r="F794" s="453"/>
      <c r="G794" s="473"/>
      <c r="H794" s="505"/>
      <c r="I794" s="453"/>
      <c r="J794" s="455"/>
      <c r="K794" s="89"/>
      <c r="L794" s="90"/>
      <c r="M794" s="123"/>
      <c r="N794" s="123"/>
      <c r="O794" s="123"/>
    </row>
    <row r="795" spans="1:15" s="124" customFormat="1" ht="45" hidden="1">
      <c r="A795" s="546"/>
      <c r="B795" s="457" t="s">
        <v>887</v>
      </c>
      <c r="C795" s="450"/>
      <c r="D795" s="451"/>
      <c r="E795" s="473"/>
      <c r="F795" s="453"/>
      <c r="G795" s="473"/>
      <c r="H795" s="505"/>
      <c r="I795" s="453"/>
      <c r="J795" s="455"/>
      <c r="K795" s="89"/>
      <c r="L795" s="90"/>
      <c r="M795" s="123"/>
      <c r="N795" s="123"/>
      <c r="O795" s="123"/>
    </row>
    <row r="796" spans="1:15" s="124" customFormat="1" ht="15" customHeight="1" hidden="1">
      <c r="A796" s="546"/>
      <c r="B796" s="547" t="s">
        <v>888</v>
      </c>
      <c r="C796" s="450"/>
      <c r="D796" s="451"/>
      <c r="E796" s="473"/>
      <c r="F796" s="453"/>
      <c r="G796" s="473"/>
      <c r="H796" s="505"/>
      <c r="I796" s="453"/>
      <c r="J796" s="455"/>
      <c r="K796" s="89"/>
      <c r="L796" s="90"/>
      <c r="M796" s="123"/>
      <c r="N796" s="123"/>
      <c r="O796" s="123"/>
    </row>
    <row r="797" spans="1:15" s="124" customFormat="1" ht="15" customHeight="1" hidden="1">
      <c r="A797" s="546"/>
      <c r="B797" s="547" t="s">
        <v>889</v>
      </c>
      <c r="C797" s="450"/>
      <c r="D797" s="451"/>
      <c r="E797" s="473"/>
      <c r="F797" s="453"/>
      <c r="G797" s="473"/>
      <c r="H797" s="505"/>
      <c r="I797" s="453"/>
      <c r="J797" s="455"/>
      <c r="K797" s="89"/>
      <c r="L797" s="90"/>
      <c r="M797" s="123"/>
      <c r="N797" s="123"/>
      <c r="O797" s="123"/>
    </row>
    <row r="798" spans="1:15" s="124" customFormat="1" ht="15" customHeight="1" hidden="1">
      <c r="A798" s="546"/>
      <c r="B798" s="547" t="s">
        <v>890</v>
      </c>
      <c r="C798" s="450"/>
      <c r="D798" s="451"/>
      <c r="E798" s="473"/>
      <c r="F798" s="453"/>
      <c r="G798" s="473"/>
      <c r="H798" s="505"/>
      <c r="I798" s="453"/>
      <c r="J798" s="455"/>
      <c r="K798" s="89"/>
      <c r="L798" s="90"/>
      <c r="M798" s="123"/>
      <c r="N798" s="123"/>
      <c r="O798" s="123"/>
    </row>
    <row r="799" spans="1:15" s="124" customFormat="1" ht="15" customHeight="1" hidden="1">
      <c r="A799" s="546"/>
      <c r="B799" s="548"/>
      <c r="C799" s="549"/>
      <c r="D799" s="479"/>
      <c r="E799" s="480"/>
      <c r="F799" s="550"/>
      <c r="G799" s="480"/>
      <c r="H799" s="528"/>
      <c r="I799" s="550"/>
      <c r="J799" s="455"/>
      <c r="K799" s="89"/>
      <c r="L799" s="90"/>
      <c r="M799" s="123"/>
      <c r="N799" s="123"/>
      <c r="O799" s="123"/>
    </row>
    <row r="800" spans="1:15" s="124" customFormat="1" ht="18" customHeight="1">
      <c r="A800" s="551"/>
      <c r="B800" s="483"/>
      <c r="C800" s="751" t="s">
        <v>1077</v>
      </c>
      <c r="D800" s="752"/>
      <c r="E800" s="752"/>
      <c r="F800" s="463">
        <f>SUM(F474:F799)</f>
        <v>11846.541</v>
      </c>
      <c r="G800" s="552"/>
      <c r="H800" s="553"/>
      <c r="I800" s="466">
        <f>SUM(I474:I799)</f>
        <v>10980.359999999999</v>
      </c>
      <c r="J800" s="455"/>
      <c r="K800" s="84"/>
      <c r="L800" s="90"/>
      <c r="M800" s="123"/>
      <c r="N800" s="123"/>
      <c r="O800" s="123"/>
    </row>
    <row r="801" spans="1:15" s="124" customFormat="1" ht="18" customHeight="1">
      <c r="A801" s="516" t="s">
        <v>891</v>
      </c>
      <c r="B801" s="437" t="s">
        <v>1020</v>
      </c>
      <c r="C801" s="442"/>
      <c r="D801" s="468"/>
      <c r="E801" s="469"/>
      <c r="F801" s="453"/>
      <c r="G801" s="469"/>
      <c r="H801" s="454"/>
      <c r="I801" s="453"/>
      <c r="J801" s="455"/>
      <c r="K801" s="89"/>
      <c r="L801" s="90"/>
      <c r="M801" s="123"/>
      <c r="N801" s="123"/>
      <c r="O801" s="123"/>
    </row>
    <row r="802" spans="1:15" s="124" customFormat="1" ht="15" customHeight="1" hidden="1">
      <c r="A802" s="554" t="s">
        <v>892</v>
      </c>
      <c r="B802" s="513" t="s">
        <v>570</v>
      </c>
      <c r="C802" s="506"/>
      <c r="D802" s="451"/>
      <c r="E802" s="473"/>
      <c r="F802" s="453"/>
      <c r="G802" s="473"/>
      <c r="H802" s="454"/>
      <c r="I802" s="453"/>
      <c r="J802" s="455"/>
      <c r="K802" s="89"/>
      <c r="L802" s="90"/>
      <c r="M802" s="123"/>
      <c r="N802" s="123"/>
      <c r="O802" s="123"/>
    </row>
    <row r="803" spans="1:15" s="124" customFormat="1" ht="15" customHeight="1" hidden="1">
      <c r="A803" s="486" t="s">
        <v>893</v>
      </c>
      <c r="B803" s="457" t="s">
        <v>894</v>
      </c>
      <c r="C803" s="450" t="s">
        <v>1157</v>
      </c>
      <c r="D803" s="451"/>
      <c r="E803" s="473"/>
      <c r="F803" s="453">
        <f>D803*E803</f>
        <v>0</v>
      </c>
      <c r="G803" s="473"/>
      <c r="H803" s="454">
        <v>396</v>
      </c>
      <c r="I803" s="453">
        <f>G803*H803</f>
        <v>0</v>
      </c>
      <c r="J803" s="455"/>
      <c r="K803" s="89"/>
      <c r="L803" s="90"/>
      <c r="M803" s="123"/>
      <c r="N803" s="123"/>
      <c r="O803" s="123"/>
    </row>
    <row r="804" spans="1:15" s="124" customFormat="1" ht="15" customHeight="1">
      <c r="A804" s="486" t="s">
        <v>895</v>
      </c>
      <c r="B804" s="520" t="s">
        <v>1146</v>
      </c>
      <c r="C804" s="450"/>
      <c r="D804" s="451"/>
      <c r="E804" s="473"/>
      <c r="F804" s="453"/>
      <c r="G804" s="473"/>
      <c r="H804" s="454"/>
      <c r="I804" s="453"/>
      <c r="J804" s="455"/>
      <c r="K804" s="89"/>
      <c r="L804" s="90"/>
      <c r="M804" s="123"/>
      <c r="N804" s="123"/>
      <c r="O804" s="123"/>
    </row>
    <row r="805" spans="1:15" s="124" customFormat="1" ht="30" customHeight="1" hidden="1">
      <c r="A805" s="486" t="s">
        <v>896</v>
      </c>
      <c r="B805" s="458" t="s">
        <v>897</v>
      </c>
      <c r="C805" s="450" t="s">
        <v>1157</v>
      </c>
      <c r="D805" s="451"/>
      <c r="E805" s="473"/>
      <c r="F805" s="453">
        <f>D805*E805</f>
        <v>0</v>
      </c>
      <c r="G805" s="473"/>
      <c r="H805" s="454">
        <v>2973.82</v>
      </c>
      <c r="I805" s="453">
        <f>G805*H805</f>
        <v>0</v>
      </c>
      <c r="J805" s="455"/>
      <c r="K805" s="89"/>
      <c r="L805" s="90"/>
      <c r="M805" s="123"/>
      <c r="N805" s="123"/>
      <c r="O805" s="123"/>
    </row>
    <row r="806" spans="1:15" s="124" customFormat="1" ht="30" customHeight="1" hidden="1">
      <c r="A806" s="486"/>
      <c r="B806" s="457" t="s">
        <v>898</v>
      </c>
      <c r="C806" s="450"/>
      <c r="D806" s="451"/>
      <c r="E806" s="473"/>
      <c r="F806" s="453"/>
      <c r="G806" s="473"/>
      <c r="H806" s="454"/>
      <c r="I806" s="453"/>
      <c r="J806" s="455"/>
      <c r="K806" s="89"/>
      <c r="L806" s="90"/>
      <c r="M806" s="123"/>
      <c r="N806" s="123"/>
      <c r="O806" s="123"/>
    </row>
    <row r="807" spans="1:15" s="124" customFormat="1" ht="15" customHeight="1" hidden="1">
      <c r="A807" s="486"/>
      <c r="B807" s="457" t="s">
        <v>1106</v>
      </c>
      <c r="C807" s="450"/>
      <c r="D807" s="451"/>
      <c r="E807" s="473"/>
      <c r="F807" s="453"/>
      <c r="G807" s="473"/>
      <c r="H807" s="454"/>
      <c r="I807" s="453"/>
      <c r="J807" s="455"/>
      <c r="K807" s="89"/>
      <c r="L807" s="90"/>
      <c r="M807" s="123"/>
      <c r="N807" s="123"/>
      <c r="O807" s="123"/>
    </row>
    <row r="808" spans="1:15" s="124" customFormat="1" ht="15" customHeight="1" hidden="1">
      <c r="A808" s="486"/>
      <c r="B808" s="457" t="s">
        <v>1320</v>
      </c>
      <c r="C808" s="450"/>
      <c r="D808" s="451"/>
      <c r="E808" s="473"/>
      <c r="F808" s="453"/>
      <c r="G808" s="473"/>
      <c r="H808" s="454"/>
      <c r="I808" s="453"/>
      <c r="J808" s="455"/>
      <c r="K808" s="89"/>
      <c r="L808" s="90"/>
      <c r="M808" s="123"/>
      <c r="N808" s="123"/>
      <c r="O808" s="123"/>
    </row>
    <row r="809" spans="1:15" s="124" customFormat="1" ht="15" customHeight="1" hidden="1">
      <c r="A809" s="486"/>
      <c r="B809" s="457" t="s">
        <v>1150</v>
      </c>
      <c r="C809" s="450"/>
      <c r="D809" s="451"/>
      <c r="E809" s="473"/>
      <c r="F809" s="453"/>
      <c r="G809" s="473"/>
      <c r="H809" s="454"/>
      <c r="I809" s="453"/>
      <c r="J809" s="455"/>
      <c r="K809" s="89"/>
      <c r="L809" s="90"/>
      <c r="M809" s="123"/>
      <c r="N809" s="123"/>
      <c r="O809" s="123"/>
    </row>
    <row r="810" spans="1:15" s="124" customFormat="1" ht="47.25" hidden="1">
      <c r="A810" s="486" t="s">
        <v>899</v>
      </c>
      <c r="B810" s="458" t="s">
        <v>900</v>
      </c>
      <c r="C810" s="450" t="s">
        <v>1157</v>
      </c>
      <c r="D810" s="451"/>
      <c r="E810" s="473"/>
      <c r="F810" s="453">
        <f>D810*E810</f>
        <v>0</v>
      </c>
      <c r="G810" s="473"/>
      <c r="H810" s="454">
        <v>1550.92</v>
      </c>
      <c r="I810" s="453">
        <f>G810*H810</f>
        <v>0</v>
      </c>
      <c r="J810" s="455"/>
      <c r="K810" s="89"/>
      <c r="L810" s="90"/>
      <c r="M810" s="123"/>
      <c r="N810" s="123"/>
      <c r="O810" s="123"/>
    </row>
    <row r="811" spans="1:15" s="124" customFormat="1" ht="17.25" customHeight="1" hidden="1">
      <c r="A811" s="486"/>
      <c r="B811" s="457" t="s">
        <v>901</v>
      </c>
      <c r="C811" s="450"/>
      <c r="D811" s="451"/>
      <c r="E811" s="473"/>
      <c r="F811" s="453"/>
      <c r="G811" s="473"/>
      <c r="H811" s="454"/>
      <c r="I811" s="453"/>
      <c r="J811" s="455"/>
      <c r="K811" s="89"/>
      <c r="L811" s="90"/>
      <c r="M811" s="123"/>
      <c r="N811" s="123"/>
      <c r="O811" s="123"/>
    </row>
    <row r="812" spans="1:15" s="124" customFormat="1" ht="15" customHeight="1" hidden="1">
      <c r="A812" s="486"/>
      <c r="B812" s="457" t="s">
        <v>1106</v>
      </c>
      <c r="C812" s="450"/>
      <c r="D812" s="451"/>
      <c r="E812" s="473"/>
      <c r="F812" s="453"/>
      <c r="G812" s="473"/>
      <c r="H812" s="454"/>
      <c r="I812" s="453"/>
      <c r="J812" s="455"/>
      <c r="K812" s="89"/>
      <c r="L812" s="90"/>
      <c r="M812" s="123"/>
      <c r="N812" s="123"/>
      <c r="O812" s="123"/>
    </row>
    <row r="813" spans="1:15" s="124" customFormat="1" ht="15" customHeight="1" hidden="1">
      <c r="A813" s="486"/>
      <c r="B813" s="457" t="s">
        <v>1320</v>
      </c>
      <c r="C813" s="450"/>
      <c r="D813" s="451"/>
      <c r="E813" s="473"/>
      <c r="F813" s="453"/>
      <c r="G813" s="473"/>
      <c r="H813" s="454"/>
      <c r="I813" s="453"/>
      <c r="J813" s="455"/>
      <c r="K813" s="89"/>
      <c r="L813" s="90"/>
      <c r="M813" s="123"/>
      <c r="N813" s="123"/>
      <c r="O813" s="123"/>
    </row>
    <row r="814" spans="1:15" s="124" customFormat="1" ht="15" customHeight="1" hidden="1">
      <c r="A814" s="486"/>
      <c r="B814" s="457" t="s">
        <v>1150</v>
      </c>
      <c r="C814" s="450"/>
      <c r="D814" s="451"/>
      <c r="E814" s="473"/>
      <c r="F814" s="453"/>
      <c r="G814" s="473"/>
      <c r="H814" s="454"/>
      <c r="I814" s="453"/>
      <c r="J814" s="455"/>
      <c r="K814" s="89"/>
      <c r="L814" s="90"/>
      <c r="M814" s="123"/>
      <c r="N814" s="123"/>
      <c r="O814" s="123"/>
    </row>
    <row r="815" spans="1:15" s="80" customFormat="1" ht="60" customHeight="1">
      <c r="A815" s="486" t="s">
        <v>902</v>
      </c>
      <c r="B815" s="458" t="s">
        <v>1314</v>
      </c>
      <c r="C815" s="450" t="s">
        <v>1157</v>
      </c>
      <c r="D815" s="451"/>
      <c r="E815" s="473"/>
      <c r="F815" s="453"/>
      <c r="G815" s="473">
        <v>3</v>
      </c>
      <c r="H815" s="454">
        <v>123.19</v>
      </c>
      <c r="I815" s="453">
        <f>G815*H815</f>
        <v>369.57</v>
      </c>
      <c r="J815" s="455"/>
      <c r="K815" s="89"/>
      <c r="L815" s="90"/>
      <c r="M815" s="63"/>
      <c r="N815" s="63"/>
      <c r="O815" s="63"/>
    </row>
    <row r="816" spans="1:15" s="80" customFormat="1" ht="15" customHeight="1">
      <c r="A816" s="486"/>
      <c r="B816" s="457" t="s">
        <v>1150</v>
      </c>
      <c r="C816" s="450"/>
      <c r="D816" s="451"/>
      <c r="E816" s="473"/>
      <c r="F816" s="453"/>
      <c r="G816" s="473"/>
      <c r="H816" s="454"/>
      <c r="I816" s="453"/>
      <c r="J816" s="455"/>
      <c r="K816" s="89"/>
      <c r="L816" s="90"/>
      <c r="M816" s="63"/>
      <c r="N816" s="63"/>
      <c r="O816" s="63"/>
    </row>
    <row r="817" spans="1:15" s="80" customFormat="1" ht="15" customHeight="1">
      <c r="A817" s="486"/>
      <c r="B817" s="457" t="s">
        <v>1065</v>
      </c>
      <c r="C817" s="450"/>
      <c r="D817" s="451"/>
      <c r="E817" s="473"/>
      <c r="F817" s="453"/>
      <c r="G817" s="473"/>
      <c r="H817" s="454"/>
      <c r="I817" s="453"/>
      <c r="J817" s="455"/>
      <c r="K817" s="89"/>
      <c r="L817" s="90"/>
      <c r="M817" s="63"/>
      <c r="N817" s="63"/>
      <c r="O817" s="63"/>
    </row>
    <row r="818" spans="1:15" s="80" customFormat="1" ht="15" customHeight="1">
      <c r="A818" s="486"/>
      <c r="B818" s="457" t="s">
        <v>1315</v>
      </c>
      <c r="C818" s="450"/>
      <c r="D818" s="451"/>
      <c r="E818" s="473"/>
      <c r="F818" s="453"/>
      <c r="G818" s="473"/>
      <c r="H818" s="454"/>
      <c r="I818" s="453"/>
      <c r="J818" s="447"/>
      <c r="K818" s="89"/>
      <c r="L818" s="90"/>
      <c r="M818" s="63"/>
      <c r="N818" s="63"/>
      <c r="O818" s="63"/>
    </row>
    <row r="819" spans="1:15" s="80" customFormat="1" ht="30" customHeight="1">
      <c r="A819" s="486"/>
      <c r="B819" s="457" t="s">
        <v>1316</v>
      </c>
      <c r="C819" s="450"/>
      <c r="D819" s="451"/>
      <c r="E819" s="473"/>
      <c r="F819" s="453"/>
      <c r="G819" s="473"/>
      <c r="H819" s="454"/>
      <c r="I819" s="453"/>
      <c r="J819" s="455"/>
      <c r="K819" s="89"/>
      <c r="L819" s="90"/>
      <c r="M819" s="63"/>
      <c r="N819" s="63"/>
      <c r="O819" s="63"/>
    </row>
    <row r="820" spans="1:15" s="80" customFormat="1" ht="15" customHeight="1">
      <c r="A820" s="486"/>
      <c r="B820" s="457" t="s">
        <v>1117</v>
      </c>
      <c r="C820" s="450"/>
      <c r="D820" s="451"/>
      <c r="E820" s="473"/>
      <c r="F820" s="453"/>
      <c r="G820" s="473"/>
      <c r="H820" s="454"/>
      <c r="I820" s="453"/>
      <c r="J820" s="455"/>
      <c r="K820" s="89"/>
      <c r="L820" s="90"/>
      <c r="M820" s="63"/>
      <c r="N820" s="63"/>
      <c r="O820" s="63"/>
    </row>
    <row r="821" spans="1:15" s="80" customFormat="1" ht="15" customHeight="1">
      <c r="A821" s="486"/>
      <c r="B821" s="457" t="s">
        <v>1317</v>
      </c>
      <c r="C821" s="450"/>
      <c r="D821" s="451"/>
      <c r="E821" s="473"/>
      <c r="F821" s="453"/>
      <c r="G821" s="473"/>
      <c r="H821" s="454"/>
      <c r="I821" s="453"/>
      <c r="J821" s="455"/>
      <c r="K821" s="89"/>
      <c r="L821" s="90"/>
      <c r="M821" s="63"/>
      <c r="N821" s="63"/>
      <c r="O821" s="63"/>
    </row>
    <row r="822" spans="1:15" s="80" customFormat="1" ht="15" customHeight="1">
      <c r="A822" s="486"/>
      <c r="B822" s="457" t="s">
        <v>1318</v>
      </c>
      <c r="C822" s="450"/>
      <c r="D822" s="451"/>
      <c r="E822" s="473"/>
      <c r="F822" s="453"/>
      <c r="G822" s="473"/>
      <c r="H822" s="454"/>
      <c r="I822" s="453"/>
      <c r="J822" s="455"/>
      <c r="K822" s="89"/>
      <c r="L822" s="90"/>
      <c r="M822" s="63"/>
      <c r="N822" s="63"/>
      <c r="O822" s="63"/>
    </row>
    <row r="823" spans="1:15" s="80" customFormat="1" ht="15" customHeight="1">
      <c r="A823" s="486"/>
      <c r="B823" s="457" t="s">
        <v>1106</v>
      </c>
      <c r="C823" s="450"/>
      <c r="D823" s="451"/>
      <c r="E823" s="473"/>
      <c r="F823" s="453"/>
      <c r="G823" s="473"/>
      <c r="H823" s="454"/>
      <c r="I823" s="453"/>
      <c r="J823" s="455"/>
      <c r="K823" s="89"/>
      <c r="L823" s="90"/>
      <c r="M823" s="63"/>
      <c r="N823" s="63"/>
      <c r="O823" s="63"/>
    </row>
    <row r="824" spans="1:15" s="80" customFormat="1" ht="15" customHeight="1">
      <c r="A824" s="486"/>
      <c r="B824" s="457" t="s">
        <v>1319</v>
      </c>
      <c r="C824" s="450"/>
      <c r="D824" s="451"/>
      <c r="E824" s="473"/>
      <c r="F824" s="453"/>
      <c r="G824" s="473"/>
      <c r="H824" s="454"/>
      <c r="I824" s="453"/>
      <c r="J824" s="455"/>
      <c r="K824" s="89"/>
      <c r="L824" s="90"/>
      <c r="M824" s="63"/>
      <c r="N824" s="63"/>
      <c r="O824" s="63"/>
    </row>
    <row r="825" spans="1:15" s="80" customFormat="1" ht="15" customHeight="1">
      <c r="A825" s="486"/>
      <c r="B825" s="457" t="s">
        <v>1320</v>
      </c>
      <c r="C825" s="450"/>
      <c r="D825" s="451"/>
      <c r="E825" s="473"/>
      <c r="F825" s="453"/>
      <c r="G825" s="473"/>
      <c r="H825" s="454"/>
      <c r="I825" s="453"/>
      <c r="J825" s="455"/>
      <c r="K825" s="89"/>
      <c r="L825" s="90"/>
      <c r="M825" s="63"/>
      <c r="N825" s="63"/>
      <c r="O825" s="63"/>
    </row>
    <row r="826" spans="1:15" s="80" customFormat="1" ht="78.75" hidden="1">
      <c r="A826" s="486" t="s">
        <v>903</v>
      </c>
      <c r="B826" s="458" t="s">
        <v>904</v>
      </c>
      <c r="C826" s="450" t="s">
        <v>1157</v>
      </c>
      <c r="D826" s="451"/>
      <c r="E826" s="473"/>
      <c r="F826" s="453">
        <f>D826*E826</f>
        <v>0</v>
      </c>
      <c r="G826" s="473"/>
      <c r="H826" s="454">
        <v>145.8</v>
      </c>
      <c r="I826" s="453">
        <f>G826*H826</f>
        <v>0</v>
      </c>
      <c r="J826" s="455"/>
      <c r="K826" s="89"/>
      <c r="L826" s="90"/>
      <c r="M826" s="63"/>
      <c r="N826" s="63"/>
      <c r="O826" s="63"/>
    </row>
    <row r="827" spans="1:15" s="80" customFormat="1" ht="15" customHeight="1" hidden="1">
      <c r="A827" s="486"/>
      <c r="B827" s="457" t="s">
        <v>1150</v>
      </c>
      <c r="C827" s="450"/>
      <c r="D827" s="451"/>
      <c r="E827" s="473"/>
      <c r="F827" s="453"/>
      <c r="G827" s="473"/>
      <c r="H827" s="454"/>
      <c r="I827" s="453"/>
      <c r="J827" s="455"/>
      <c r="K827" s="89"/>
      <c r="L827" s="90"/>
      <c r="M827" s="63"/>
      <c r="N827" s="63"/>
      <c r="O827" s="63"/>
    </row>
    <row r="828" spans="1:15" s="80" customFormat="1" ht="15" customHeight="1" hidden="1">
      <c r="A828" s="486"/>
      <c r="B828" s="457" t="s">
        <v>1065</v>
      </c>
      <c r="C828" s="450"/>
      <c r="D828" s="451"/>
      <c r="E828" s="473"/>
      <c r="F828" s="453"/>
      <c r="G828" s="473"/>
      <c r="H828" s="454"/>
      <c r="I828" s="453"/>
      <c r="J828" s="455"/>
      <c r="K828" s="89"/>
      <c r="L828" s="90"/>
      <c r="M828" s="63"/>
      <c r="N828" s="63"/>
      <c r="O828" s="63"/>
    </row>
    <row r="829" spans="1:15" s="80" customFormat="1" ht="15" customHeight="1" hidden="1">
      <c r="A829" s="486"/>
      <c r="B829" s="457" t="s">
        <v>1315</v>
      </c>
      <c r="C829" s="450"/>
      <c r="D829" s="451"/>
      <c r="E829" s="473"/>
      <c r="F829" s="453"/>
      <c r="G829" s="473"/>
      <c r="H829" s="454"/>
      <c r="I829" s="453"/>
      <c r="J829" s="455"/>
      <c r="K829" s="89"/>
      <c r="L829" s="90"/>
      <c r="M829" s="63"/>
      <c r="N829" s="63"/>
      <c r="O829" s="63"/>
    </row>
    <row r="830" spans="1:15" s="80" customFormat="1" ht="30" customHeight="1" hidden="1">
      <c r="A830" s="486"/>
      <c r="B830" s="457" t="s">
        <v>1316</v>
      </c>
      <c r="C830" s="450"/>
      <c r="D830" s="451"/>
      <c r="E830" s="473"/>
      <c r="F830" s="453"/>
      <c r="G830" s="473"/>
      <c r="H830" s="454"/>
      <c r="I830" s="453"/>
      <c r="J830" s="455"/>
      <c r="K830" s="89"/>
      <c r="L830" s="90"/>
      <c r="M830" s="63"/>
      <c r="N830" s="63"/>
      <c r="O830" s="63"/>
    </row>
    <row r="831" spans="1:15" s="80" customFormat="1" ht="15" customHeight="1" hidden="1">
      <c r="A831" s="486"/>
      <c r="B831" s="457" t="s">
        <v>1117</v>
      </c>
      <c r="C831" s="450"/>
      <c r="D831" s="451"/>
      <c r="E831" s="473"/>
      <c r="F831" s="453"/>
      <c r="G831" s="473"/>
      <c r="H831" s="454"/>
      <c r="I831" s="453"/>
      <c r="J831" s="455"/>
      <c r="K831" s="89"/>
      <c r="L831" s="90"/>
      <c r="M831" s="63"/>
      <c r="N831" s="63"/>
      <c r="O831" s="63"/>
    </row>
    <row r="832" spans="1:15" s="80" customFormat="1" ht="15" customHeight="1" hidden="1">
      <c r="A832" s="486"/>
      <c r="B832" s="457" t="s">
        <v>1317</v>
      </c>
      <c r="C832" s="450"/>
      <c r="D832" s="451"/>
      <c r="E832" s="473"/>
      <c r="F832" s="453"/>
      <c r="G832" s="473"/>
      <c r="H832" s="454"/>
      <c r="I832" s="453"/>
      <c r="J832" s="455"/>
      <c r="K832" s="89"/>
      <c r="L832" s="90"/>
      <c r="M832" s="63"/>
      <c r="N832" s="63"/>
      <c r="O832" s="63"/>
    </row>
    <row r="833" spans="1:15" s="80" customFormat="1" ht="15" customHeight="1" hidden="1">
      <c r="A833" s="486"/>
      <c r="B833" s="457" t="s">
        <v>1318</v>
      </c>
      <c r="C833" s="450"/>
      <c r="D833" s="451"/>
      <c r="E833" s="473"/>
      <c r="F833" s="453"/>
      <c r="G833" s="473"/>
      <c r="H833" s="454"/>
      <c r="I833" s="453"/>
      <c r="J833" s="455"/>
      <c r="K833" s="89"/>
      <c r="L833" s="90"/>
      <c r="M833" s="63"/>
      <c r="N833" s="63"/>
      <c r="O833" s="63"/>
    </row>
    <row r="834" spans="1:15" s="80" customFormat="1" ht="15" customHeight="1" hidden="1">
      <c r="A834" s="486"/>
      <c r="B834" s="457" t="s">
        <v>1106</v>
      </c>
      <c r="C834" s="450"/>
      <c r="D834" s="451"/>
      <c r="E834" s="473"/>
      <c r="F834" s="453"/>
      <c r="G834" s="473"/>
      <c r="H834" s="454"/>
      <c r="I834" s="453"/>
      <c r="J834" s="455"/>
      <c r="K834" s="89"/>
      <c r="L834" s="90"/>
      <c r="M834" s="63"/>
      <c r="N834" s="63"/>
      <c r="O834" s="63"/>
    </row>
    <row r="835" spans="1:15" s="80" customFormat="1" ht="15" customHeight="1" hidden="1">
      <c r="A835" s="486"/>
      <c r="B835" s="457" t="s">
        <v>905</v>
      </c>
      <c r="C835" s="450"/>
      <c r="D835" s="451"/>
      <c r="E835" s="473"/>
      <c r="F835" s="453"/>
      <c r="G835" s="473"/>
      <c r="H835" s="454"/>
      <c r="I835" s="453"/>
      <c r="J835" s="455"/>
      <c r="K835" s="89"/>
      <c r="L835" s="90"/>
      <c r="M835" s="63"/>
      <c r="N835" s="63"/>
      <c r="O835" s="63"/>
    </row>
    <row r="836" spans="1:15" s="80" customFormat="1" ht="15" customHeight="1" hidden="1">
      <c r="A836" s="486"/>
      <c r="B836" s="457" t="s">
        <v>1320</v>
      </c>
      <c r="C836" s="450"/>
      <c r="D836" s="451"/>
      <c r="E836" s="473"/>
      <c r="F836" s="453"/>
      <c r="G836" s="473"/>
      <c r="H836" s="454"/>
      <c r="I836" s="453"/>
      <c r="J836" s="455"/>
      <c r="K836" s="89"/>
      <c r="L836" s="90"/>
      <c r="M836" s="63"/>
      <c r="N836" s="63"/>
      <c r="O836" s="63"/>
    </row>
    <row r="837" spans="1:15" s="80" customFormat="1" ht="15" customHeight="1" hidden="1">
      <c r="A837" s="486"/>
      <c r="B837" s="457" t="s">
        <v>906</v>
      </c>
      <c r="C837" s="450"/>
      <c r="D837" s="451"/>
      <c r="E837" s="473"/>
      <c r="F837" s="453"/>
      <c r="G837" s="473"/>
      <c r="H837" s="454"/>
      <c r="I837" s="453"/>
      <c r="J837" s="455"/>
      <c r="K837" s="89"/>
      <c r="L837" s="90"/>
      <c r="M837" s="63"/>
      <c r="N837" s="63"/>
      <c r="O837" s="63"/>
    </row>
    <row r="838" spans="1:15" s="80" customFormat="1" ht="60" customHeight="1">
      <c r="A838" s="486" t="s">
        <v>907</v>
      </c>
      <c r="B838" s="458" t="s">
        <v>908</v>
      </c>
      <c r="C838" s="450" t="s">
        <v>1157</v>
      </c>
      <c r="D838" s="451">
        <v>3</v>
      </c>
      <c r="E838" s="473">
        <f>H838*bdi</f>
        <v>181.6885</v>
      </c>
      <c r="F838" s="453">
        <f>D838*E838</f>
        <v>545.0655</v>
      </c>
      <c r="G838" s="555">
        <v>3</v>
      </c>
      <c r="H838" s="454">
        <v>157.99</v>
      </c>
      <c r="I838" s="453">
        <f>G838*H838</f>
        <v>473.97</v>
      </c>
      <c r="J838" s="455" t="s">
        <v>120</v>
      </c>
      <c r="K838" s="89"/>
      <c r="L838" s="90"/>
      <c r="M838" s="63"/>
      <c r="N838" s="63"/>
      <c r="O838" s="63"/>
    </row>
    <row r="839" spans="1:15" s="80" customFormat="1" ht="15" customHeight="1">
      <c r="A839" s="486"/>
      <c r="B839" s="457" t="s">
        <v>1150</v>
      </c>
      <c r="C839" s="450"/>
      <c r="D839" s="451"/>
      <c r="E839" s="473"/>
      <c r="F839" s="453"/>
      <c r="G839" s="473"/>
      <c r="H839" s="454"/>
      <c r="I839" s="453"/>
      <c r="J839" s="455"/>
      <c r="K839" s="89"/>
      <c r="L839" s="90"/>
      <c r="M839" s="63"/>
      <c r="N839" s="63"/>
      <c r="O839" s="63"/>
    </row>
    <row r="840" spans="1:15" s="80" customFormat="1" ht="15" customHeight="1">
      <c r="A840" s="486"/>
      <c r="B840" s="457" t="s">
        <v>1065</v>
      </c>
      <c r="C840" s="450"/>
      <c r="D840" s="451"/>
      <c r="E840" s="473"/>
      <c r="F840" s="453"/>
      <c r="G840" s="473"/>
      <c r="H840" s="454"/>
      <c r="I840" s="453"/>
      <c r="J840" s="455"/>
      <c r="K840" s="89"/>
      <c r="L840" s="90"/>
      <c r="M840" s="63"/>
      <c r="N840" s="63"/>
      <c r="O840" s="63"/>
    </row>
    <row r="841" spans="1:15" s="80" customFormat="1" ht="15" customHeight="1">
      <c r="A841" s="486"/>
      <c r="B841" s="457" t="s">
        <v>1315</v>
      </c>
      <c r="C841" s="450"/>
      <c r="D841" s="451"/>
      <c r="E841" s="473"/>
      <c r="F841" s="453"/>
      <c r="G841" s="473"/>
      <c r="H841" s="454"/>
      <c r="I841" s="453"/>
      <c r="J841" s="455"/>
      <c r="K841" s="89"/>
      <c r="L841" s="90"/>
      <c r="M841" s="63"/>
      <c r="N841" s="63"/>
      <c r="O841" s="63"/>
    </row>
    <row r="842" spans="1:15" s="80" customFormat="1" ht="30" customHeight="1">
      <c r="A842" s="486"/>
      <c r="B842" s="457" t="s">
        <v>1316</v>
      </c>
      <c r="C842" s="450"/>
      <c r="D842" s="451"/>
      <c r="E842" s="473"/>
      <c r="F842" s="453"/>
      <c r="G842" s="473"/>
      <c r="H842" s="454"/>
      <c r="I842" s="453"/>
      <c r="J842" s="455"/>
      <c r="K842" s="89"/>
      <c r="L842" s="90"/>
      <c r="M842" s="63"/>
      <c r="N842" s="63"/>
      <c r="O842" s="63"/>
    </row>
    <row r="843" spans="1:15" s="80" customFormat="1" ht="15" customHeight="1">
      <c r="A843" s="486"/>
      <c r="B843" s="457" t="s">
        <v>1117</v>
      </c>
      <c r="C843" s="450"/>
      <c r="D843" s="451"/>
      <c r="E843" s="473"/>
      <c r="F843" s="453"/>
      <c r="G843" s="473"/>
      <c r="H843" s="454"/>
      <c r="I843" s="453"/>
      <c r="J843" s="455"/>
      <c r="K843" s="89"/>
      <c r="L843" s="90"/>
      <c r="M843" s="63"/>
      <c r="N843" s="63"/>
      <c r="O843" s="63"/>
    </row>
    <row r="844" spans="1:15" s="80" customFormat="1" ht="15" customHeight="1">
      <c r="A844" s="486"/>
      <c r="B844" s="457" t="s">
        <v>1317</v>
      </c>
      <c r="C844" s="450"/>
      <c r="D844" s="451"/>
      <c r="E844" s="473"/>
      <c r="F844" s="453"/>
      <c r="G844" s="473"/>
      <c r="H844" s="454"/>
      <c r="I844" s="453"/>
      <c r="J844" s="455"/>
      <c r="K844" s="89"/>
      <c r="L844" s="90"/>
      <c r="M844" s="63"/>
      <c r="N844" s="63"/>
      <c r="O844" s="63"/>
    </row>
    <row r="845" spans="1:15" s="80" customFormat="1" ht="15" customHeight="1">
      <c r="A845" s="486"/>
      <c r="B845" s="457" t="s">
        <v>1318</v>
      </c>
      <c r="C845" s="450"/>
      <c r="D845" s="451"/>
      <c r="E845" s="473"/>
      <c r="F845" s="453"/>
      <c r="G845" s="473"/>
      <c r="H845" s="454"/>
      <c r="I845" s="453"/>
      <c r="J845" s="455"/>
      <c r="K845" s="89"/>
      <c r="L845" s="90"/>
      <c r="M845" s="63"/>
      <c r="N845" s="63"/>
      <c r="O845" s="63"/>
    </row>
    <row r="846" spans="1:15" s="80" customFormat="1" ht="15" customHeight="1">
      <c r="A846" s="486"/>
      <c r="B846" s="457" t="s">
        <v>1319</v>
      </c>
      <c r="C846" s="450"/>
      <c r="D846" s="451"/>
      <c r="E846" s="473"/>
      <c r="F846" s="453"/>
      <c r="G846" s="473"/>
      <c r="H846" s="454"/>
      <c r="I846" s="453"/>
      <c r="J846" s="455"/>
      <c r="K846" s="89"/>
      <c r="L846" s="90"/>
      <c r="M846" s="63"/>
      <c r="N846" s="63"/>
      <c r="O846" s="63"/>
    </row>
    <row r="847" spans="1:15" s="80" customFormat="1" ht="15" customHeight="1">
      <c r="A847" s="486"/>
      <c r="B847" s="457" t="s">
        <v>1320</v>
      </c>
      <c r="C847" s="450"/>
      <c r="D847" s="451"/>
      <c r="E847" s="473"/>
      <c r="F847" s="453"/>
      <c r="G847" s="473"/>
      <c r="H847" s="454"/>
      <c r="I847" s="453"/>
      <c r="J847" s="455"/>
      <c r="K847" s="89"/>
      <c r="L847" s="90"/>
      <c r="M847" s="63"/>
      <c r="N847" s="63"/>
      <c r="O847" s="63"/>
    </row>
    <row r="848" spans="1:15" s="80" customFormat="1" ht="30" customHeight="1">
      <c r="A848" s="486" t="s">
        <v>909</v>
      </c>
      <c r="B848" s="458" t="s">
        <v>910</v>
      </c>
      <c r="C848" s="450" t="s">
        <v>1076</v>
      </c>
      <c r="D848" s="451">
        <v>15</v>
      </c>
      <c r="E848" s="473">
        <f>H848*bdi</f>
        <v>67.11399999999999</v>
      </c>
      <c r="F848" s="453">
        <f>D848*E848</f>
        <v>1006.7099999999998</v>
      </c>
      <c r="G848" s="473">
        <v>15</v>
      </c>
      <c r="H848" s="454">
        <v>58.36</v>
      </c>
      <c r="I848" s="453">
        <f>G848*H848</f>
        <v>875.4</v>
      </c>
      <c r="J848" s="455" t="s">
        <v>120</v>
      </c>
      <c r="K848" s="89"/>
      <c r="L848" s="90"/>
      <c r="M848" s="63"/>
      <c r="N848" s="63"/>
      <c r="O848" s="63"/>
    </row>
    <row r="849" spans="1:15" s="80" customFormat="1" ht="15" customHeight="1">
      <c r="A849" s="486"/>
      <c r="B849" s="457" t="s">
        <v>911</v>
      </c>
      <c r="C849" s="450"/>
      <c r="D849" s="451"/>
      <c r="E849" s="473"/>
      <c r="F849" s="453"/>
      <c r="G849" s="473"/>
      <c r="H849" s="454"/>
      <c r="I849" s="453"/>
      <c r="J849" s="455"/>
      <c r="K849" s="89"/>
      <c r="L849" s="90"/>
      <c r="M849" s="63"/>
      <c r="N849" s="63"/>
      <c r="O849" s="63"/>
    </row>
    <row r="850" spans="1:15" s="80" customFormat="1" ht="15" customHeight="1">
      <c r="A850" s="486"/>
      <c r="B850" s="457" t="s">
        <v>912</v>
      </c>
      <c r="C850" s="450"/>
      <c r="D850" s="451"/>
      <c r="E850" s="473"/>
      <c r="F850" s="453"/>
      <c r="G850" s="473"/>
      <c r="H850" s="454"/>
      <c r="I850" s="453"/>
      <c r="J850" s="455"/>
      <c r="K850" s="89"/>
      <c r="L850" s="90"/>
      <c r="M850" s="63"/>
      <c r="N850" s="63"/>
      <c r="O850" s="63"/>
    </row>
    <row r="851" spans="1:15" s="80" customFormat="1" ht="15" customHeight="1">
      <c r="A851" s="486"/>
      <c r="B851" s="457" t="s">
        <v>913</v>
      </c>
      <c r="C851" s="450"/>
      <c r="D851" s="451"/>
      <c r="E851" s="473"/>
      <c r="F851" s="453"/>
      <c r="G851" s="473"/>
      <c r="H851" s="454"/>
      <c r="I851" s="453"/>
      <c r="J851" s="455"/>
      <c r="K851" s="89"/>
      <c r="L851" s="90"/>
      <c r="M851" s="63"/>
      <c r="N851" s="63"/>
      <c r="O851" s="63"/>
    </row>
    <row r="852" spans="1:15" s="80" customFormat="1" ht="15" customHeight="1">
      <c r="A852" s="486"/>
      <c r="B852" s="457" t="s">
        <v>1318</v>
      </c>
      <c r="C852" s="450"/>
      <c r="D852" s="451"/>
      <c r="E852" s="473"/>
      <c r="F852" s="453"/>
      <c r="G852" s="473"/>
      <c r="H852" s="454"/>
      <c r="I852" s="453"/>
      <c r="J852" s="455"/>
      <c r="K852" s="89"/>
      <c r="L852" s="90"/>
      <c r="M852" s="63"/>
      <c r="N852" s="63"/>
      <c r="O852" s="63"/>
    </row>
    <row r="853" spans="1:15" s="80" customFormat="1" ht="15" customHeight="1" hidden="1">
      <c r="A853" s="486" t="s">
        <v>914</v>
      </c>
      <c r="B853" s="458" t="s">
        <v>915</v>
      </c>
      <c r="C853" s="450" t="s">
        <v>1076</v>
      </c>
      <c r="D853" s="451"/>
      <c r="E853" s="473"/>
      <c r="F853" s="453">
        <f>D853*E853</f>
        <v>0</v>
      </c>
      <c r="G853" s="473"/>
      <c r="H853" s="454">
        <v>52.22</v>
      </c>
      <c r="I853" s="453">
        <f>G853*H853</f>
        <v>0</v>
      </c>
      <c r="J853" s="455"/>
      <c r="K853" s="89"/>
      <c r="L853" s="90"/>
      <c r="M853" s="63"/>
      <c r="N853" s="63"/>
      <c r="O853" s="63"/>
    </row>
    <row r="854" spans="1:15" s="80" customFormat="1" ht="30" customHeight="1" hidden="1">
      <c r="A854" s="486"/>
      <c r="B854" s="457" t="s">
        <v>916</v>
      </c>
      <c r="C854" s="450"/>
      <c r="D854" s="451"/>
      <c r="E854" s="473"/>
      <c r="F854" s="453"/>
      <c r="G854" s="473"/>
      <c r="H854" s="454"/>
      <c r="I854" s="453"/>
      <c r="J854" s="455"/>
      <c r="K854" s="89"/>
      <c r="L854" s="90"/>
      <c r="M854" s="63"/>
      <c r="N854" s="63"/>
      <c r="O854" s="63"/>
    </row>
    <row r="855" spans="1:15" s="80" customFormat="1" ht="45" customHeight="1">
      <c r="A855" s="486" t="s">
        <v>917</v>
      </c>
      <c r="B855" s="458" t="s">
        <v>918</v>
      </c>
      <c r="C855" s="450" t="s">
        <v>1076</v>
      </c>
      <c r="D855" s="451">
        <v>15</v>
      </c>
      <c r="E855" s="473">
        <f>H855*bdi</f>
        <v>127.16699999999999</v>
      </c>
      <c r="F855" s="453">
        <f>D855*E855</f>
        <v>1907.5049999999999</v>
      </c>
      <c r="G855" s="473">
        <v>15</v>
      </c>
      <c r="H855" s="454">
        <v>110.58</v>
      </c>
      <c r="I855" s="453">
        <f>G855*H855</f>
        <v>1658.7</v>
      </c>
      <c r="J855" s="455" t="s">
        <v>120</v>
      </c>
      <c r="K855" s="89"/>
      <c r="L855" s="90"/>
      <c r="M855" s="63"/>
      <c r="N855" s="63"/>
      <c r="O855" s="63"/>
    </row>
    <row r="856" spans="1:15" s="80" customFormat="1" ht="15" customHeight="1">
      <c r="A856" s="486"/>
      <c r="B856" s="457" t="s">
        <v>911</v>
      </c>
      <c r="C856" s="450"/>
      <c r="D856" s="451"/>
      <c r="E856" s="473"/>
      <c r="F856" s="453"/>
      <c r="G856" s="473"/>
      <c r="H856" s="454"/>
      <c r="I856" s="453"/>
      <c r="J856" s="455"/>
      <c r="K856" s="89"/>
      <c r="L856" s="90"/>
      <c r="M856" s="63"/>
      <c r="N856" s="63"/>
      <c r="O856" s="63"/>
    </row>
    <row r="857" spans="1:15" s="80" customFormat="1" ht="15" customHeight="1">
      <c r="A857" s="486"/>
      <c r="B857" s="457" t="s">
        <v>919</v>
      </c>
      <c r="C857" s="450"/>
      <c r="D857" s="451"/>
      <c r="E857" s="473"/>
      <c r="F857" s="453"/>
      <c r="G857" s="473"/>
      <c r="H857" s="454"/>
      <c r="I857" s="453"/>
      <c r="J857" s="455"/>
      <c r="K857" s="89"/>
      <c r="L857" s="90"/>
      <c r="M857" s="63"/>
      <c r="N857" s="63"/>
      <c r="O857" s="63"/>
    </row>
    <row r="858" spans="1:15" s="80" customFormat="1" ht="15" customHeight="1">
      <c r="A858" s="486"/>
      <c r="B858" s="457" t="s">
        <v>920</v>
      </c>
      <c r="C858" s="450"/>
      <c r="D858" s="451"/>
      <c r="E858" s="473"/>
      <c r="F858" s="453"/>
      <c r="G858" s="473"/>
      <c r="H858" s="454"/>
      <c r="I858" s="453"/>
      <c r="J858" s="455"/>
      <c r="K858" s="89"/>
      <c r="L858" s="90"/>
      <c r="M858" s="63"/>
      <c r="N858" s="63"/>
      <c r="O858" s="63"/>
    </row>
    <row r="859" spans="1:15" s="80" customFormat="1" ht="15" customHeight="1">
      <c r="A859" s="486"/>
      <c r="B859" s="457" t="s">
        <v>1318</v>
      </c>
      <c r="C859" s="450"/>
      <c r="D859" s="451"/>
      <c r="E859" s="473"/>
      <c r="F859" s="453"/>
      <c r="G859" s="473"/>
      <c r="H859" s="454"/>
      <c r="I859" s="453"/>
      <c r="J859" s="455"/>
      <c r="K859" s="89"/>
      <c r="L859" s="90"/>
      <c r="M859" s="63"/>
      <c r="N859" s="63"/>
      <c r="O859" s="63"/>
    </row>
    <row r="860" spans="1:15" s="80" customFormat="1" ht="30" customHeight="1">
      <c r="A860" s="486"/>
      <c r="B860" s="457" t="s">
        <v>921</v>
      </c>
      <c r="C860" s="450"/>
      <c r="D860" s="451"/>
      <c r="E860" s="473"/>
      <c r="F860" s="453"/>
      <c r="G860" s="473"/>
      <c r="H860" s="454"/>
      <c r="I860" s="453"/>
      <c r="J860" s="455"/>
      <c r="K860" s="89"/>
      <c r="L860" s="90"/>
      <c r="M860" s="63"/>
      <c r="N860" s="63"/>
      <c r="O860" s="63"/>
    </row>
    <row r="861" spans="1:15" s="80" customFormat="1" ht="15" customHeight="1" hidden="1">
      <c r="A861" s="486" t="s">
        <v>922</v>
      </c>
      <c r="B861" s="520" t="s">
        <v>923</v>
      </c>
      <c r="C861" s="450"/>
      <c r="D861" s="451"/>
      <c r="E861" s="473"/>
      <c r="F861" s="453"/>
      <c r="G861" s="473"/>
      <c r="H861" s="454"/>
      <c r="I861" s="453"/>
      <c r="J861" s="455"/>
      <c r="K861" s="89"/>
      <c r="L861" s="90"/>
      <c r="M861" s="63"/>
      <c r="N861" s="63"/>
      <c r="O861" s="63"/>
    </row>
    <row r="862" spans="1:15" s="80" customFormat="1" ht="15" customHeight="1" hidden="1">
      <c r="A862" s="456" t="s">
        <v>924</v>
      </c>
      <c r="B862" s="458" t="s">
        <v>925</v>
      </c>
      <c r="C862" s="450" t="s">
        <v>1157</v>
      </c>
      <c r="D862" s="451"/>
      <c r="E862" s="473"/>
      <c r="F862" s="453">
        <f>D862*E862</f>
        <v>0</v>
      </c>
      <c r="G862" s="473"/>
      <c r="H862" s="454">
        <v>35.18</v>
      </c>
      <c r="I862" s="453">
        <f>G862*H862</f>
        <v>0</v>
      </c>
      <c r="J862" s="455"/>
      <c r="K862" s="89"/>
      <c r="L862" s="90"/>
      <c r="M862" s="63"/>
      <c r="N862" s="63"/>
      <c r="O862" s="63"/>
    </row>
    <row r="863" spans="1:15" s="80" customFormat="1" ht="45" customHeight="1" hidden="1">
      <c r="A863" s="456"/>
      <c r="B863" s="457" t="s">
        <v>926</v>
      </c>
      <c r="C863" s="450"/>
      <c r="D863" s="451"/>
      <c r="E863" s="473"/>
      <c r="F863" s="453"/>
      <c r="G863" s="473"/>
      <c r="H863" s="454"/>
      <c r="I863" s="453"/>
      <c r="J863" s="455"/>
      <c r="K863" s="89"/>
      <c r="L863" s="90"/>
      <c r="M863" s="63"/>
      <c r="N863" s="63"/>
      <c r="O863" s="63"/>
    </row>
    <row r="864" spans="1:15" s="80" customFormat="1" ht="47.25" customHeight="1">
      <c r="A864" s="456" t="s">
        <v>927</v>
      </c>
      <c r="B864" s="520" t="s">
        <v>1321</v>
      </c>
      <c r="C864" s="450"/>
      <c r="D864" s="451"/>
      <c r="E864" s="473"/>
      <c r="F864" s="453"/>
      <c r="G864" s="473"/>
      <c r="H864" s="454"/>
      <c r="I864" s="453"/>
      <c r="J864" s="455"/>
      <c r="K864" s="89"/>
      <c r="L864" s="90"/>
      <c r="M864" s="63"/>
      <c r="N864" s="63"/>
      <c r="O864" s="63"/>
    </row>
    <row r="865" spans="1:15" s="80" customFormat="1" ht="15" customHeight="1">
      <c r="A865" s="456" t="s">
        <v>928</v>
      </c>
      <c r="B865" s="458" t="s">
        <v>1322</v>
      </c>
      <c r="C865" s="450" t="s">
        <v>1076</v>
      </c>
      <c r="D865" s="451"/>
      <c r="E865" s="473"/>
      <c r="F865" s="453"/>
      <c r="G865" s="473">
        <v>25</v>
      </c>
      <c r="H865" s="454">
        <v>12.34</v>
      </c>
      <c r="I865" s="453">
        <f>G865*H865</f>
        <v>308.5</v>
      </c>
      <c r="J865" s="455"/>
      <c r="K865" s="89"/>
      <c r="L865" s="90"/>
      <c r="M865" s="63"/>
      <c r="N865" s="63"/>
      <c r="O865" s="63"/>
    </row>
    <row r="866" spans="1:15" s="80" customFormat="1" ht="15" customHeight="1">
      <c r="A866" s="456"/>
      <c r="B866" s="457" t="s">
        <v>1323</v>
      </c>
      <c r="C866" s="450"/>
      <c r="D866" s="451"/>
      <c r="E866" s="473"/>
      <c r="F866" s="453"/>
      <c r="G866" s="473"/>
      <c r="H866" s="454"/>
      <c r="I866" s="453"/>
      <c r="J866" s="455"/>
      <c r="K866" s="89"/>
      <c r="L866" s="90"/>
      <c r="M866" s="63"/>
      <c r="N866" s="63"/>
      <c r="O866" s="63"/>
    </row>
    <row r="867" spans="1:15" s="80" customFormat="1" ht="15" customHeight="1">
      <c r="A867" s="456"/>
      <c r="B867" s="457" t="s">
        <v>1150</v>
      </c>
      <c r="C867" s="450"/>
      <c r="D867" s="451"/>
      <c r="E867" s="473"/>
      <c r="F867" s="453"/>
      <c r="G867" s="473"/>
      <c r="H867" s="454"/>
      <c r="I867" s="453"/>
      <c r="J867" s="455"/>
      <c r="K867" s="89"/>
      <c r="L867" s="90"/>
      <c r="M867" s="63"/>
      <c r="N867" s="63"/>
      <c r="O867" s="63"/>
    </row>
    <row r="868" spans="1:15" s="80" customFormat="1" ht="15" customHeight="1">
      <c r="A868" s="456"/>
      <c r="B868" s="457" t="s">
        <v>1153</v>
      </c>
      <c r="C868" s="450"/>
      <c r="D868" s="451"/>
      <c r="E868" s="473"/>
      <c r="F868" s="453"/>
      <c r="G868" s="473"/>
      <c r="H868" s="454"/>
      <c r="I868" s="453"/>
      <c r="J868" s="455"/>
      <c r="K868" s="89"/>
      <c r="L868" s="90"/>
      <c r="M868" s="63"/>
      <c r="N868" s="63"/>
      <c r="O868" s="63"/>
    </row>
    <row r="869" spans="1:15" s="80" customFormat="1" ht="15" customHeight="1">
      <c r="A869" s="456"/>
      <c r="B869" s="457" t="s">
        <v>1324</v>
      </c>
      <c r="C869" s="450"/>
      <c r="D869" s="451"/>
      <c r="E869" s="473"/>
      <c r="F869" s="453"/>
      <c r="G869" s="473"/>
      <c r="H869" s="454"/>
      <c r="I869" s="453"/>
      <c r="J869" s="455"/>
      <c r="K869" s="89"/>
      <c r="L869" s="90"/>
      <c r="M869" s="63"/>
      <c r="N869" s="63"/>
      <c r="O869" s="63"/>
    </row>
    <row r="870" spans="1:15" s="80" customFormat="1" ht="18.75" customHeight="1">
      <c r="A870" s="456"/>
      <c r="B870" s="457" t="s">
        <v>1325</v>
      </c>
      <c r="C870" s="450"/>
      <c r="D870" s="451"/>
      <c r="E870" s="473"/>
      <c r="F870" s="453"/>
      <c r="G870" s="473"/>
      <c r="H870" s="454"/>
      <c r="I870" s="453"/>
      <c r="J870" s="455"/>
      <c r="K870" s="89"/>
      <c r="L870" s="90"/>
      <c r="M870" s="63"/>
      <c r="N870" s="63"/>
      <c r="O870" s="63"/>
    </row>
    <row r="871" spans="1:15" s="80" customFormat="1" ht="15" customHeight="1">
      <c r="A871" s="456"/>
      <c r="B871" s="457" t="s">
        <v>1326</v>
      </c>
      <c r="C871" s="450"/>
      <c r="D871" s="451"/>
      <c r="E871" s="473"/>
      <c r="F871" s="453"/>
      <c r="G871" s="473"/>
      <c r="H871" s="454"/>
      <c r="I871" s="453"/>
      <c r="J871" s="455"/>
      <c r="K871" s="89"/>
      <c r="L871" s="90"/>
      <c r="M871" s="63"/>
      <c r="N871" s="63"/>
      <c r="O871" s="63"/>
    </row>
    <row r="872" spans="1:15" s="80" customFormat="1" ht="15" customHeight="1">
      <c r="A872" s="456" t="s">
        <v>929</v>
      </c>
      <c r="B872" s="458" t="s">
        <v>1327</v>
      </c>
      <c r="C872" s="450" t="s">
        <v>1076</v>
      </c>
      <c r="D872" s="451"/>
      <c r="E872" s="473"/>
      <c r="F872" s="453"/>
      <c r="G872" s="473">
        <v>15</v>
      </c>
      <c r="H872" s="454">
        <v>15.34</v>
      </c>
      <c r="I872" s="453">
        <f>G872*H872</f>
        <v>230.1</v>
      </c>
      <c r="J872" s="455"/>
      <c r="K872" s="89"/>
      <c r="L872" s="90"/>
      <c r="M872" s="63"/>
      <c r="N872" s="63"/>
      <c r="O872" s="63"/>
    </row>
    <row r="873" spans="1:15" s="80" customFormat="1" ht="15" customHeight="1">
      <c r="A873" s="456"/>
      <c r="B873" s="457" t="s">
        <v>1323</v>
      </c>
      <c r="C873" s="450"/>
      <c r="D873" s="451"/>
      <c r="E873" s="473"/>
      <c r="F873" s="453"/>
      <c r="G873" s="473"/>
      <c r="H873" s="454"/>
      <c r="I873" s="453"/>
      <c r="J873" s="455"/>
      <c r="K873" s="89"/>
      <c r="L873" s="90"/>
      <c r="M873" s="63"/>
      <c r="N873" s="63"/>
      <c r="O873" s="63"/>
    </row>
    <row r="874" spans="1:15" s="80" customFormat="1" ht="15" customHeight="1">
      <c r="A874" s="456"/>
      <c r="B874" s="457" t="s">
        <v>1150</v>
      </c>
      <c r="C874" s="450"/>
      <c r="D874" s="451"/>
      <c r="E874" s="473"/>
      <c r="F874" s="453"/>
      <c r="G874" s="473"/>
      <c r="H874" s="454"/>
      <c r="I874" s="453"/>
      <c r="J874" s="455"/>
      <c r="K874" s="89"/>
      <c r="L874" s="90"/>
      <c r="M874" s="63"/>
      <c r="N874" s="63"/>
      <c r="O874" s="63"/>
    </row>
    <row r="875" spans="1:15" s="80" customFormat="1" ht="15" customHeight="1">
      <c r="A875" s="456"/>
      <c r="B875" s="457" t="s">
        <v>1153</v>
      </c>
      <c r="C875" s="450"/>
      <c r="D875" s="451"/>
      <c r="E875" s="473"/>
      <c r="F875" s="453"/>
      <c r="G875" s="473"/>
      <c r="H875" s="454"/>
      <c r="I875" s="453"/>
      <c r="J875" s="455"/>
      <c r="K875" s="89"/>
      <c r="L875" s="90"/>
      <c r="M875" s="63"/>
      <c r="N875" s="63"/>
      <c r="O875" s="63"/>
    </row>
    <row r="876" spans="1:15" s="80" customFormat="1" ht="15" customHeight="1">
      <c r="A876" s="456"/>
      <c r="B876" s="457" t="s">
        <v>1328</v>
      </c>
      <c r="C876" s="450"/>
      <c r="D876" s="451"/>
      <c r="E876" s="473"/>
      <c r="F876" s="453"/>
      <c r="G876" s="473"/>
      <c r="H876" s="454"/>
      <c r="I876" s="453"/>
      <c r="J876" s="455"/>
      <c r="K876" s="89"/>
      <c r="L876" s="90"/>
      <c r="M876" s="63"/>
      <c r="N876" s="63"/>
      <c r="O876" s="63"/>
    </row>
    <row r="877" spans="1:15" s="80" customFormat="1" ht="30">
      <c r="A877" s="456"/>
      <c r="B877" s="457" t="s">
        <v>1329</v>
      </c>
      <c r="C877" s="450"/>
      <c r="D877" s="451"/>
      <c r="E877" s="473"/>
      <c r="F877" s="453"/>
      <c r="G877" s="473"/>
      <c r="H877" s="454"/>
      <c r="I877" s="453"/>
      <c r="J877" s="455"/>
      <c r="K877" s="89"/>
      <c r="L877" s="90"/>
      <c r="M877" s="63"/>
      <c r="N877" s="63"/>
      <c r="O877" s="63"/>
    </row>
    <row r="878" spans="1:15" s="80" customFormat="1" ht="15" customHeight="1">
      <c r="A878" s="456"/>
      <c r="B878" s="457" t="s">
        <v>1326</v>
      </c>
      <c r="C878" s="450"/>
      <c r="D878" s="451"/>
      <c r="E878" s="473"/>
      <c r="F878" s="453"/>
      <c r="G878" s="473"/>
      <c r="H878" s="454"/>
      <c r="I878" s="453"/>
      <c r="J878" s="455"/>
      <c r="K878" s="89"/>
      <c r="L878" s="90"/>
      <c r="M878" s="63"/>
      <c r="N878" s="63"/>
      <c r="O878" s="63"/>
    </row>
    <row r="879" spans="1:15" s="80" customFormat="1" ht="15" customHeight="1">
      <c r="A879" s="456" t="s">
        <v>930</v>
      </c>
      <c r="B879" s="458" t="s">
        <v>931</v>
      </c>
      <c r="C879" s="450" t="s">
        <v>1076</v>
      </c>
      <c r="D879" s="451">
        <v>18</v>
      </c>
      <c r="E879" s="473">
        <f>H879*bdi</f>
        <v>25.138999999999996</v>
      </c>
      <c r="F879" s="453">
        <f>D879*E879</f>
        <v>452.50199999999995</v>
      </c>
      <c r="G879" s="473">
        <v>18</v>
      </c>
      <c r="H879" s="454">
        <v>21.86</v>
      </c>
      <c r="I879" s="453">
        <f>G879*H879</f>
        <v>393.48</v>
      </c>
      <c r="J879" s="455" t="s">
        <v>120</v>
      </c>
      <c r="K879" s="89"/>
      <c r="L879" s="90"/>
      <c r="M879" s="63"/>
      <c r="N879" s="63"/>
      <c r="O879" s="63"/>
    </row>
    <row r="880" spans="1:15" s="80" customFormat="1" ht="15" customHeight="1">
      <c r="A880" s="456"/>
      <c r="B880" s="457" t="s">
        <v>1323</v>
      </c>
      <c r="C880" s="450"/>
      <c r="D880" s="451"/>
      <c r="E880" s="473"/>
      <c r="F880" s="453"/>
      <c r="G880" s="473"/>
      <c r="H880" s="454"/>
      <c r="I880" s="453"/>
      <c r="J880" s="455"/>
      <c r="K880" s="89"/>
      <c r="L880" s="90"/>
      <c r="M880" s="63"/>
      <c r="N880" s="63"/>
      <c r="O880" s="63"/>
    </row>
    <row r="881" spans="1:15" s="80" customFormat="1" ht="15" customHeight="1">
      <c r="A881" s="456"/>
      <c r="B881" s="457" t="s">
        <v>1150</v>
      </c>
      <c r="C881" s="450"/>
      <c r="D881" s="451"/>
      <c r="E881" s="473"/>
      <c r="F881" s="453"/>
      <c r="G881" s="473"/>
      <c r="H881" s="454"/>
      <c r="I881" s="453"/>
      <c r="J881" s="455"/>
      <c r="K881" s="89"/>
      <c r="L881" s="90"/>
      <c r="M881" s="63"/>
      <c r="N881" s="63"/>
      <c r="O881" s="63"/>
    </row>
    <row r="882" spans="1:15" s="80" customFormat="1" ht="15" customHeight="1">
      <c r="A882" s="456"/>
      <c r="B882" s="457" t="s">
        <v>1153</v>
      </c>
      <c r="C882" s="450"/>
      <c r="D882" s="451"/>
      <c r="E882" s="473"/>
      <c r="F882" s="453"/>
      <c r="G882" s="473"/>
      <c r="H882" s="454"/>
      <c r="I882" s="453"/>
      <c r="J882" s="455"/>
      <c r="K882" s="89"/>
      <c r="L882" s="90"/>
      <c r="M882" s="63"/>
      <c r="N882" s="63"/>
      <c r="O882" s="63"/>
    </row>
    <row r="883" spans="1:15" s="80" customFormat="1" ht="15" customHeight="1">
      <c r="A883" s="456"/>
      <c r="B883" s="457" t="s">
        <v>932</v>
      </c>
      <c r="C883" s="450"/>
      <c r="D883" s="451"/>
      <c r="E883" s="473"/>
      <c r="F883" s="453"/>
      <c r="G883" s="473"/>
      <c r="H883" s="454"/>
      <c r="I883" s="453"/>
      <c r="J883" s="455"/>
      <c r="K883" s="89"/>
      <c r="L883" s="90"/>
      <c r="M883" s="63"/>
      <c r="N883" s="63"/>
      <c r="O883" s="63"/>
    </row>
    <row r="884" spans="1:15" s="80" customFormat="1" ht="15.75" customHeight="1">
      <c r="A884" s="456"/>
      <c r="B884" s="457" t="s">
        <v>933</v>
      </c>
      <c r="C884" s="450"/>
      <c r="D884" s="451"/>
      <c r="E884" s="473"/>
      <c r="F884" s="453"/>
      <c r="G884" s="473"/>
      <c r="H884" s="454"/>
      <c r="I884" s="453"/>
      <c r="J884" s="455"/>
      <c r="K884" s="89"/>
      <c r="L884" s="90"/>
      <c r="M884" s="63"/>
      <c r="N884" s="63"/>
      <c r="O884" s="63"/>
    </row>
    <row r="885" spans="1:15" s="80" customFormat="1" ht="15" customHeight="1">
      <c r="A885" s="456"/>
      <c r="B885" s="457" t="s">
        <v>1326</v>
      </c>
      <c r="C885" s="450"/>
      <c r="D885" s="451"/>
      <c r="E885" s="473"/>
      <c r="F885" s="453"/>
      <c r="G885" s="473"/>
      <c r="H885" s="454"/>
      <c r="I885" s="453"/>
      <c r="J885" s="455"/>
      <c r="K885" s="89"/>
      <c r="L885" s="90"/>
      <c r="M885" s="63"/>
      <c r="N885" s="63"/>
      <c r="O885" s="63"/>
    </row>
    <row r="886" spans="1:15" s="80" customFormat="1" ht="15" customHeight="1">
      <c r="A886" s="456" t="s">
        <v>934</v>
      </c>
      <c r="B886" s="458" t="s">
        <v>1330</v>
      </c>
      <c r="C886" s="450" t="s">
        <v>1076</v>
      </c>
      <c r="D886" s="451"/>
      <c r="E886" s="473"/>
      <c r="F886" s="453"/>
      <c r="G886" s="473">
        <v>30</v>
      </c>
      <c r="H886" s="454">
        <v>23.44</v>
      </c>
      <c r="I886" s="453">
        <f>G886*H886</f>
        <v>703.2</v>
      </c>
      <c r="J886" s="455"/>
      <c r="K886" s="89"/>
      <c r="L886" s="90"/>
      <c r="M886" s="63"/>
      <c r="N886" s="63"/>
      <c r="O886" s="63"/>
    </row>
    <row r="887" spans="1:15" s="80" customFormat="1" ht="15" customHeight="1">
      <c r="A887" s="456"/>
      <c r="B887" s="457" t="s">
        <v>1323</v>
      </c>
      <c r="C887" s="450"/>
      <c r="D887" s="451"/>
      <c r="E887" s="473"/>
      <c r="F887" s="453"/>
      <c r="G887" s="473"/>
      <c r="H887" s="454"/>
      <c r="I887" s="453"/>
      <c r="J887" s="455"/>
      <c r="K887" s="89"/>
      <c r="L887" s="90"/>
      <c r="M887" s="63"/>
      <c r="N887" s="63"/>
      <c r="O887" s="63"/>
    </row>
    <row r="888" spans="1:15" s="80" customFormat="1" ht="15" customHeight="1">
      <c r="A888" s="456"/>
      <c r="B888" s="457" t="s">
        <v>1150</v>
      </c>
      <c r="C888" s="450"/>
      <c r="D888" s="451"/>
      <c r="E888" s="473"/>
      <c r="F888" s="453"/>
      <c r="G888" s="473"/>
      <c r="H888" s="454"/>
      <c r="I888" s="453"/>
      <c r="J888" s="455"/>
      <c r="K888" s="89"/>
      <c r="L888" s="90"/>
      <c r="M888" s="63"/>
      <c r="N888" s="63"/>
      <c r="O888" s="63"/>
    </row>
    <row r="889" spans="1:15" s="80" customFormat="1" ht="15" customHeight="1">
      <c r="A889" s="456"/>
      <c r="B889" s="457" t="s">
        <v>1153</v>
      </c>
      <c r="C889" s="450"/>
      <c r="D889" s="451"/>
      <c r="E889" s="473"/>
      <c r="F889" s="453"/>
      <c r="G889" s="473"/>
      <c r="H889" s="454"/>
      <c r="I889" s="453"/>
      <c r="J889" s="455"/>
      <c r="K889" s="89"/>
      <c r="L889" s="90"/>
      <c r="M889" s="63"/>
      <c r="N889" s="63"/>
      <c r="O889" s="63"/>
    </row>
    <row r="890" spans="1:15" s="80" customFormat="1" ht="30" customHeight="1">
      <c r="A890" s="456"/>
      <c r="B890" s="457" t="s">
        <v>1331</v>
      </c>
      <c r="C890" s="450"/>
      <c r="D890" s="451"/>
      <c r="E890" s="473"/>
      <c r="F890" s="453"/>
      <c r="G890" s="473"/>
      <c r="H890" s="454"/>
      <c r="I890" s="453"/>
      <c r="J890" s="455"/>
      <c r="K890" s="89"/>
      <c r="L890" s="90"/>
      <c r="M890" s="63"/>
      <c r="N890" s="63"/>
      <c r="O890" s="63"/>
    </row>
    <row r="891" spans="1:15" s="80" customFormat="1" ht="15" customHeight="1">
      <c r="A891" s="456"/>
      <c r="B891" s="457" t="s">
        <v>1332</v>
      </c>
      <c r="C891" s="450"/>
      <c r="D891" s="451"/>
      <c r="E891" s="473"/>
      <c r="F891" s="453"/>
      <c r="G891" s="473"/>
      <c r="H891" s="454"/>
      <c r="I891" s="453"/>
      <c r="J891" s="455"/>
      <c r="K891" s="89"/>
      <c r="L891" s="90"/>
      <c r="M891" s="63"/>
      <c r="N891" s="63"/>
      <c r="O891" s="63"/>
    </row>
    <row r="892" spans="1:15" s="80" customFormat="1" ht="15" customHeight="1">
      <c r="A892" s="456"/>
      <c r="B892" s="457" t="s">
        <v>1333</v>
      </c>
      <c r="C892" s="450"/>
      <c r="D892" s="451"/>
      <c r="E892" s="473"/>
      <c r="F892" s="453"/>
      <c r="G892" s="473"/>
      <c r="H892" s="454"/>
      <c r="I892" s="453"/>
      <c r="J892" s="455"/>
      <c r="K892" s="89"/>
      <c r="L892" s="90"/>
      <c r="M892" s="63"/>
      <c r="N892" s="63"/>
      <c r="O892" s="63"/>
    </row>
    <row r="893" spans="1:15" s="80" customFormat="1" ht="15" customHeight="1">
      <c r="A893" s="456" t="s">
        <v>935</v>
      </c>
      <c r="B893" s="520" t="s">
        <v>1352</v>
      </c>
      <c r="C893" s="450"/>
      <c r="D893" s="451"/>
      <c r="E893" s="473"/>
      <c r="F893" s="453"/>
      <c r="G893" s="473"/>
      <c r="H893" s="454"/>
      <c r="I893" s="453"/>
      <c r="J893" s="455"/>
      <c r="K893" s="89"/>
      <c r="L893" s="90"/>
      <c r="M893" s="63"/>
      <c r="N893" s="63"/>
      <c r="O893" s="63"/>
    </row>
    <row r="894" spans="1:15" s="80" customFormat="1" ht="30" customHeight="1">
      <c r="A894" s="456" t="s">
        <v>936</v>
      </c>
      <c r="B894" s="458" t="s">
        <v>937</v>
      </c>
      <c r="C894" s="450" t="s">
        <v>1157</v>
      </c>
      <c r="D894" s="451">
        <v>1</v>
      </c>
      <c r="E894" s="473">
        <f>H894*bdi</f>
        <v>529.2415</v>
      </c>
      <c r="F894" s="453">
        <f>D894*E894</f>
        <v>529.2415</v>
      </c>
      <c r="G894" s="473">
        <v>1</v>
      </c>
      <c r="H894" s="454">
        <v>460.21</v>
      </c>
      <c r="I894" s="453">
        <f>G894*H894</f>
        <v>460.21</v>
      </c>
      <c r="J894" s="455" t="s">
        <v>120</v>
      </c>
      <c r="K894" s="89"/>
      <c r="L894" s="90"/>
      <c r="M894" s="63"/>
      <c r="N894" s="63"/>
      <c r="O894" s="63"/>
    </row>
    <row r="895" spans="1:15" s="80" customFormat="1" ht="15" customHeight="1">
      <c r="A895" s="456"/>
      <c r="B895" s="457" t="s">
        <v>938</v>
      </c>
      <c r="C895" s="450"/>
      <c r="D895" s="451"/>
      <c r="E895" s="473"/>
      <c r="F895" s="453"/>
      <c r="G895" s="473"/>
      <c r="H895" s="454"/>
      <c r="I895" s="453"/>
      <c r="J895" s="455"/>
      <c r="K895" s="89"/>
      <c r="L895" s="90"/>
      <c r="M895" s="63"/>
      <c r="N895" s="63"/>
      <c r="O895" s="63"/>
    </row>
    <row r="896" spans="1:15" s="80" customFormat="1" ht="30" customHeight="1">
      <c r="A896" s="456"/>
      <c r="B896" s="457" t="s">
        <v>939</v>
      </c>
      <c r="C896" s="450"/>
      <c r="D896" s="451"/>
      <c r="E896" s="473"/>
      <c r="F896" s="453"/>
      <c r="G896" s="473"/>
      <c r="H896" s="454"/>
      <c r="I896" s="453"/>
      <c r="J896" s="455"/>
      <c r="K896" s="89"/>
      <c r="L896" s="90"/>
      <c r="M896" s="63"/>
      <c r="N896" s="63"/>
      <c r="O896" s="63"/>
    </row>
    <row r="897" spans="1:15" s="80" customFormat="1" ht="30" customHeight="1">
      <c r="A897" s="456"/>
      <c r="B897" s="457" t="s">
        <v>879</v>
      </c>
      <c r="C897" s="450"/>
      <c r="D897" s="451"/>
      <c r="E897" s="473"/>
      <c r="F897" s="453"/>
      <c r="G897" s="473"/>
      <c r="H897" s="454"/>
      <c r="I897" s="453"/>
      <c r="J897" s="455"/>
      <c r="K897" s="89"/>
      <c r="L897" s="90"/>
      <c r="M897" s="63"/>
      <c r="N897" s="63"/>
      <c r="O897" s="63"/>
    </row>
    <row r="898" spans="1:15" s="80" customFormat="1" ht="15" customHeight="1">
      <c r="A898" s="456"/>
      <c r="B898" s="457" t="s">
        <v>940</v>
      </c>
      <c r="C898" s="450"/>
      <c r="D898" s="451"/>
      <c r="E898" s="473"/>
      <c r="F898" s="453"/>
      <c r="G898" s="473"/>
      <c r="H898" s="454"/>
      <c r="I898" s="453"/>
      <c r="J898" s="455"/>
      <c r="K898" s="89"/>
      <c r="L898" s="90"/>
      <c r="M898" s="63"/>
      <c r="N898" s="63"/>
      <c r="O898" s="63"/>
    </row>
    <row r="899" spans="1:15" s="80" customFormat="1" ht="30" customHeight="1" hidden="1">
      <c r="A899" s="456" t="s">
        <v>941</v>
      </c>
      <c r="B899" s="458" t="s">
        <v>942</v>
      </c>
      <c r="C899" s="450" t="s">
        <v>1157</v>
      </c>
      <c r="D899" s="451"/>
      <c r="E899" s="473"/>
      <c r="F899" s="453">
        <f>D899*E899</f>
        <v>0</v>
      </c>
      <c r="G899" s="473"/>
      <c r="H899" s="454">
        <v>302.68</v>
      </c>
      <c r="I899" s="453">
        <f>G899*H899</f>
        <v>0</v>
      </c>
      <c r="J899" s="455"/>
      <c r="K899" s="89"/>
      <c r="L899" s="90"/>
      <c r="M899" s="63"/>
      <c r="N899" s="63"/>
      <c r="O899" s="63"/>
    </row>
    <row r="900" spans="1:15" s="80" customFormat="1" ht="15" customHeight="1" hidden="1">
      <c r="A900" s="456"/>
      <c r="B900" s="457" t="s">
        <v>943</v>
      </c>
      <c r="C900" s="450"/>
      <c r="D900" s="451"/>
      <c r="E900" s="473"/>
      <c r="F900" s="453"/>
      <c r="G900" s="473"/>
      <c r="H900" s="454"/>
      <c r="I900" s="453"/>
      <c r="J900" s="455"/>
      <c r="K900" s="89"/>
      <c r="L900" s="90"/>
      <c r="M900" s="63"/>
      <c r="N900" s="63"/>
      <c r="O900" s="63"/>
    </row>
    <row r="901" spans="1:15" s="80" customFormat="1" ht="30" customHeight="1" hidden="1">
      <c r="A901" s="456"/>
      <c r="B901" s="457" t="s">
        <v>939</v>
      </c>
      <c r="C901" s="450"/>
      <c r="D901" s="451"/>
      <c r="E901" s="473"/>
      <c r="F901" s="453"/>
      <c r="G901" s="473"/>
      <c r="H901" s="454"/>
      <c r="I901" s="453"/>
      <c r="J901" s="455"/>
      <c r="K901" s="89"/>
      <c r="L901" s="90"/>
      <c r="M901" s="63"/>
      <c r="N901" s="63"/>
      <c r="O901" s="63"/>
    </row>
    <row r="902" spans="1:15" s="80" customFormat="1" ht="30" customHeight="1" hidden="1">
      <c r="A902" s="456"/>
      <c r="B902" s="457" t="s">
        <v>879</v>
      </c>
      <c r="C902" s="450"/>
      <c r="D902" s="451"/>
      <c r="E902" s="473"/>
      <c r="F902" s="453"/>
      <c r="G902" s="473"/>
      <c r="H902" s="454"/>
      <c r="I902" s="453"/>
      <c r="J902" s="455"/>
      <c r="K902" s="89"/>
      <c r="L902" s="90"/>
      <c r="M902" s="63"/>
      <c r="N902" s="63"/>
      <c r="O902" s="63"/>
    </row>
    <row r="903" spans="1:15" s="80" customFormat="1" ht="15" customHeight="1" hidden="1">
      <c r="A903" s="456"/>
      <c r="B903" s="457" t="s">
        <v>940</v>
      </c>
      <c r="C903" s="450"/>
      <c r="D903" s="451"/>
      <c r="E903" s="473"/>
      <c r="F903" s="453"/>
      <c r="G903" s="473"/>
      <c r="H903" s="454"/>
      <c r="I903" s="453"/>
      <c r="J903" s="455"/>
      <c r="K903" s="89"/>
      <c r="L903" s="90"/>
      <c r="M903" s="63"/>
      <c r="N903" s="63"/>
      <c r="O903" s="63"/>
    </row>
    <row r="904" spans="1:15" s="80" customFormat="1" ht="30" customHeight="1">
      <c r="A904" s="456" t="s">
        <v>944</v>
      </c>
      <c r="B904" s="458" t="s">
        <v>945</v>
      </c>
      <c r="C904" s="450" t="s">
        <v>1157</v>
      </c>
      <c r="D904" s="451">
        <v>1</v>
      </c>
      <c r="E904" s="473">
        <f>H904*bdi</f>
        <v>425.615</v>
      </c>
      <c r="F904" s="453">
        <f>D904*E904</f>
        <v>425.615</v>
      </c>
      <c r="G904" s="473">
        <v>1</v>
      </c>
      <c r="H904" s="454">
        <v>370.1</v>
      </c>
      <c r="I904" s="453">
        <f>G904*H904</f>
        <v>370.1</v>
      </c>
      <c r="J904" s="455" t="s">
        <v>120</v>
      </c>
      <c r="K904" s="89"/>
      <c r="L904" s="90"/>
      <c r="M904" s="63"/>
      <c r="N904" s="63"/>
      <c r="O904" s="63"/>
    </row>
    <row r="905" spans="1:15" s="80" customFormat="1" ht="15" customHeight="1">
      <c r="A905" s="456"/>
      <c r="B905" s="457" t="s">
        <v>946</v>
      </c>
      <c r="C905" s="450"/>
      <c r="D905" s="451"/>
      <c r="E905" s="473"/>
      <c r="F905" s="453"/>
      <c r="G905" s="473"/>
      <c r="H905" s="454"/>
      <c r="I905" s="453"/>
      <c r="J905" s="455"/>
      <c r="K905" s="89"/>
      <c r="L905" s="90"/>
      <c r="M905" s="63"/>
      <c r="N905" s="63"/>
      <c r="O905" s="63"/>
    </row>
    <row r="906" spans="1:15" s="80" customFormat="1" ht="30" customHeight="1">
      <c r="A906" s="456"/>
      <c r="B906" s="457" t="s">
        <v>947</v>
      </c>
      <c r="C906" s="450"/>
      <c r="D906" s="451"/>
      <c r="E906" s="473"/>
      <c r="F906" s="453"/>
      <c r="G906" s="473"/>
      <c r="H906" s="454"/>
      <c r="I906" s="453"/>
      <c r="J906" s="455"/>
      <c r="K906" s="89"/>
      <c r="L906" s="90"/>
      <c r="M906" s="63"/>
      <c r="N906" s="63"/>
      <c r="O906" s="63"/>
    </row>
    <row r="907" spans="1:15" s="80" customFormat="1" ht="15" customHeight="1">
      <c r="A907" s="456"/>
      <c r="B907" s="457" t="s">
        <v>948</v>
      </c>
      <c r="C907" s="450"/>
      <c r="D907" s="451"/>
      <c r="E907" s="473"/>
      <c r="F907" s="453"/>
      <c r="G907" s="473"/>
      <c r="H907" s="454"/>
      <c r="I907" s="453"/>
      <c r="J907" s="455"/>
      <c r="K907" s="89"/>
      <c r="L907" s="90"/>
      <c r="M907" s="63"/>
      <c r="N907" s="63"/>
      <c r="O907" s="63"/>
    </row>
    <row r="908" spans="1:15" s="80" customFormat="1" ht="15" customHeight="1">
      <c r="A908" s="456"/>
      <c r="B908" s="457" t="s">
        <v>949</v>
      </c>
      <c r="C908" s="450"/>
      <c r="D908" s="451"/>
      <c r="E908" s="473"/>
      <c r="F908" s="453"/>
      <c r="G908" s="473"/>
      <c r="H908" s="454"/>
      <c r="I908" s="453"/>
      <c r="J908" s="455"/>
      <c r="K908" s="89"/>
      <c r="L908" s="90"/>
      <c r="M908" s="63"/>
      <c r="N908" s="63"/>
      <c r="O908" s="63"/>
    </row>
    <row r="909" spans="1:15" s="80" customFormat="1" ht="15" customHeight="1">
      <c r="A909" s="456"/>
      <c r="B909" s="457" t="s">
        <v>950</v>
      </c>
      <c r="C909" s="450"/>
      <c r="D909" s="451"/>
      <c r="E909" s="473"/>
      <c r="F909" s="453"/>
      <c r="G909" s="473"/>
      <c r="H909" s="454"/>
      <c r="I909" s="453"/>
      <c r="J909" s="455"/>
      <c r="K909" s="89"/>
      <c r="L909" s="90"/>
      <c r="M909" s="63"/>
      <c r="N909" s="63"/>
      <c r="O909" s="63"/>
    </row>
    <row r="910" spans="1:15" s="80" customFormat="1" ht="15" customHeight="1">
      <c r="A910" s="456"/>
      <c r="B910" s="457" t="s">
        <v>940</v>
      </c>
      <c r="C910" s="450"/>
      <c r="D910" s="451"/>
      <c r="E910" s="473"/>
      <c r="F910" s="453"/>
      <c r="G910" s="473"/>
      <c r="H910" s="454"/>
      <c r="I910" s="453"/>
      <c r="J910" s="455"/>
      <c r="K910" s="89"/>
      <c r="L910" s="90"/>
      <c r="M910" s="63"/>
      <c r="N910" s="63"/>
      <c r="O910" s="63"/>
    </row>
    <row r="911" spans="1:15" s="80" customFormat="1" ht="15" customHeight="1">
      <c r="A911" s="456" t="s">
        <v>951</v>
      </c>
      <c r="B911" s="458" t="s">
        <v>952</v>
      </c>
      <c r="C911" s="450" t="s">
        <v>1157</v>
      </c>
      <c r="D911" s="451">
        <v>2</v>
      </c>
      <c r="E911" s="473">
        <f>H911*bdi</f>
        <v>13.983999999999998</v>
      </c>
      <c r="F911" s="453">
        <f>D911*E911</f>
        <v>27.967999999999996</v>
      </c>
      <c r="G911" s="473">
        <v>2</v>
      </c>
      <c r="H911" s="454">
        <v>12.16</v>
      </c>
      <c r="I911" s="453">
        <f>G911*H911</f>
        <v>24.32</v>
      </c>
      <c r="J911" s="455" t="s">
        <v>120</v>
      </c>
      <c r="K911" s="89"/>
      <c r="L911" s="90"/>
      <c r="M911" s="63"/>
      <c r="N911" s="63"/>
      <c r="O911" s="63"/>
    </row>
    <row r="912" spans="1:15" s="80" customFormat="1" ht="30" customHeight="1" hidden="1">
      <c r="A912" s="456" t="s">
        <v>953</v>
      </c>
      <c r="B912" s="458" t="s">
        <v>954</v>
      </c>
      <c r="C912" s="450" t="s">
        <v>1157</v>
      </c>
      <c r="D912" s="451"/>
      <c r="E912" s="473"/>
      <c r="F912" s="453">
        <f>D912*E912</f>
        <v>0</v>
      </c>
      <c r="G912" s="473"/>
      <c r="H912" s="454">
        <v>505.47</v>
      </c>
      <c r="I912" s="453">
        <f>G912*H912</f>
        <v>0</v>
      </c>
      <c r="J912" s="455"/>
      <c r="K912" s="89"/>
      <c r="L912" s="90"/>
      <c r="M912" s="63"/>
      <c r="N912" s="63"/>
      <c r="O912" s="63"/>
    </row>
    <row r="913" spans="1:15" s="80" customFormat="1" ht="31.5" hidden="1">
      <c r="A913" s="456" t="s">
        <v>955</v>
      </c>
      <c r="B913" s="458" t="s">
        <v>956</v>
      </c>
      <c r="C913" s="450" t="s">
        <v>1157</v>
      </c>
      <c r="D913" s="451"/>
      <c r="E913" s="473"/>
      <c r="F913" s="453">
        <f>D913*E913</f>
        <v>0</v>
      </c>
      <c r="G913" s="473"/>
      <c r="H913" s="454">
        <v>850</v>
      </c>
      <c r="I913" s="453">
        <f>G913*H913</f>
        <v>0</v>
      </c>
      <c r="J913" s="455"/>
      <c r="K913" s="89"/>
      <c r="L913" s="90"/>
      <c r="M913" s="63"/>
      <c r="N913" s="63"/>
      <c r="O913" s="63"/>
    </row>
    <row r="914" spans="1:15" s="80" customFormat="1" ht="30" customHeight="1" hidden="1">
      <c r="A914" s="456" t="s">
        <v>957</v>
      </c>
      <c r="B914" s="458" t="s">
        <v>958</v>
      </c>
      <c r="C914" s="450" t="s">
        <v>1157</v>
      </c>
      <c r="D914" s="451"/>
      <c r="E914" s="473"/>
      <c r="F914" s="453">
        <f>D914*E914</f>
        <v>0</v>
      </c>
      <c r="G914" s="473"/>
      <c r="H914" s="454">
        <v>282.62</v>
      </c>
      <c r="I914" s="453">
        <f>G914*H914</f>
        <v>0</v>
      </c>
      <c r="J914" s="455"/>
      <c r="K914" s="89"/>
      <c r="L914" s="90"/>
      <c r="M914" s="63"/>
      <c r="N914" s="63"/>
      <c r="O914" s="63"/>
    </row>
    <row r="915" spans="1:15" s="80" customFormat="1" ht="30" customHeight="1" hidden="1">
      <c r="A915" s="456"/>
      <c r="B915" s="457" t="s">
        <v>959</v>
      </c>
      <c r="C915" s="450"/>
      <c r="D915" s="451"/>
      <c r="E915" s="473"/>
      <c r="F915" s="453"/>
      <c r="G915" s="473"/>
      <c r="H915" s="454"/>
      <c r="I915" s="453"/>
      <c r="J915" s="455"/>
      <c r="K915" s="89"/>
      <c r="L915" s="90"/>
      <c r="M915" s="63"/>
      <c r="N915" s="63"/>
      <c r="O915" s="63"/>
    </row>
    <row r="916" spans="1:15" s="80" customFormat="1" ht="30" customHeight="1" hidden="1">
      <c r="A916" s="456"/>
      <c r="B916" s="457" t="s">
        <v>960</v>
      </c>
      <c r="C916" s="450"/>
      <c r="D916" s="451"/>
      <c r="E916" s="473"/>
      <c r="F916" s="453"/>
      <c r="G916" s="473"/>
      <c r="H916" s="454"/>
      <c r="I916" s="453"/>
      <c r="J916" s="455"/>
      <c r="K916" s="89"/>
      <c r="L916" s="90"/>
      <c r="M916" s="63"/>
      <c r="N916" s="63"/>
      <c r="O916" s="63"/>
    </row>
    <row r="917" spans="1:15" s="80" customFormat="1" ht="30" customHeight="1" hidden="1">
      <c r="A917" s="456"/>
      <c r="B917" s="457" t="s">
        <v>839</v>
      </c>
      <c r="C917" s="450"/>
      <c r="D917" s="451"/>
      <c r="E917" s="473"/>
      <c r="F917" s="453"/>
      <c r="G917" s="473"/>
      <c r="H917" s="454"/>
      <c r="I917" s="453"/>
      <c r="J917" s="455"/>
      <c r="K917" s="89"/>
      <c r="L917" s="90"/>
      <c r="M917" s="63"/>
      <c r="N917" s="63"/>
      <c r="O917" s="63"/>
    </row>
    <row r="918" spans="1:15" s="80" customFormat="1" ht="15" customHeight="1" hidden="1">
      <c r="A918" s="456"/>
      <c r="B918" s="457" t="s">
        <v>940</v>
      </c>
      <c r="C918" s="450"/>
      <c r="D918" s="451"/>
      <c r="E918" s="473"/>
      <c r="F918" s="453"/>
      <c r="G918" s="473"/>
      <c r="H918" s="454"/>
      <c r="I918" s="453"/>
      <c r="J918" s="455"/>
      <c r="K918" s="89"/>
      <c r="L918" s="90"/>
      <c r="M918" s="63"/>
      <c r="N918" s="63"/>
      <c r="O918" s="63"/>
    </row>
    <row r="919" spans="1:15" s="80" customFormat="1" ht="30" customHeight="1" hidden="1">
      <c r="A919" s="456" t="s">
        <v>961</v>
      </c>
      <c r="B919" s="458" t="s">
        <v>962</v>
      </c>
      <c r="C919" s="450" t="s">
        <v>1157</v>
      </c>
      <c r="D919" s="451"/>
      <c r="E919" s="473"/>
      <c r="F919" s="453">
        <f>D919*E919</f>
        <v>0</v>
      </c>
      <c r="G919" s="473"/>
      <c r="H919" s="454">
        <v>476.56</v>
      </c>
      <c r="I919" s="453">
        <f>G919*H919</f>
        <v>0</v>
      </c>
      <c r="J919" s="455"/>
      <c r="K919" s="89"/>
      <c r="L919" s="90"/>
      <c r="M919" s="63"/>
      <c r="N919" s="63"/>
      <c r="O919" s="63"/>
    </row>
    <row r="920" spans="1:15" s="80" customFormat="1" ht="30" customHeight="1" hidden="1">
      <c r="A920" s="456"/>
      <c r="B920" s="457" t="s">
        <v>963</v>
      </c>
      <c r="C920" s="450"/>
      <c r="D920" s="451"/>
      <c r="E920" s="473"/>
      <c r="F920" s="453"/>
      <c r="G920" s="473"/>
      <c r="H920" s="454"/>
      <c r="I920" s="453"/>
      <c r="J920" s="455"/>
      <c r="K920" s="89"/>
      <c r="L920" s="90"/>
      <c r="M920" s="63"/>
      <c r="N920" s="63"/>
      <c r="O920" s="63"/>
    </row>
    <row r="921" spans="1:15" s="80" customFormat="1" ht="30" customHeight="1" hidden="1">
      <c r="A921" s="456"/>
      <c r="B921" s="457" t="s">
        <v>960</v>
      </c>
      <c r="C921" s="450"/>
      <c r="D921" s="451"/>
      <c r="E921" s="473"/>
      <c r="F921" s="453"/>
      <c r="G921" s="473"/>
      <c r="H921" s="454"/>
      <c r="I921" s="453"/>
      <c r="J921" s="455"/>
      <c r="K921" s="89"/>
      <c r="L921" s="90"/>
      <c r="M921" s="63"/>
      <c r="N921" s="63"/>
      <c r="O921" s="63"/>
    </row>
    <row r="922" spans="1:15" s="80" customFormat="1" ht="30" customHeight="1" hidden="1">
      <c r="A922" s="456"/>
      <c r="B922" s="457" t="s">
        <v>839</v>
      </c>
      <c r="C922" s="450"/>
      <c r="D922" s="451"/>
      <c r="E922" s="473"/>
      <c r="F922" s="453"/>
      <c r="G922" s="473"/>
      <c r="H922" s="454"/>
      <c r="I922" s="453"/>
      <c r="J922" s="455"/>
      <c r="K922" s="89"/>
      <c r="L922" s="90"/>
      <c r="M922" s="63"/>
      <c r="N922" s="63"/>
      <c r="O922" s="63"/>
    </row>
    <row r="923" spans="1:15" s="80" customFormat="1" ht="15" customHeight="1" hidden="1">
      <c r="A923" s="456"/>
      <c r="B923" s="457" t="s">
        <v>940</v>
      </c>
      <c r="C923" s="450"/>
      <c r="D923" s="451"/>
      <c r="E923" s="473"/>
      <c r="F923" s="453"/>
      <c r="G923" s="473"/>
      <c r="H923" s="505"/>
      <c r="I923" s="453"/>
      <c r="J923" s="455"/>
      <c r="K923" s="89"/>
      <c r="L923" s="90"/>
      <c r="M923" s="63"/>
      <c r="N923" s="63"/>
      <c r="O923" s="63"/>
    </row>
    <row r="924" spans="1:15" s="80" customFormat="1" ht="31.5" hidden="1">
      <c r="A924" s="456" t="s">
        <v>964</v>
      </c>
      <c r="B924" s="520" t="s">
        <v>965</v>
      </c>
      <c r="C924" s="450"/>
      <c r="D924" s="451"/>
      <c r="E924" s="473"/>
      <c r="F924" s="453"/>
      <c r="G924" s="473"/>
      <c r="H924" s="505"/>
      <c r="I924" s="453"/>
      <c r="J924" s="455"/>
      <c r="K924" s="89"/>
      <c r="L924" s="90"/>
      <c r="M924" s="63"/>
      <c r="N924" s="63"/>
      <c r="O924" s="63"/>
    </row>
    <row r="925" spans="1:15" s="80" customFormat="1" ht="15" customHeight="1" hidden="1">
      <c r="A925" s="456" t="s">
        <v>966</v>
      </c>
      <c r="B925" s="458" t="s">
        <v>967</v>
      </c>
      <c r="C925" s="450" t="s">
        <v>1076</v>
      </c>
      <c r="D925" s="451"/>
      <c r="E925" s="473"/>
      <c r="F925" s="453">
        <f>D925*E925</f>
        <v>0</v>
      </c>
      <c r="G925" s="473"/>
      <c r="H925" s="505">
        <v>6.57</v>
      </c>
      <c r="I925" s="453">
        <f>G925*H925</f>
        <v>0</v>
      </c>
      <c r="J925" s="455"/>
      <c r="K925" s="89"/>
      <c r="L925" s="90"/>
      <c r="M925" s="63"/>
      <c r="N925" s="63"/>
      <c r="O925" s="63"/>
    </row>
    <row r="926" spans="1:15" s="80" customFormat="1" ht="15" customHeight="1" hidden="1">
      <c r="A926" s="456"/>
      <c r="B926" s="457" t="s">
        <v>968</v>
      </c>
      <c r="C926" s="450"/>
      <c r="D926" s="451"/>
      <c r="E926" s="473"/>
      <c r="F926" s="453"/>
      <c r="G926" s="473"/>
      <c r="H926" s="505"/>
      <c r="I926" s="453"/>
      <c r="J926" s="455"/>
      <c r="K926" s="89"/>
      <c r="L926" s="90"/>
      <c r="M926" s="63"/>
      <c r="N926" s="63"/>
      <c r="O926" s="63"/>
    </row>
    <row r="927" spans="1:15" s="80" customFormat="1" ht="15" customHeight="1" hidden="1">
      <c r="A927" s="456"/>
      <c r="B927" s="457" t="s">
        <v>1800</v>
      </c>
      <c r="C927" s="450"/>
      <c r="D927" s="451"/>
      <c r="E927" s="473"/>
      <c r="F927" s="453"/>
      <c r="G927" s="473"/>
      <c r="H927" s="505"/>
      <c r="I927" s="453"/>
      <c r="J927" s="455"/>
      <c r="K927" s="89"/>
      <c r="L927" s="90"/>
      <c r="M927" s="63"/>
      <c r="N927" s="63"/>
      <c r="O927" s="63"/>
    </row>
    <row r="928" spans="1:15" s="80" customFormat="1" ht="15" customHeight="1" hidden="1">
      <c r="A928" s="456"/>
      <c r="B928" s="457" t="s">
        <v>1333</v>
      </c>
      <c r="C928" s="450"/>
      <c r="D928" s="451"/>
      <c r="E928" s="473"/>
      <c r="F928" s="453"/>
      <c r="G928" s="473"/>
      <c r="H928" s="505"/>
      <c r="I928" s="453"/>
      <c r="J928" s="455"/>
      <c r="K928" s="89"/>
      <c r="L928" s="90"/>
      <c r="M928" s="63"/>
      <c r="N928" s="63"/>
      <c r="O928" s="63"/>
    </row>
    <row r="929" spans="1:15" s="80" customFormat="1" ht="15" customHeight="1" hidden="1">
      <c r="A929" s="456" t="s">
        <v>969</v>
      </c>
      <c r="B929" s="458" t="s">
        <v>970</v>
      </c>
      <c r="C929" s="450" t="s">
        <v>1076</v>
      </c>
      <c r="D929" s="451"/>
      <c r="E929" s="473"/>
      <c r="F929" s="453">
        <f>D929*E929</f>
        <v>0</v>
      </c>
      <c r="G929" s="473"/>
      <c r="H929" s="505">
        <v>9.57</v>
      </c>
      <c r="I929" s="453">
        <f>G929*H929</f>
        <v>0</v>
      </c>
      <c r="J929" s="455"/>
      <c r="K929" s="89"/>
      <c r="L929" s="90"/>
      <c r="M929" s="63"/>
      <c r="N929" s="63"/>
      <c r="O929" s="63"/>
    </row>
    <row r="930" spans="1:15" s="80" customFormat="1" ht="15" customHeight="1" hidden="1">
      <c r="A930" s="456"/>
      <c r="B930" s="457" t="s">
        <v>971</v>
      </c>
      <c r="C930" s="450"/>
      <c r="D930" s="451"/>
      <c r="E930" s="473"/>
      <c r="F930" s="453"/>
      <c r="G930" s="473"/>
      <c r="H930" s="505"/>
      <c r="I930" s="453"/>
      <c r="J930" s="455"/>
      <c r="K930" s="89"/>
      <c r="L930" s="90"/>
      <c r="M930" s="63"/>
      <c r="N930" s="63"/>
      <c r="O930" s="63"/>
    </row>
    <row r="931" spans="1:15" s="80" customFormat="1" ht="15" customHeight="1" hidden="1">
      <c r="A931" s="456"/>
      <c r="B931" s="457" t="s">
        <v>1800</v>
      </c>
      <c r="C931" s="450"/>
      <c r="D931" s="451"/>
      <c r="E931" s="473"/>
      <c r="F931" s="453"/>
      <c r="G931" s="473"/>
      <c r="H931" s="505"/>
      <c r="I931" s="453"/>
      <c r="J931" s="455"/>
      <c r="K931" s="89"/>
      <c r="L931" s="90"/>
      <c r="M931" s="63"/>
      <c r="N931" s="63"/>
      <c r="O931" s="63"/>
    </row>
    <row r="932" spans="1:15" s="80" customFormat="1" ht="15" customHeight="1" hidden="1">
      <c r="A932" s="456"/>
      <c r="B932" s="457" t="s">
        <v>1326</v>
      </c>
      <c r="C932" s="450"/>
      <c r="D932" s="451"/>
      <c r="E932" s="473"/>
      <c r="F932" s="453"/>
      <c r="G932" s="473"/>
      <c r="H932" s="505"/>
      <c r="I932" s="453"/>
      <c r="J932" s="455"/>
      <c r="K932" s="89"/>
      <c r="L932" s="90"/>
      <c r="M932" s="63"/>
      <c r="N932" s="63"/>
      <c r="O932" s="63"/>
    </row>
    <row r="933" spans="1:15" s="80" customFormat="1" ht="15" customHeight="1" hidden="1">
      <c r="A933" s="456"/>
      <c r="B933" s="457" t="s">
        <v>972</v>
      </c>
      <c r="C933" s="450"/>
      <c r="D933" s="451"/>
      <c r="E933" s="473"/>
      <c r="F933" s="453"/>
      <c r="G933" s="473"/>
      <c r="H933" s="505"/>
      <c r="I933" s="453"/>
      <c r="J933" s="455"/>
      <c r="K933" s="89"/>
      <c r="L933" s="90"/>
      <c r="M933" s="63"/>
      <c r="N933" s="63"/>
      <c r="O933" s="63"/>
    </row>
    <row r="934" spans="1:15" s="80" customFormat="1" ht="15" customHeight="1" hidden="1">
      <c r="A934" s="456" t="s">
        <v>973</v>
      </c>
      <c r="B934" s="458" t="s">
        <v>974</v>
      </c>
      <c r="C934" s="450" t="s">
        <v>1076</v>
      </c>
      <c r="D934" s="451"/>
      <c r="E934" s="473"/>
      <c r="F934" s="453">
        <f>D934*E934</f>
        <v>0</v>
      </c>
      <c r="G934" s="473"/>
      <c r="H934" s="505">
        <v>13.16</v>
      </c>
      <c r="I934" s="453">
        <f>G934*H934</f>
        <v>0</v>
      </c>
      <c r="J934" s="455"/>
      <c r="K934" s="89"/>
      <c r="L934" s="90"/>
      <c r="M934" s="63"/>
      <c r="N934" s="63"/>
      <c r="O934" s="63"/>
    </row>
    <row r="935" spans="1:15" s="80" customFormat="1" ht="15" customHeight="1" hidden="1">
      <c r="A935" s="456"/>
      <c r="B935" s="457" t="s">
        <v>975</v>
      </c>
      <c r="C935" s="450"/>
      <c r="D935" s="451"/>
      <c r="E935" s="473"/>
      <c r="F935" s="453"/>
      <c r="G935" s="473"/>
      <c r="H935" s="505"/>
      <c r="I935" s="453"/>
      <c r="J935" s="455"/>
      <c r="K935" s="89"/>
      <c r="L935" s="90"/>
      <c r="M935" s="63"/>
      <c r="N935" s="63"/>
      <c r="O935" s="63"/>
    </row>
    <row r="936" spans="1:15" s="80" customFormat="1" ht="15" customHeight="1" hidden="1">
      <c r="A936" s="456"/>
      <c r="B936" s="457" t="s">
        <v>1800</v>
      </c>
      <c r="C936" s="450"/>
      <c r="D936" s="451"/>
      <c r="E936" s="473"/>
      <c r="F936" s="453"/>
      <c r="G936" s="473"/>
      <c r="H936" s="505"/>
      <c r="I936" s="453"/>
      <c r="J936" s="455"/>
      <c r="K936" s="89"/>
      <c r="L936" s="90"/>
      <c r="M936" s="63"/>
      <c r="N936" s="63"/>
      <c r="O936" s="63"/>
    </row>
    <row r="937" spans="1:15" s="80" customFormat="1" ht="15" customHeight="1" hidden="1">
      <c r="A937" s="456"/>
      <c r="B937" s="457" t="s">
        <v>1326</v>
      </c>
      <c r="C937" s="450"/>
      <c r="D937" s="451"/>
      <c r="E937" s="473"/>
      <c r="F937" s="453"/>
      <c r="G937" s="473"/>
      <c r="H937" s="505"/>
      <c r="I937" s="453"/>
      <c r="J937" s="455"/>
      <c r="K937" s="89"/>
      <c r="L937" s="90"/>
      <c r="M937" s="63"/>
      <c r="N937" s="63"/>
      <c r="O937" s="63"/>
    </row>
    <row r="938" spans="1:15" s="80" customFormat="1" ht="15" customHeight="1" hidden="1">
      <c r="A938" s="456"/>
      <c r="B938" s="457" t="s">
        <v>976</v>
      </c>
      <c r="C938" s="450"/>
      <c r="D938" s="451"/>
      <c r="E938" s="473"/>
      <c r="F938" s="453"/>
      <c r="G938" s="473"/>
      <c r="H938" s="505"/>
      <c r="I938" s="453"/>
      <c r="J938" s="455"/>
      <c r="K938" s="89"/>
      <c r="L938" s="90"/>
      <c r="M938" s="63"/>
      <c r="N938" s="63"/>
      <c r="O938" s="63"/>
    </row>
    <row r="939" spans="1:15" s="80" customFormat="1" ht="15" customHeight="1" hidden="1">
      <c r="A939" s="456" t="s">
        <v>977</v>
      </c>
      <c r="B939" s="458" t="s">
        <v>978</v>
      </c>
      <c r="C939" s="450" t="s">
        <v>1076</v>
      </c>
      <c r="D939" s="451"/>
      <c r="E939" s="473"/>
      <c r="F939" s="453">
        <f>D939*E939</f>
        <v>0</v>
      </c>
      <c r="G939" s="473"/>
      <c r="H939" s="505">
        <v>14.74</v>
      </c>
      <c r="I939" s="453">
        <f>G939*H939</f>
        <v>0</v>
      </c>
      <c r="J939" s="455"/>
      <c r="K939" s="89"/>
      <c r="L939" s="90"/>
      <c r="M939" s="63"/>
      <c r="N939" s="63"/>
      <c r="O939" s="63"/>
    </row>
    <row r="940" spans="1:15" s="80" customFormat="1" ht="15" customHeight="1" hidden="1">
      <c r="A940" s="456"/>
      <c r="B940" s="457" t="s">
        <v>979</v>
      </c>
      <c r="C940" s="450"/>
      <c r="D940" s="451"/>
      <c r="E940" s="473"/>
      <c r="F940" s="453"/>
      <c r="G940" s="473"/>
      <c r="H940" s="505"/>
      <c r="I940" s="453"/>
      <c r="J940" s="455"/>
      <c r="K940" s="89"/>
      <c r="L940" s="90"/>
      <c r="M940" s="63"/>
      <c r="N940" s="63"/>
      <c r="O940" s="63"/>
    </row>
    <row r="941" spans="1:15" s="80" customFormat="1" ht="15" customHeight="1" hidden="1">
      <c r="A941" s="456"/>
      <c r="B941" s="457" t="s">
        <v>1800</v>
      </c>
      <c r="C941" s="450"/>
      <c r="D941" s="451"/>
      <c r="E941" s="473"/>
      <c r="F941" s="453"/>
      <c r="G941" s="473"/>
      <c r="H941" s="505"/>
      <c r="I941" s="453"/>
      <c r="J941" s="455"/>
      <c r="K941" s="89"/>
      <c r="L941" s="90"/>
      <c r="M941" s="63"/>
      <c r="N941" s="63"/>
      <c r="O941" s="63"/>
    </row>
    <row r="942" spans="1:15" s="80" customFormat="1" ht="15" customHeight="1" hidden="1">
      <c r="A942" s="456"/>
      <c r="B942" s="457" t="s">
        <v>1326</v>
      </c>
      <c r="C942" s="450"/>
      <c r="D942" s="451"/>
      <c r="E942" s="473"/>
      <c r="F942" s="453"/>
      <c r="G942" s="473"/>
      <c r="H942" s="505"/>
      <c r="I942" s="453"/>
      <c r="J942" s="455"/>
      <c r="K942" s="89"/>
      <c r="L942" s="90"/>
      <c r="M942" s="63"/>
      <c r="N942" s="63"/>
      <c r="O942" s="63"/>
    </row>
    <row r="943" spans="1:15" s="80" customFormat="1" ht="15" customHeight="1" hidden="1">
      <c r="A943" s="456"/>
      <c r="B943" s="457" t="s">
        <v>980</v>
      </c>
      <c r="C943" s="450"/>
      <c r="D943" s="451"/>
      <c r="E943" s="473"/>
      <c r="F943" s="453"/>
      <c r="G943" s="473"/>
      <c r="H943" s="505"/>
      <c r="I943" s="453"/>
      <c r="J943" s="455"/>
      <c r="K943" s="89"/>
      <c r="L943" s="90"/>
      <c r="M943" s="63"/>
      <c r="N943" s="63"/>
      <c r="O943" s="63"/>
    </row>
    <row r="944" spans="1:15" s="80" customFormat="1" ht="15" customHeight="1" hidden="1">
      <c r="A944" s="456" t="s">
        <v>981</v>
      </c>
      <c r="B944" s="458" t="s">
        <v>982</v>
      </c>
      <c r="C944" s="450" t="s">
        <v>1076</v>
      </c>
      <c r="D944" s="451"/>
      <c r="E944" s="473"/>
      <c r="F944" s="453">
        <f>D944*E944</f>
        <v>0</v>
      </c>
      <c r="G944" s="473"/>
      <c r="H944" s="505">
        <v>28.03</v>
      </c>
      <c r="I944" s="453">
        <f>G944*H944</f>
        <v>0</v>
      </c>
      <c r="J944" s="455"/>
      <c r="K944" s="89"/>
      <c r="L944" s="90"/>
      <c r="M944" s="63"/>
      <c r="N944" s="63"/>
      <c r="O944" s="63"/>
    </row>
    <row r="945" spans="1:15" s="80" customFormat="1" ht="15" customHeight="1" hidden="1">
      <c r="A945" s="456"/>
      <c r="B945" s="457" t="s">
        <v>983</v>
      </c>
      <c r="C945" s="450"/>
      <c r="D945" s="451"/>
      <c r="E945" s="473"/>
      <c r="F945" s="453"/>
      <c r="G945" s="473"/>
      <c r="H945" s="505"/>
      <c r="I945" s="453"/>
      <c r="J945" s="455"/>
      <c r="K945" s="89"/>
      <c r="L945" s="90"/>
      <c r="M945" s="63"/>
      <c r="N945" s="63"/>
      <c r="O945" s="63"/>
    </row>
    <row r="946" spans="1:15" s="80" customFormat="1" ht="15" customHeight="1" hidden="1">
      <c r="A946" s="456"/>
      <c r="B946" s="457" t="s">
        <v>1800</v>
      </c>
      <c r="C946" s="450"/>
      <c r="D946" s="451"/>
      <c r="E946" s="473"/>
      <c r="F946" s="453"/>
      <c r="G946" s="473"/>
      <c r="H946" s="505"/>
      <c r="I946" s="453"/>
      <c r="J946" s="455"/>
      <c r="K946" s="89"/>
      <c r="L946" s="90"/>
      <c r="M946" s="63"/>
      <c r="N946" s="63"/>
      <c r="O946" s="63"/>
    </row>
    <row r="947" spans="1:15" s="80" customFormat="1" ht="15" customHeight="1" hidden="1">
      <c r="A947" s="456"/>
      <c r="B947" s="457" t="s">
        <v>1326</v>
      </c>
      <c r="C947" s="450"/>
      <c r="D947" s="451"/>
      <c r="E947" s="473"/>
      <c r="F947" s="453"/>
      <c r="G947" s="473"/>
      <c r="H947" s="505"/>
      <c r="I947" s="453"/>
      <c r="J947" s="455"/>
      <c r="K947" s="89"/>
      <c r="L947" s="90"/>
      <c r="M947" s="63"/>
      <c r="N947" s="63"/>
      <c r="O947" s="63"/>
    </row>
    <row r="948" spans="1:15" s="80" customFormat="1" ht="15" customHeight="1" hidden="1">
      <c r="A948" s="456"/>
      <c r="B948" s="457" t="s">
        <v>984</v>
      </c>
      <c r="C948" s="450"/>
      <c r="D948" s="451"/>
      <c r="E948" s="473"/>
      <c r="F948" s="453"/>
      <c r="G948" s="473"/>
      <c r="H948" s="505"/>
      <c r="I948" s="453"/>
      <c r="J948" s="455"/>
      <c r="K948" s="89"/>
      <c r="L948" s="90"/>
      <c r="M948" s="63"/>
      <c r="N948" s="63"/>
      <c r="O948" s="63"/>
    </row>
    <row r="949" spans="1:15" s="80" customFormat="1" ht="18" customHeight="1">
      <c r="A949" s="509"/>
      <c r="B949" s="556"/>
      <c r="C949" s="751" t="s">
        <v>1077</v>
      </c>
      <c r="D949" s="752"/>
      <c r="E949" s="752"/>
      <c r="F949" s="463">
        <f>SUM(F803:F948)-0.01</f>
        <v>4894.596999999999</v>
      </c>
      <c r="G949" s="552"/>
      <c r="H949" s="553"/>
      <c r="I949" s="466">
        <f>SUM(I803:I948)</f>
        <v>5867.55</v>
      </c>
      <c r="J949" s="455"/>
      <c r="K949" s="84"/>
      <c r="L949" s="90"/>
      <c r="M949" s="63"/>
      <c r="N949" s="63"/>
      <c r="O949" s="63"/>
    </row>
    <row r="950" spans="1:15" s="80" customFormat="1" ht="18" customHeight="1">
      <c r="A950" s="516">
        <v>100000</v>
      </c>
      <c r="B950" s="437" t="s">
        <v>1014</v>
      </c>
      <c r="C950" s="442"/>
      <c r="D950" s="468"/>
      <c r="E950" s="469"/>
      <c r="F950" s="453"/>
      <c r="G950" s="469"/>
      <c r="H950" s="454"/>
      <c r="I950" s="453"/>
      <c r="J950" s="455"/>
      <c r="K950" s="89"/>
      <c r="L950" s="90"/>
      <c r="M950" s="63"/>
      <c r="N950" s="63"/>
      <c r="O950" s="63"/>
    </row>
    <row r="951" spans="1:15" s="80" customFormat="1" ht="15" customHeight="1">
      <c r="A951" s="448">
        <v>100100</v>
      </c>
      <c r="B951" s="513" t="s">
        <v>1334</v>
      </c>
      <c r="C951" s="506"/>
      <c r="D951" s="451"/>
      <c r="E951" s="473"/>
      <c r="F951" s="453"/>
      <c r="G951" s="473"/>
      <c r="H951" s="454"/>
      <c r="I951" s="453"/>
      <c r="J951" s="455"/>
      <c r="K951" s="89"/>
      <c r="L951" s="90"/>
      <c r="M951" s="63"/>
      <c r="N951" s="63"/>
      <c r="O951" s="63"/>
    </row>
    <row r="952" spans="1:15" s="80" customFormat="1" ht="15" customHeight="1" hidden="1">
      <c r="A952" s="456">
        <v>100101</v>
      </c>
      <c r="B952" s="458" t="s">
        <v>985</v>
      </c>
      <c r="C952" s="450" t="s">
        <v>1157</v>
      </c>
      <c r="D952" s="451"/>
      <c r="E952" s="473"/>
      <c r="F952" s="453">
        <f aca="true" t="shared" si="8" ref="F952:F960">D952*E952</f>
        <v>0</v>
      </c>
      <c r="G952" s="473"/>
      <c r="H952" s="454">
        <v>2.63</v>
      </c>
      <c r="I952" s="453">
        <f aca="true" t="shared" si="9" ref="I952:I958">G952*H952</f>
        <v>0</v>
      </c>
      <c r="J952" s="455"/>
      <c r="K952" s="89"/>
      <c r="L952" s="90"/>
      <c r="M952" s="63"/>
      <c r="N952" s="63"/>
      <c r="O952" s="63"/>
    </row>
    <row r="953" spans="1:15" s="80" customFormat="1" ht="15" customHeight="1">
      <c r="A953" s="456" t="s">
        <v>986</v>
      </c>
      <c r="B953" s="458" t="s">
        <v>987</v>
      </c>
      <c r="C953" s="450" t="s">
        <v>1157</v>
      </c>
      <c r="D953" s="451">
        <v>15</v>
      </c>
      <c r="E953" s="473">
        <f>H953*bdi</f>
        <v>3.312</v>
      </c>
      <c r="F953" s="453">
        <f t="shared" si="8"/>
        <v>49.68</v>
      </c>
      <c r="G953" s="473">
        <v>15</v>
      </c>
      <c r="H953" s="454">
        <v>2.88</v>
      </c>
      <c r="I953" s="453">
        <f t="shared" si="9"/>
        <v>43.199999999999996</v>
      </c>
      <c r="J953" s="455" t="s">
        <v>120</v>
      </c>
      <c r="K953" s="89"/>
      <c r="L953" s="90"/>
      <c r="M953" s="63"/>
      <c r="N953" s="63"/>
      <c r="O953" s="63"/>
    </row>
    <row r="954" spans="1:15" s="80" customFormat="1" ht="15" customHeight="1" hidden="1">
      <c r="A954" s="456">
        <v>100103</v>
      </c>
      <c r="B954" s="458" t="s">
        <v>988</v>
      </c>
      <c r="C954" s="450" t="s">
        <v>1157</v>
      </c>
      <c r="D954" s="451"/>
      <c r="E954" s="473"/>
      <c r="F954" s="453">
        <f t="shared" si="8"/>
        <v>0</v>
      </c>
      <c r="G954" s="473"/>
      <c r="H954" s="454">
        <v>9.11</v>
      </c>
      <c r="I954" s="453">
        <f t="shared" si="9"/>
        <v>0</v>
      </c>
      <c r="J954" s="455"/>
      <c r="K954" s="89"/>
      <c r="L954" s="90"/>
      <c r="M954" s="63"/>
      <c r="N954" s="63"/>
      <c r="O954" s="63"/>
    </row>
    <row r="955" spans="1:15" s="80" customFormat="1" ht="15" customHeight="1">
      <c r="A955" s="456">
        <v>100104</v>
      </c>
      <c r="B955" s="458" t="s">
        <v>1335</v>
      </c>
      <c r="C955" s="450" t="s">
        <v>1157</v>
      </c>
      <c r="D955" s="451"/>
      <c r="E955" s="473"/>
      <c r="F955" s="453"/>
      <c r="G955" s="473">
        <v>80</v>
      </c>
      <c r="H955" s="454">
        <v>8.14</v>
      </c>
      <c r="I955" s="453">
        <f t="shared" si="9"/>
        <v>651.2</v>
      </c>
      <c r="J955" s="455"/>
      <c r="K955" s="89"/>
      <c r="L955" s="90"/>
      <c r="M955" s="63"/>
      <c r="N955" s="63"/>
      <c r="O955" s="63"/>
    </row>
    <row r="956" spans="1:15" s="80" customFormat="1" ht="15" customHeight="1" hidden="1">
      <c r="A956" s="456" t="s">
        <v>989</v>
      </c>
      <c r="B956" s="458" t="s">
        <v>990</v>
      </c>
      <c r="C956" s="450" t="s">
        <v>1157</v>
      </c>
      <c r="D956" s="451"/>
      <c r="E956" s="473"/>
      <c r="F956" s="453">
        <f t="shared" si="8"/>
        <v>0</v>
      </c>
      <c r="G956" s="473"/>
      <c r="H956" s="454">
        <v>25.39</v>
      </c>
      <c r="I956" s="453">
        <f t="shared" si="9"/>
        <v>0</v>
      </c>
      <c r="J956" s="455"/>
      <c r="K956" s="89"/>
      <c r="L956" s="90"/>
      <c r="M956" s="63"/>
      <c r="N956" s="63"/>
      <c r="O956" s="63"/>
    </row>
    <row r="957" spans="1:15" s="80" customFormat="1" ht="15" customHeight="1" hidden="1">
      <c r="A957" s="456"/>
      <c r="B957" s="457" t="s">
        <v>991</v>
      </c>
      <c r="C957" s="450" t="s">
        <v>1157</v>
      </c>
      <c r="D957" s="451"/>
      <c r="E957" s="473"/>
      <c r="F957" s="453">
        <f t="shared" si="8"/>
        <v>0</v>
      </c>
      <c r="G957" s="473"/>
      <c r="H957" s="454">
        <v>13.99</v>
      </c>
      <c r="I957" s="453">
        <f t="shared" si="9"/>
        <v>0</v>
      </c>
      <c r="J957" s="455"/>
      <c r="K957" s="89"/>
      <c r="L957" s="90"/>
      <c r="M957" s="63"/>
      <c r="N957" s="63"/>
      <c r="O957" s="63"/>
    </row>
    <row r="958" spans="1:15" s="80" customFormat="1" ht="15" customHeight="1" hidden="1">
      <c r="A958" s="456" t="s">
        <v>992</v>
      </c>
      <c r="B958" s="458" t="s">
        <v>993</v>
      </c>
      <c r="C958" s="450" t="s">
        <v>1157</v>
      </c>
      <c r="D958" s="451"/>
      <c r="E958" s="473"/>
      <c r="F958" s="453">
        <f t="shared" si="8"/>
        <v>0</v>
      </c>
      <c r="G958" s="473"/>
      <c r="H958" s="454">
        <v>27.39</v>
      </c>
      <c r="I958" s="453">
        <f t="shared" si="9"/>
        <v>0</v>
      </c>
      <c r="J958" s="455"/>
      <c r="K958" s="89"/>
      <c r="L958" s="90"/>
      <c r="M958" s="63"/>
      <c r="N958" s="63"/>
      <c r="O958" s="63"/>
    </row>
    <row r="959" spans="1:15" s="80" customFormat="1" ht="15" customHeight="1" hidden="1">
      <c r="A959" s="456"/>
      <c r="B959" s="457" t="s">
        <v>129</v>
      </c>
      <c r="C959" s="450"/>
      <c r="D959" s="451"/>
      <c r="E959" s="473"/>
      <c r="F959" s="453">
        <f t="shared" si="8"/>
        <v>0</v>
      </c>
      <c r="G959" s="473"/>
      <c r="H959" s="454"/>
      <c r="I959" s="453"/>
      <c r="J959" s="455"/>
      <c r="K959" s="89"/>
      <c r="L959" s="90"/>
      <c r="M959" s="63"/>
      <c r="N959" s="63"/>
      <c r="O959" s="63"/>
    </row>
    <row r="960" spans="1:15" s="80" customFormat="1" ht="15" customHeight="1">
      <c r="A960" s="456" t="s">
        <v>130</v>
      </c>
      <c r="B960" s="458" t="s">
        <v>131</v>
      </c>
      <c r="C960" s="450" t="s">
        <v>1157</v>
      </c>
      <c r="D960" s="451">
        <f>4*2</f>
        <v>8</v>
      </c>
      <c r="E960" s="473">
        <f>H960*bdi</f>
        <v>44.53949999999999</v>
      </c>
      <c r="F960" s="453">
        <f t="shared" si="8"/>
        <v>356.3159999999999</v>
      </c>
      <c r="G960" s="473">
        <v>8</v>
      </c>
      <c r="H960" s="454">
        <v>38.73</v>
      </c>
      <c r="I960" s="453">
        <f>G960*H960</f>
        <v>309.84</v>
      </c>
      <c r="J960" s="455" t="s">
        <v>120</v>
      </c>
      <c r="K960" s="89"/>
      <c r="L960" s="90"/>
      <c r="M960" s="63"/>
      <c r="N960" s="63"/>
      <c r="O960" s="63"/>
    </row>
    <row r="961" spans="1:15" s="80" customFormat="1" ht="15" customHeight="1">
      <c r="A961" s="456"/>
      <c r="B961" s="457" t="s">
        <v>132</v>
      </c>
      <c r="C961" s="450"/>
      <c r="D961" s="451"/>
      <c r="E961" s="473"/>
      <c r="F961" s="453"/>
      <c r="G961" s="473"/>
      <c r="H961" s="454"/>
      <c r="I961" s="453"/>
      <c r="J961" s="455"/>
      <c r="K961" s="89"/>
      <c r="L961" s="90"/>
      <c r="M961" s="63"/>
      <c r="N961" s="63"/>
      <c r="O961" s="63"/>
    </row>
    <row r="962" spans="1:15" s="80" customFormat="1" ht="15" customHeight="1" hidden="1">
      <c r="A962" s="456" t="s">
        <v>133</v>
      </c>
      <c r="B962" s="458" t="s">
        <v>134</v>
      </c>
      <c r="C962" s="450" t="s">
        <v>1157</v>
      </c>
      <c r="D962" s="451"/>
      <c r="E962" s="473"/>
      <c r="F962" s="453">
        <f>D962*E962</f>
        <v>0</v>
      </c>
      <c r="G962" s="473"/>
      <c r="H962" s="454">
        <v>20.93</v>
      </c>
      <c r="I962" s="453">
        <f>G962*H962</f>
        <v>0</v>
      </c>
      <c r="J962" s="455"/>
      <c r="K962" s="89"/>
      <c r="L962" s="90"/>
      <c r="M962" s="63"/>
      <c r="N962" s="63"/>
      <c r="O962" s="63"/>
    </row>
    <row r="963" spans="1:15" s="80" customFormat="1" ht="15" customHeight="1" hidden="1">
      <c r="A963" s="456" t="s">
        <v>135</v>
      </c>
      <c r="B963" s="458" t="s">
        <v>136</v>
      </c>
      <c r="C963" s="450" t="s">
        <v>1157</v>
      </c>
      <c r="D963" s="451"/>
      <c r="E963" s="473"/>
      <c r="F963" s="453">
        <f>D963*E963</f>
        <v>0</v>
      </c>
      <c r="G963" s="473"/>
      <c r="H963" s="454">
        <v>38.2</v>
      </c>
      <c r="I963" s="453">
        <f>G963*H963</f>
        <v>0</v>
      </c>
      <c r="J963" s="455"/>
      <c r="K963" s="89"/>
      <c r="L963" s="90"/>
      <c r="M963" s="63"/>
      <c r="N963" s="63"/>
      <c r="O963" s="63"/>
    </row>
    <row r="964" spans="1:15" s="80" customFormat="1" ht="45" customHeight="1" hidden="1">
      <c r="A964" s="456" t="s">
        <v>137</v>
      </c>
      <c r="B964" s="458" t="s">
        <v>138</v>
      </c>
      <c r="C964" s="450" t="s">
        <v>1157</v>
      </c>
      <c r="D964" s="451"/>
      <c r="E964" s="473"/>
      <c r="F964" s="453">
        <f>D964*E964</f>
        <v>0</v>
      </c>
      <c r="G964" s="473"/>
      <c r="H964" s="454">
        <v>344.53</v>
      </c>
      <c r="I964" s="453">
        <f>G964*H964</f>
        <v>0</v>
      </c>
      <c r="J964" s="455"/>
      <c r="K964" s="89"/>
      <c r="L964" s="90"/>
      <c r="M964" s="63"/>
      <c r="N964" s="63"/>
      <c r="O964" s="63"/>
    </row>
    <row r="965" spans="1:15" s="80" customFormat="1" ht="15" customHeight="1" hidden="1">
      <c r="A965" s="456"/>
      <c r="B965" s="457" t="s">
        <v>139</v>
      </c>
      <c r="C965" s="450"/>
      <c r="D965" s="451"/>
      <c r="E965" s="473"/>
      <c r="F965" s="453"/>
      <c r="G965" s="473"/>
      <c r="H965" s="454"/>
      <c r="I965" s="453"/>
      <c r="J965" s="455"/>
      <c r="K965" s="89"/>
      <c r="L965" s="90"/>
      <c r="M965" s="63"/>
      <c r="N965" s="63"/>
      <c r="O965" s="63"/>
    </row>
    <row r="966" spans="1:15" s="80" customFormat="1" ht="15" customHeight="1" hidden="1">
      <c r="A966" s="456"/>
      <c r="B966" s="457" t="s">
        <v>140</v>
      </c>
      <c r="C966" s="450"/>
      <c r="D966" s="451"/>
      <c r="E966" s="473"/>
      <c r="F966" s="453"/>
      <c r="G966" s="473"/>
      <c r="H966" s="454"/>
      <c r="I966" s="453"/>
      <c r="J966" s="455"/>
      <c r="K966" s="89"/>
      <c r="L966" s="90"/>
      <c r="M966" s="63"/>
      <c r="N966" s="63"/>
      <c r="O966" s="63"/>
    </row>
    <row r="967" spans="1:15" s="80" customFormat="1" ht="15" customHeight="1" hidden="1">
      <c r="A967" s="456"/>
      <c r="B967" s="457" t="s">
        <v>141</v>
      </c>
      <c r="C967" s="450"/>
      <c r="D967" s="451"/>
      <c r="E967" s="473"/>
      <c r="F967" s="453"/>
      <c r="G967" s="473"/>
      <c r="H967" s="454"/>
      <c r="I967" s="453"/>
      <c r="J967" s="447"/>
      <c r="K967" s="89"/>
      <c r="L967" s="90"/>
      <c r="M967" s="63"/>
      <c r="N967" s="63"/>
      <c r="O967" s="63"/>
    </row>
    <row r="968" spans="1:15" s="80" customFormat="1" ht="15" customHeight="1" hidden="1">
      <c r="A968" s="456" t="s">
        <v>142</v>
      </c>
      <c r="B968" s="520" t="s">
        <v>143</v>
      </c>
      <c r="C968" s="450"/>
      <c r="D968" s="451"/>
      <c r="E968" s="473"/>
      <c r="F968" s="453"/>
      <c r="G968" s="473"/>
      <c r="H968" s="454"/>
      <c r="I968" s="453"/>
      <c r="J968" s="455"/>
      <c r="K968" s="89"/>
      <c r="L968" s="90"/>
      <c r="M968" s="63"/>
      <c r="N968" s="63"/>
      <c r="O968" s="63"/>
    </row>
    <row r="969" spans="1:15" s="80" customFormat="1" ht="15" customHeight="1" hidden="1">
      <c r="A969" s="456" t="s">
        <v>144</v>
      </c>
      <c r="B969" s="458" t="s">
        <v>145</v>
      </c>
      <c r="C969" s="450" t="s">
        <v>1157</v>
      </c>
      <c r="D969" s="451"/>
      <c r="E969" s="473"/>
      <c r="F969" s="453">
        <f>D969*E969</f>
        <v>0</v>
      </c>
      <c r="G969" s="473"/>
      <c r="H969" s="454">
        <v>16</v>
      </c>
      <c r="I969" s="453">
        <f>G969*H969</f>
        <v>0</v>
      </c>
      <c r="J969" s="455"/>
      <c r="K969" s="89"/>
      <c r="L969" s="90"/>
      <c r="M969" s="63"/>
      <c r="N969" s="63"/>
      <c r="O969" s="63"/>
    </row>
    <row r="970" spans="1:15" s="80" customFormat="1" ht="15" customHeight="1" hidden="1">
      <c r="A970" s="456"/>
      <c r="B970" s="457" t="s">
        <v>146</v>
      </c>
      <c r="C970" s="450"/>
      <c r="D970" s="451"/>
      <c r="E970" s="473"/>
      <c r="F970" s="453"/>
      <c r="G970" s="473"/>
      <c r="H970" s="454"/>
      <c r="I970" s="453"/>
      <c r="J970" s="455"/>
      <c r="K970" s="89"/>
      <c r="L970" s="90"/>
      <c r="M970" s="63"/>
      <c r="N970" s="63"/>
      <c r="O970" s="63"/>
    </row>
    <row r="971" spans="1:15" s="80" customFormat="1" ht="30" customHeight="1" hidden="1">
      <c r="A971" s="486" t="s">
        <v>147</v>
      </c>
      <c r="B971" s="458" t="s">
        <v>148</v>
      </c>
      <c r="C971" s="450" t="s">
        <v>1157</v>
      </c>
      <c r="D971" s="451"/>
      <c r="E971" s="473"/>
      <c r="F971" s="453">
        <f>D971*E971</f>
        <v>0</v>
      </c>
      <c r="G971" s="473"/>
      <c r="H971" s="454">
        <v>29.22</v>
      </c>
      <c r="I971" s="453">
        <f>G971*H971</f>
        <v>0</v>
      </c>
      <c r="J971" s="455"/>
      <c r="K971" s="89"/>
      <c r="L971" s="90"/>
      <c r="M971" s="63"/>
      <c r="N971" s="63"/>
      <c r="O971" s="63"/>
    </row>
    <row r="972" spans="1:15" s="80" customFormat="1" ht="15" customHeight="1" hidden="1">
      <c r="A972" s="486"/>
      <c r="B972" s="457" t="s">
        <v>146</v>
      </c>
      <c r="C972" s="450"/>
      <c r="D972" s="451"/>
      <c r="E972" s="473"/>
      <c r="F972" s="453"/>
      <c r="G972" s="473"/>
      <c r="H972" s="454"/>
      <c r="I972" s="453"/>
      <c r="J972" s="455"/>
      <c r="K972" s="89"/>
      <c r="L972" s="90"/>
      <c r="M972" s="63"/>
      <c r="N972" s="63"/>
      <c r="O972" s="63"/>
    </row>
    <row r="973" spans="1:15" s="80" customFormat="1" ht="47.25" hidden="1">
      <c r="A973" s="456" t="s">
        <v>149</v>
      </c>
      <c r="B973" s="520" t="s">
        <v>150</v>
      </c>
      <c r="C973" s="450"/>
      <c r="D973" s="451"/>
      <c r="E973" s="473"/>
      <c r="F973" s="453"/>
      <c r="G973" s="473"/>
      <c r="H973" s="454"/>
      <c r="I973" s="453"/>
      <c r="J973" s="455"/>
      <c r="K973" s="89"/>
      <c r="L973" s="90"/>
      <c r="M973" s="63"/>
      <c r="N973" s="63"/>
      <c r="O973" s="63"/>
    </row>
    <row r="974" spans="1:15" s="80" customFormat="1" ht="15" customHeight="1" hidden="1">
      <c r="A974" s="456" t="s">
        <v>151</v>
      </c>
      <c r="B974" s="458" t="s">
        <v>152</v>
      </c>
      <c r="C974" s="450" t="s">
        <v>1157</v>
      </c>
      <c r="D974" s="451"/>
      <c r="E974" s="473"/>
      <c r="F974" s="453">
        <f>D974*E974</f>
        <v>0</v>
      </c>
      <c r="G974" s="473"/>
      <c r="H974" s="454">
        <v>39.4</v>
      </c>
      <c r="I974" s="453">
        <f>G974*H974</f>
        <v>0</v>
      </c>
      <c r="J974" s="455"/>
      <c r="K974" s="89"/>
      <c r="L974" s="90"/>
      <c r="M974" s="63"/>
      <c r="N974" s="63"/>
      <c r="O974" s="63"/>
    </row>
    <row r="975" spans="1:15" s="80" customFormat="1" ht="45" customHeight="1" hidden="1">
      <c r="A975" s="456"/>
      <c r="B975" s="457" t="s">
        <v>153</v>
      </c>
      <c r="C975" s="450"/>
      <c r="D975" s="451"/>
      <c r="E975" s="473"/>
      <c r="F975" s="453"/>
      <c r="G975" s="473"/>
      <c r="H975" s="454"/>
      <c r="I975" s="453"/>
      <c r="J975" s="455"/>
      <c r="K975" s="89"/>
      <c r="L975" s="90"/>
      <c r="M975" s="63"/>
      <c r="N975" s="63"/>
      <c r="O975" s="63"/>
    </row>
    <row r="976" spans="1:15" s="80" customFormat="1" ht="15" customHeight="1" hidden="1">
      <c r="A976" s="456" t="s">
        <v>154</v>
      </c>
      <c r="B976" s="458" t="s">
        <v>155</v>
      </c>
      <c r="C976" s="450" t="s">
        <v>1157</v>
      </c>
      <c r="D976" s="451"/>
      <c r="E976" s="473"/>
      <c r="F976" s="453">
        <f>D976*E976</f>
        <v>0</v>
      </c>
      <c r="G976" s="473"/>
      <c r="H976" s="454">
        <v>50.5</v>
      </c>
      <c r="I976" s="453">
        <f>G976*H976</f>
        <v>0</v>
      </c>
      <c r="J976" s="455"/>
      <c r="K976" s="89"/>
      <c r="L976" s="90"/>
      <c r="M976" s="63"/>
      <c r="N976" s="63"/>
      <c r="O976" s="63"/>
    </row>
    <row r="977" spans="1:15" s="80" customFormat="1" ht="30" customHeight="1" hidden="1">
      <c r="A977" s="456"/>
      <c r="B977" s="457" t="s">
        <v>156</v>
      </c>
      <c r="C977" s="450"/>
      <c r="D977" s="451"/>
      <c r="E977" s="473"/>
      <c r="F977" s="453"/>
      <c r="G977" s="473"/>
      <c r="H977" s="454"/>
      <c r="I977" s="453"/>
      <c r="J977" s="455"/>
      <c r="K977" s="89"/>
      <c r="L977" s="90"/>
      <c r="M977" s="63"/>
      <c r="N977" s="63"/>
      <c r="O977" s="63"/>
    </row>
    <row r="978" spans="1:15" s="80" customFormat="1" ht="15" customHeight="1" hidden="1">
      <c r="A978" s="456" t="s">
        <v>157</v>
      </c>
      <c r="B978" s="458" t="s">
        <v>158</v>
      </c>
      <c r="C978" s="450" t="s">
        <v>1157</v>
      </c>
      <c r="D978" s="451"/>
      <c r="E978" s="473"/>
      <c r="F978" s="453">
        <f>D978*E978</f>
        <v>0</v>
      </c>
      <c r="G978" s="473"/>
      <c r="H978" s="454">
        <v>44.4</v>
      </c>
      <c r="I978" s="453">
        <f>G978*H978</f>
        <v>0</v>
      </c>
      <c r="J978" s="455"/>
      <c r="K978" s="89"/>
      <c r="L978" s="90"/>
      <c r="M978" s="63"/>
      <c r="N978" s="63"/>
      <c r="O978" s="63"/>
    </row>
    <row r="979" spans="1:15" s="80" customFormat="1" ht="45" customHeight="1" hidden="1">
      <c r="A979" s="456"/>
      <c r="B979" s="457" t="s">
        <v>159</v>
      </c>
      <c r="C979" s="450"/>
      <c r="D979" s="451"/>
      <c r="E979" s="473"/>
      <c r="F979" s="453"/>
      <c r="G979" s="473"/>
      <c r="H979" s="454"/>
      <c r="I979" s="453"/>
      <c r="J979" s="455"/>
      <c r="K979" s="89"/>
      <c r="L979" s="90"/>
      <c r="M979" s="63"/>
      <c r="N979" s="63"/>
      <c r="O979" s="63"/>
    </row>
    <row r="980" spans="1:15" s="80" customFormat="1" ht="15" customHeight="1" hidden="1">
      <c r="A980" s="456" t="s">
        <v>160</v>
      </c>
      <c r="B980" s="458" t="s">
        <v>161</v>
      </c>
      <c r="C980" s="450" t="s">
        <v>1157</v>
      </c>
      <c r="D980" s="451"/>
      <c r="E980" s="473"/>
      <c r="F980" s="453">
        <f>D980*E980</f>
        <v>0</v>
      </c>
      <c r="G980" s="473"/>
      <c r="H980" s="454">
        <v>55.5</v>
      </c>
      <c r="I980" s="453">
        <f>G980*H980</f>
        <v>0</v>
      </c>
      <c r="J980" s="455"/>
      <c r="K980" s="89"/>
      <c r="L980" s="90"/>
      <c r="M980" s="63"/>
      <c r="N980" s="63"/>
      <c r="O980" s="63"/>
    </row>
    <row r="981" spans="1:15" s="80" customFormat="1" ht="45" customHeight="1" hidden="1">
      <c r="A981" s="456"/>
      <c r="B981" s="457" t="s">
        <v>162</v>
      </c>
      <c r="C981" s="450"/>
      <c r="D981" s="451"/>
      <c r="E981" s="473"/>
      <c r="F981" s="453"/>
      <c r="G981" s="473"/>
      <c r="H981" s="454"/>
      <c r="I981" s="453"/>
      <c r="J981" s="455"/>
      <c r="K981" s="89"/>
      <c r="L981" s="90"/>
      <c r="M981" s="63"/>
      <c r="N981" s="63"/>
      <c r="O981" s="63"/>
    </row>
    <row r="982" spans="1:15" s="80" customFormat="1" ht="15" customHeight="1" hidden="1">
      <c r="A982" s="456" t="s">
        <v>163</v>
      </c>
      <c r="B982" s="458" t="s">
        <v>164</v>
      </c>
      <c r="C982" s="450" t="s">
        <v>1157</v>
      </c>
      <c r="D982" s="451"/>
      <c r="E982" s="473"/>
      <c r="F982" s="453">
        <f>D982*E982</f>
        <v>0</v>
      </c>
      <c r="G982" s="473"/>
      <c r="H982" s="454">
        <v>77.67</v>
      </c>
      <c r="I982" s="453">
        <f>G982*H982</f>
        <v>0</v>
      </c>
      <c r="J982" s="455"/>
      <c r="K982" s="89"/>
      <c r="L982" s="90"/>
      <c r="M982" s="63"/>
      <c r="N982" s="63"/>
      <c r="O982" s="63"/>
    </row>
    <row r="983" spans="1:15" s="80" customFormat="1" ht="45" customHeight="1" hidden="1">
      <c r="A983" s="456"/>
      <c r="B983" s="457" t="s">
        <v>165</v>
      </c>
      <c r="C983" s="450"/>
      <c r="D983" s="451"/>
      <c r="E983" s="473"/>
      <c r="F983" s="453"/>
      <c r="G983" s="473"/>
      <c r="H983" s="454"/>
      <c r="I983" s="453"/>
      <c r="J983" s="455"/>
      <c r="K983" s="89"/>
      <c r="L983" s="90"/>
      <c r="M983" s="63"/>
      <c r="N983" s="63"/>
      <c r="O983" s="63"/>
    </row>
    <row r="984" spans="1:15" s="80" customFormat="1" ht="15" customHeight="1" hidden="1">
      <c r="A984" s="456" t="s">
        <v>166</v>
      </c>
      <c r="B984" s="520" t="s">
        <v>167</v>
      </c>
      <c r="C984" s="450"/>
      <c r="D984" s="451"/>
      <c r="E984" s="473"/>
      <c r="F984" s="453"/>
      <c r="G984" s="473"/>
      <c r="H984" s="454"/>
      <c r="I984" s="453"/>
      <c r="J984" s="455"/>
      <c r="K984" s="89"/>
      <c r="L984" s="90"/>
      <c r="M984" s="63"/>
      <c r="N984" s="63"/>
      <c r="O984" s="63"/>
    </row>
    <row r="985" spans="1:15" s="80" customFormat="1" ht="15" customHeight="1" hidden="1">
      <c r="A985" s="486" t="s">
        <v>168</v>
      </c>
      <c r="B985" s="458" t="s">
        <v>169</v>
      </c>
      <c r="C985" s="450" t="s">
        <v>1157</v>
      </c>
      <c r="D985" s="451"/>
      <c r="E985" s="473"/>
      <c r="F985" s="453">
        <f>D985*E985</f>
        <v>0</v>
      </c>
      <c r="G985" s="473"/>
      <c r="H985" s="454">
        <v>28.57</v>
      </c>
      <c r="I985" s="453">
        <f>G985*H985</f>
        <v>0</v>
      </c>
      <c r="J985" s="455"/>
      <c r="K985" s="89"/>
      <c r="L985" s="90"/>
      <c r="M985" s="63"/>
      <c r="N985" s="63"/>
      <c r="O985" s="63"/>
    </row>
    <row r="986" spans="1:15" s="80" customFormat="1" ht="30" customHeight="1" hidden="1">
      <c r="A986" s="486"/>
      <c r="B986" s="457" t="s">
        <v>170</v>
      </c>
      <c r="C986" s="450"/>
      <c r="D986" s="451"/>
      <c r="E986" s="473"/>
      <c r="F986" s="453"/>
      <c r="G986" s="473"/>
      <c r="H986" s="454"/>
      <c r="I986" s="453"/>
      <c r="J986" s="455"/>
      <c r="K986" s="89"/>
      <c r="L986" s="90"/>
      <c r="M986" s="63"/>
      <c r="N986" s="63"/>
      <c r="O986" s="63"/>
    </row>
    <row r="987" spans="1:15" s="80" customFormat="1" ht="15" customHeight="1" hidden="1">
      <c r="A987" s="486" t="s">
        <v>171</v>
      </c>
      <c r="B987" s="458" t="s">
        <v>172</v>
      </c>
      <c r="C987" s="450" t="s">
        <v>1157</v>
      </c>
      <c r="D987" s="451"/>
      <c r="E987" s="473"/>
      <c r="F987" s="453">
        <f>D987*E987</f>
        <v>0</v>
      </c>
      <c r="G987" s="473"/>
      <c r="H987" s="454">
        <v>44.61</v>
      </c>
      <c r="I987" s="453">
        <f>G987*H987</f>
        <v>0</v>
      </c>
      <c r="J987" s="455"/>
      <c r="K987" s="89"/>
      <c r="L987" s="90"/>
      <c r="M987" s="63"/>
      <c r="N987" s="63"/>
      <c r="O987" s="63"/>
    </row>
    <row r="988" spans="1:15" s="80" customFormat="1" ht="30" customHeight="1" hidden="1">
      <c r="A988" s="486"/>
      <c r="B988" s="457" t="s">
        <v>173</v>
      </c>
      <c r="C988" s="450"/>
      <c r="D988" s="451"/>
      <c r="E988" s="473"/>
      <c r="F988" s="453"/>
      <c r="G988" s="473"/>
      <c r="H988" s="454"/>
      <c r="I988" s="453"/>
      <c r="J988" s="455"/>
      <c r="K988" s="89"/>
      <c r="L988" s="90"/>
      <c r="M988" s="63"/>
      <c r="N988" s="63"/>
      <c r="O988" s="63"/>
    </row>
    <row r="989" spans="1:15" s="80" customFormat="1" ht="15" customHeight="1" hidden="1">
      <c r="A989" s="486" t="s">
        <v>174</v>
      </c>
      <c r="B989" s="458" t="s">
        <v>175</v>
      </c>
      <c r="C989" s="450" t="s">
        <v>1157</v>
      </c>
      <c r="D989" s="451"/>
      <c r="E989" s="473"/>
      <c r="F989" s="453">
        <f>D989*E989</f>
        <v>0</v>
      </c>
      <c r="G989" s="473"/>
      <c r="H989" s="454">
        <v>31.84</v>
      </c>
      <c r="I989" s="453">
        <f>G989*H989</f>
        <v>0</v>
      </c>
      <c r="J989" s="455"/>
      <c r="K989" s="89"/>
      <c r="L989" s="90"/>
      <c r="M989" s="63"/>
      <c r="N989" s="63"/>
      <c r="O989" s="63"/>
    </row>
    <row r="990" spans="1:15" s="80" customFormat="1" ht="30" customHeight="1" hidden="1">
      <c r="A990" s="486"/>
      <c r="B990" s="457" t="s">
        <v>176</v>
      </c>
      <c r="C990" s="450"/>
      <c r="D990" s="451"/>
      <c r="E990" s="473"/>
      <c r="F990" s="453"/>
      <c r="G990" s="473"/>
      <c r="H990" s="454"/>
      <c r="I990" s="453"/>
      <c r="J990" s="455"/>
      <c r="K990" s="89"/>
      <c r="L990" s="90"/>
      <c r="M990" s="63"/>
      <c r="N990" s="63"/>
      <c r="O990" s="63"/>
    </row>
    <row r="991" spans="1:15" s="80" customFormat="1" ht="15" customHeight="1" hidden="1">
      <c r="A991" s="486" t="s">
        <v>177</v>
      </c>
      <c r="B991" s="458" t="s">
        <v>178</v>
      </c>
      <c r="C991" s="450" t="s">
        <v>1157</v>
      </c>
      <c r="D991" s="451"/>
      <c r="E991" s="473"/>
      <c r="F991" s="453">
        <f>D991*E991</f>
        <v>0</v>
      </c>
      <c r="G991" s="473"/>
      <c r="H991" s="454">
        <v>48.82</v>
      </c>
      <c r="I991" s="453">
        <f>G991*H991</f>
        <v>0</v>
      </c>
      <c r="J991" s="455"/>
      <c r="K991" s="89"/>
      <c r="L991" s="90"/>
      <c r="M991" s="63"/>
      <c r="N991" s="63"/>
      <c r="O991" s="63"/>
    </row>
    <row r="992" spans="1:15" s="80" customFormat="1" ht="30" customHeight="1" hidden="1">
      <c r="A992" s="486"/>
      <c r="B992" s="457" t="s">
        <v>179</v>
      </c>
      <c r="C992" s="450"/>
      <c r="D992" s="451"/>
      <c r="E992" s="473"/>
      <c r="F992" s="453"/>
      <c r="G992" s="473"/>
      <c r="H992" s="454"/>
      <c r="I992" s="453"/>
      <c r="J992" s="455"/>
      <c r="K992" s="89"/>
      <c r="L992" s="90"/>
      <c r="M992" s="63"/>
      <c r="N992" s="63"/>
      <c r="O992" s="63"/>
    </row>
    <row r="993" spans="1:15" s="80" customFormat="1" ht="15" customHeight="1" hidden="1">
      <c r="A993" s="486" t="s">
        <v>180</v>
      </c>
      <c r="B993" s="458" t="s">
        <v>181</v>
      </c>
      <c r="C993" s="450" t="s">
        <v>1157</v>
      </c>
      <c r="D993" s="451"/>
      <c r="E993" s="473"/>
      <c r="F993" s="453">
        <f>D993*E993</f>
        <v>0</v>
      </c>
      <c r="G993" s="473"/>
      <c r="H993" s="454">
        <v>88.64</v>
      </c>
      <c r="I993" s="453">
        <f>G993*H993</f>
        <v>0</v>
      </c>
      <c r="J993" s="455"/>
      <c r="K993" s="89"/>
      <c r="L993" s="90"/>
      <c r="M993" s="63"/>
      <c r="N993" s="63"/>
      <c r="O993" s="63"/>
    </row>
    <row r="994" spans="1:15" s="80" customFormat="1" ht="30" customHeight="1" hidden="1">
      <c r="A994" s="486"/>
      <c r="B994" s="457" t="s">
        <v>182</v>
      </c>
      <c r="C994" s="450"/>
      <c r="D994" s="451"/>
      <c r="E994" s="473"/>
      <c r="F994" s="453"/>
      <c r="G994" s="473"/>
      <c r="H994" s="454"/>
      <c r="I994" s="453"/>
      <c r="J994" s="455"/>
      <c r="K994" s="89"/>
      <c r="L994" s="90"/>
      <c r="M994" s="63"/>
      <c r="N994" s="63"/>
      <c r="O994" s="63"/>
    </row>
    <row r="995" spans="1:15" s="80" customFormat="1" ht="15" customHeight="1" hidden="1">
      <c r="A995" s="456" t="s">
        <v>183</v>
      </c>
      <c r="B995" s="520" t="s">
        <v>184</v>
      </c>
      <c r="C995" s="450"/>
      <c r="D995" s="451"/>
      <c r="E995" s="473"/>
      <c r="F995" s="453"/>
      <c r="G995" s="473"/>
      <c r="H995" s="454"/>
      <c r="I995" s="453"/>
      <c r="J995" s="455"/>
      <c r="K995" s="89"/>
      <c r="L995" s="90"/>
      <c r="M995" s="63"/>
      <c r="N995" s="63"/>
      <c r="O995" s="63"/>
    </row>
    <row r="996" spans="1:15" s="80" customFormat="1" ht="15" customHeight="1" hidden="1">
      <c r="A996" s="456" t="s">
        <v>185</v>
      </c>
      <c r="B996" s="457" t="s">
        <v>186</v>
      </c>
      <c r="C996" s="450" t="s">
        <v>1157</v>
      </c>
      <c r="D996" s="451"/>
      <c r="E996" s="473"/>
      <c r="F996" s="453">
        <f>D996*E996</f>
        <v>0</v>
      </c>
      <c r="G996" s="473"/>
      <c r="H996" s="454">
        <v>9.94</v>
      </c>
      <c r="I996" s="453">
        <f>G996*H996</f>
        <v>0</v>
      </c>
      <c r="J996" s="455"/>
      <c r="K996" s="89"/>
      <c r="L996" s="90"/>
      <c r="M996" s="63"/>
      <c r="N996" s="63"/>
      <c r="O996" s="63"/>
    </row>
    <row r="997" spans="1:15" s="80" customFormat="1" ht="15" customHeight="1" hidden="1">
      <c r="A997" s="456" t="s">
        <v>187</v>
      </c>
      <c r="B997" s="457" t="s">
        <v>188</v>
      </c>
      <c r="C997" s="450" t="s">
        <v>1157</v>
      </c>
      <c r="D997" s="451"/>
      <c r="E997" s="473"/>
      <c r="F997" s="453">
        <f>D997*E997</f>
        <v>0</v>
      </c>
      <c r="G997" s="473"/>
      <c r="H997" s="454">
        <v>11.88</v>
      </c>
      <c r="I997" s="453">
        <f>G997*H997</f>
        <v>0</v>
      </c>
      <c r="J997" s="455"/>
      <c r="K997" s="89"/>
      <c r="L997" s="90"/>
      <c r="M997" s="63"/>
      <c r="N997" s="63"/>
      <c r="O997" s="63"/>
    </row>
    <row r="998" spans="1:15" s="80" customFormat="1" ht="15" customHeight="1" hidden="1">
      <c r="A998" s="456" t="s">
        <v>189</v>
      </c>
      <c r="B998" s="457" t="s">
        <v>190</v>
      </c>
      <c r="C998" s="450" t="s">
        <v>1157</v>
      </c>
      <c r="D998" s="451"/>
      <c r="E998" s="473"/>
      <c r="F998" s="453">
        <f>D998*E998</f>
        <v>0</v>
      </c>
      <c r="G998" s="473"/>
      <c r="H998" s="454">
        <v>16.38</v>
      </c>
      <c r="I998" s="453">
        <f>G998*H998</f>
        <v>0</v>
      </c>
      <c r="J998" s="455"/>
      <c r="K998" s="89"/>
      <c r="L998" s="90"/>
      <c r="M998" s="63"/>
      <c r="N998" s="63"/>
      <c r="O998" s="63"/>
    </row>
    <row r="999" spans="1:15" s="80" customFormat="1" ht="15" customHeight="1">
      <c r="A999" s="456" t="s">
        <v>1509</v>
      </c>
      <c r="B999" s="520" t="s">
        <v>1166</v>
      </c>
      <c r="C999" s="450"/>
      <c r="D999" s="451"/>
      <c r="E999" s="473"/>
      <c r="F999" s="453"/>
      <c r="G999" s="473"/>
      <c r="H999" s="454"/>
      <c r="I999" s="453"/>
      <c r="J999" s="455"/>
      <c r="K999" s="89"/>
      <c r="L999" s="90"/>
      <c r="M999" s="63"/>
      <c r="N999" s="63"/>
      <c r="O999" s="63"/>
    </row>
    <row r="1000" spans="1:15" s="80" customFormat="1" ht="15" customHeight="1">
      <c r="A1000" s="456" t="s">
        <v>191</v>
      </c>
      <c r="B1000" s="458" t="s">
        <v>192</v>
      </c>
      <c r="C1000" s="450" t="s">
        <v>1157</v>
      </c>
      <c r="D1000" s="451">
        <v>44</v>
      </c>
      <c r="E1000" s="473">
        <f>H1000*bdi</f>
        <v>3.4614999999999996</v>
      </c>
      <c r="F1000" s="453">
        <f>D1000*E1000</f>
        <v>152.30599999999998</v>
      </c>
      <c r="G1000" s="473">
        <v>44</v>
      </c>
      <c r="H1000" s="454">
        <v>3.01</v>
      </c>
      <c r="I1000" s="453">
        <f>G1000*H1000</f>
        <v>132.44</v>
      </c>
      <c r="J1000" s="455" t="s">
        <v>120</v>
      </c>
      <c r="K1000" s="89"/>
      <c r="L1000" s="90"/>
      <c r="M1000" s="63"/>
      <c r="N1000" s="63"/>
      <c r="O1000" s="63"/>
    </row>
    <row r="1001" spans="1:15" s="80" customFormat="1" ht="16.5" customHeight="1" hidden="1">
      <c r="A1001" s="456" t="s">
        <v>193</v>
      </c>
      <c r="B1001" s="458" t="s">
        <v>194</v>
      </c>
      <c r="C1001" s="450" t="s">
        <v>1157</v>
      </c>
      <c r="D1001" s="451"/>
      <c r="E1001" s="473"/>
      <c r="F1001" s="453">
        <f>D1001*E1001</f>
        <v>0</v>
      </c>
      <c r="G1001" s="473"/>
      <c r="H1001" s="454">
        <v>47.51</v>
      </c>
      <c r="I1001" s="453">
        <f>G1001*H1001</f>
        <v>0</v>
      </c>
      <c r="J1001" s="455"/>
      <c r="K1001" s="89"/>
      <c r="L1001" s="90"/>
      <c r="M1001" s="63"/>
      <c r="N1001" s="63"/>
      <c r="O1001" s="63"/>
    </row>
    <row r="1002" spans="1:15" s="80" customFormat="1" ht="15" customHeight="1" hidden="1">
      <c r="A1002" s="456" t="s">
        <v>1510</v>
      </c>
      <c r="B1002" s="458" t="s">
        <v>1336</v>
      </c>
      <c r="C1002" s="450" t="s">
        <v>1157</v>
      </c>
      <c r="D1002" s="451"/>
      <c r="E1002" s="473"/>
      <c r="F1002" s="453"/>
      <c r="G1002" s="473"/>
      <c r="H1002" s="454">
        <v>11.15</v>
      </c>
      <c r="I1002" s="453">
        <f>G1002*H1002</f>
        <v>0</v>
      </c>
      <c r="J1002" s="455"/>
      <c r="K1002" s="89"/>
      <c r="L1002" s="90"/>
      <c r="M1002" s="63"/>
      <c r="N1002" s="63"/>
      <c r="O1002" s="63"/>
    </row>
    <row r="1003" spans="1:15" s="80" customFormat="1" ht="15" customHeight="1" hidden="1">
      <c r="A1003" s="456"/>
      <c r="B1003" s="457" t="s">
        <v>1337</v>
      </c>
      <c r="C1003" s="450"/>
      <c r="D1003" s="451"/>
      <c r="E1003" s="473"/>
      <c r="F1003" s="453"/>
      <c r="G1003" s="473"/>
      <c r="H1003" s="454"/>
      <c r="I1003" s="453"/>
      <c r="J1003" s="455"/>
      <c r="K1003" s="89"/>
      <c r="L1003" s="90"/>
      <c r="M1003" s="63"/>
      <c r="N1003" s="63"/>
      <c r="O1003" s="63"/>
    </row>
    <row r="1004" spans="1:15" s="80" customFormat="1" ht="15" customHeight="1" hidden="1">
      <c r="A1004" s="456" t="s">
        <v>1511</v>
      </c>
      <c r="B1004" s="458" t="s">
        <v>1338</v>
      </c>
      <c r="C1004" s="450" t="s">
        <v>1157</v>
      </c>
      <c r="D1004" s="451"/>
      <c r="E1004" s="473"/>
      <c r="F1004" s="453"/>
      <c r="G1004" s="473"/>
      <c r="H1004" s="454">
        <v>11.3</v>
      </c>
      <c r="I1004" s="453">
        <f>G1004*H1004</f>
        <v>0</v>
      </c>
      <c r="J1004" s="455"/>
      <c r="K1004" s="89"/>
      <c r="L1004" s="90"/>
      <c r="M1004" s="63"/>
      <c r="N1004" s="63"/>
      <c r="O1004" s="63"/>
    </row>
    <row r="1005" spans="1:15" s="80" customFormat="1" ht="15" customHeight="1" hidden="1">
      <c r="A1005" s="456"/>
      <c r="B1005" s="457" t="s">
        <v>1339</v>
      </c>
      <c r="C1005" s="450"/>
      <c r="D1005" s="451"/>
      <c r="E1005" s="473"/>
      <c r="F1005" s="453"/>
      <c r="G1005" s="473"/>
      <c r="H1005" s="454"/>
      <c r="I1005" s="453"/>
      <c r="J1005" s="455"/>
      <c r="K1005" s="89"/>
      <c r="L1005" s="90"/>
      <c r="M1005" s="63"/>
      <c r="N1005" s="63"/>
      <c r="O1005" s="63"/>
    </row>
    <row r="1006" spans="1:15" s="80" customFormat="1" ht="15" customHeight="1" hidden="1">
      <c r="A1006" s="456" t="s">
        <v>1512</v>
      </c>
      <c r="B1006" s="458" t="s">
        <v>1340</v>
      </c>
      <c r="C1006" s="450" t="s">
        <v>1157</v>
      </c>
      <c r="D1006" s="451"/>
      <c r="E1006" s="473"/>
      <c r="F1006" s="453"/>
      <c r="G1006" s="473"/>
      <c r="H1006" s="454">
        <v>102.44</v>
      </c>
      <c r="I1006" s="453">
        <f>G1006*H1006</f>
        <v>0</v>
      </c>
      <c r="J1006" s="455"/>
      <c r="K1006" s="89"/>
      <c r="L1006" s="90"/>
      <c r="M1006" s="63"/>
      <c r="N1006" s="63"/>
      <c r="O1006" s="63"/>
    </row>
    <row r="1007" spans="1:15" s="80" customFormat="1" ht="30" customHeight="1" hidden="1">
      <c r="A1007" s="456"/>
      <c r="B1007" s="457" t="s">
        <v>1341</v>
      </c>
      <c r="C1007" s="450"/>
      <c r="D1007" s="451"/>
      <c r="E1007" s="473"/>
      <c r="F1007" s="453"/>
      <c r="G1007" s="473"/>
      <c r="H1007" s="454"/>
      <c r="I1007" s="453"/>
      <c r="J1007" s="455"/>
      <c r="K1007" s="89"/>
      <c r="L1007" s="90"/>
      <c r="M1007" s="63"/>
      <c r="N1007" s="63"/>
      <c r="O1007" s="63"/>
    </row>
    <row r="1008" spans="1:15" s="80" customFormat="1" ht="30" customHeight="1" hidden="1">
      <c r="A1008" s="456"/>
      <c r="B1008" s="457" t="s">
        <v>1342</v>
      </c>
      <c r="C1008" s="450"/>
      <c r="D1008" s="451"/>
      <c r="E1008" s="473"/>
      <c r="F1008" s="453"/>
      <c r="G1008" s="473"/>
      <c r="H1008" s="454"/>
      <c r="I1008" s="453"/>
      <c r="J1008" s="455"/>
      <c r="K1008" s="89"/>
      <c r="L1008" s="90"/>
      <c r="M1008" s="63"/>
      <c r="N1008" s="63"/>
      <c r="O1008" s="63"/>
    </row>
    <row r="1009" spans="1:15" s="80" customFormat="1" ht="15" customHeight="1" hidden="1">
      <c r="A1009" s="456"/>
      <c r="B1009" s="457" t="s">
        <v>1343</v>
      </c>
      <c r="C1009" s="450"/>
      <c r="D1009" s="451"/>
      <c r="E1009" s="473"/>
      <c r="F1009" s="453"/>
      <c r="G1009" s="473"/>
      <c r="H1009" s="454"/>
      <c r="I1009" s="453"/>
      <c r="J1009" s="455"/>
      <c r="K1009" s="89"/>
      <c r="L1009" s="90"/>
      <c r="M1009" s="63"/>
      <c r="N1009" s="63"/>
      <c r="O1009" s="63"/>
    </row>
    <row r="1010" spans="1:15" s="80" customFormat="1" ht="15" customHeight="1" hidden="1">
      <c r="A1010" s="456"/>
      <c r="B1010" s="457" t="s">
        <v>1344</v>
      </c>
      <c r="C1010" s="450"/>
      <c r="D1010" s="451"/>
      <c r="E1010" s="473"/>
      <c r="F1010" s="453"/>
      <c r="G1010" s="473"/>
      <c r="H1010" s="454"/>
      <c r="I1010" s="453"/>
      <c r="J1010" s="455"/>
      <c r="K1010" s="89"/>
      <c r="L1010" s="90"/>
      <c r="M1010" s="63"/>
      <c r="N1010" s="63"/>
      <c r="O1010" s="63"/>
    </row>
    <row r="1011" spans="1:15" s="80" customFormat="1" ht="30" customHeight="1" hidden="1">
      <c r="A1011" s="456" t="s">
        <v>195</v>
      </c>
      <c r="B1011" s="458" t="s">
        <v>196</v>
      </c>
      <c r="C1011" s="450" t="s">
        <v>1157</v>
      </c>
      <c r="D1011" s="451"/>
      <c r="E1011" s="473"/>
      <c r="F1011" s="453">
        <f>D1011*E1011</f>
        <v>0</v>
      </c>
      <c r="G1011" s="473"/>
      <c r="H1011" s="454">
        <v>175.04</v>
      </c>
      <c r="I1011" s="453">
        <f>G1011*H1011</f>
        <v>0</v>
      </c>
      <c r="J1011" s="455"/>
      <c r="K1011" s="89"/>
      <c r="L1011" s="90"/>
      <c r="M1011" s="63"/>
      <c r="N1011" s="63"/>
      <c r="O1011" s="63"/>
    </row>
    <row r="1012" spans="1:15" s="80" customFormat="1" ht="45" customHeight="1" hidden="1">
      <c r="A1012" s="456"/>
      <c r="B1012" s="457" t="s">
        <v>197</v>
      </c>
      <c r="C1012" s="450"/>
      <c r="D1012" s="451"/>
      <c r="E1012" s="473"/>
      <c r="F1012" s="453"/>
      <c r="G1012" s="473"/>
      <c r="H1012" s="454"/>
      <c r="I1012" s="453"/>
      <c r="J1012" s="455"/>
      <c r="K1012" s="89"/>
      <c r="L1012" s="90"/>
      <c r="M1012" s="63"/>
      <c r="N1012" s="63"/>
      <c r="O1012" s="63"/>
    </row>
    <row r="1013" spans="1:15" s="80" customFormat="1" ht="30" customHeight="1" hidden="1">
      <c r="A1013" s="456"/>
      <c r="B1013" s="457" t="s">
        <v>198</v>
      </c>
      <c r="C1013" s="450"/>
      <c r="D1013" s="451"/>
      <c r="E1013" s="473"/>
      <c r="F1013" s="453"/>
      <c r="G1013" s="473"/>
      <c r="H1013" s="454"/>
      <c r="I1013" s="453"/>
      <c r="J1013" s="455"/>
      <c r="K1013" s="89"/>
      <c r="L1013" s="90"/>
      <c r="M1013" s="63"/>
      <c r="N1013" s="63"/>
      <c r="O1013" s="63"/>
    </row>
    <row r="1014" spans="1:15" s="80" customFormat="1" ht="15" customHeight="1" hidden="1">
      <c r="A1014" s="456"/>
      <c r="B1014" s="457" t="s">
        <v>1344</v>
      </c>
      <c r="C1014" s="450"/>
      <c r="D1014" s="451"/>
      <c r="E1014" s="473"/>
      <c r="F1014" s="453"/>
      <c r="G1014" s="473"/>
      <c r="H1014" s="454"/>
      <c r="I1014" s="453"/>
      <c r="J1014" s="455"/>
      <c r="K1014" s="89"/>
      <c r="L1014" s="90"/>
      <c r="M1014" s="63"/>
      <c r="N1014" s="63"/>
      <c r="O1014" s="63"/>
    </row>
    <row r="1015" spans="1:15" s="80" customFormat="1" ht="15" customHeight="1" hidden="1">
      <c r="A1015" s="456"/>
      <c r="B1015" s="457" t="s">
        <v>1343</v>
      </c>
      <c r="C1015" s="450"/>
      <c r="D1015" s="451"/>
      <c r="E1015" s="473"/>
      <c r="F1015" s="453"/>
      <c r="G1015" s="473"/>
      <c r="H1015" s="454"/>
      <c r="I1015" s="453"/>
      <c r="J1015" s="455"/>
      <c r="K1015" s="89"/>
      <c r="L1015" s="90"/>
      <c r="M1015" s="63"/>
      <c r="N1015" s="63"/>
      <c r="O1015" s="63"/>
    </row>
    <row r="1016" spans="1:15" s="80" customFormat="1" ht="30" customHeight="1" hidden="1">
      <c r="A1016" s="456" t="s">
        <v>199</v>
      </c>
      <c r="B1016" s="458" t="s">
        <v>200</v>
      </c>
      <c r="C1016" s="450" t="s">
        <v>1157</v>
      </c>
      <c r="D1016" s="451"/>
      <c r="E1016" s="473"/>
      <c r="F1016" s="453">
        <f>D1016*E1016</f>
        <v>0</v>
      </c>
      <c r="G1016" s="473"/>
      <c r="H1016" s="454">
        <v>83.56</v>
      </c>
      <c r="I1016" s="453">
        <f>G1016*H1016</f>
        <v>0</v>
      </c>
      <c r="J1016" s="455"/>
      <c r="K1016" s="89"/>
      <c r="L1016" s="90"/>
      <c r="M1016" s="63"/>
      <c r="N1016" s="63"/>
      <c r="O1016" s="63"/>
    </row>
    <row r="1017" spans="1:15" s="80" customFormat="1" ht="30" customHeight="1" hidden="1">
      <c r="A1017" s="456"/>
      <c r="B1017" s="457" t="s">
        <v>201</v>
      </c>
      <c r="C1017" s="450"/>
      <c r="D1017" s="451"/>
      <c r="E1017" s="473"/>
      <c r="F1017" s="453"/>
      <c r="G1017" s="473"/>
      <c r="H1017" s="454"/>
      <c r="I1017" s="453"/>
      <c r="J1017" s="455"/>
      <c r="K1017" s="89"/>
      <c r="L1017" s="90"/>
      <c r="M1017" s="63"/>
      <c r="N1017" s="63"/>
      <c r="O1017" s="63"/>
    </row>
    <row r="1018" spans="1:15" s="80" customFormat="1" ht="30" customHeight="1" hidden="1">
      <c r="A1018" s="456"/>
      <c r="B1018" s="457" t="s">
        <v>202</v>
      </c>
      <c r="C1018" s="450"/>
      <c r="D1018" s="451"/>
      <c r="E1018" s="473"/>
      <c r="F1018" s="453"/>
      <c r="G1018" s="473"/>
      <c r="H1018" s="454"/>
      <c r="I1018" s="453"/>
      <c r="J1018" s="455"/>
      <c r="K1018" s="89"/>
      <c r="L1018" s="90"/>
      <c r="M1018" s="63"/>
      <c r="N1018" s="63"/>
      <c r="O1018" s="63"/>
    </row>
    <row r="1019" spans="1:15" s="80" customFormat="1" ht="15" customHeight="1" hidden="1">
      <c r="A1019" s="456"/>
      <c r="B1019" s="457" t="s">
        <v>203</v>
      </c>
      <c r="C1019" s="450"/>
      <c r="D1019" s="451"/>
      <c r="E1019" s="473"/>
      <c r="F1019" s="453"/>
      <c r="G1019" s="473"/>
      <c r="H1019" s="454"/>
      <c r="I1019" s="453"/>
      <c r="J1019" s="455"/>
      <c r="K1019" s="89"/>
      <c r="L1019" s="90"/>
      <c r="M1019" s="63"/>
      <c r="N1019" s="63"/>
      <c r="O1019" s="63"/>
    </row>
    <row r="1020" spans="1:15" s="80" customFormat="1" ht="15" customHeight="1" hidden="1">
      <c r="A1020" s="456"/>
      <c r="B1020" s="457" t="s">
        <v>1343</v>
      </c>
      <c r="C1020" s="450"/>
      <c r="D1020" s="451"/>
      <c r="E1020" s="473"/>
      <c r="F1020" s="453"/>
      <c r="G1020" s="473"/>
      <c r="H1020" s="454"/>
      <c r="I1020" s="453"/>
      <c r="J1020" s="455"/>
      <c r="K1020" s="89"/>
      <c r="L1020" s="90"/>
      <c r="M1020" s="63"/>
      <c r="N1020" s="63"/>
      <c r="O1020" s="63"/>
    </row>
    <row r="1021" spans="1:15" s="80" customFormat="1" ht="30" customHeight="1" hidden="1">
      <c r="A1021" s="456" t="s">
        <v>204</v>
      </c>
      <c r="B1021" s="458" t="s">
        <v>205</v>
      </c>
      <c r="C1021" s="450" t="s">
        <v>1157</v>
      </c>
      <c r="D1021" s="451"/>
      <c r="E1021" s="473"/>
      <c r="F1021" s="453">
        <f>D1021*E1021</f>
        <v>0</v>
      </c>
      <c r="G1021" s="473"/>
      <c r="H1021" s="454">
        <v>65.28</v>
      </c>
      <c r="I1021" s="453">
        <f>G1021*H1021</f>
        <v>0</v>
      </c>
      <c r="J1021" s="455"/>
      <c r="K1021" s="89"/>
      <c r="L1021" s="90"/>
      <c r="M1021" s="63"/>
      <c r="N1021" s="63"/>
      <c r="O1021" s="63"/>
    </row>
    <row r="1022" spans="1:15" s="80" customFormat="1" ht="30" customHeight="1" hidden="1">
      <c r="A1022" s="456"/>
      <c r="B1022" s="457" t="s">
        <v>206</v>
      </c>
      <c r="C1022" s="450"/>
      <c r="D1022" s="451"/>
      <c r="E1022" s="473"/>
      <c r="F1022" s="453"/>
      <c r="G1022" s="473"/>
      <c r="H1022" s="454"/>
      <c r="I1022" s="453"/>
      <c r="J1022" s="455"/>
      <c r="K1022" s="89"/>
      <c r="L1022" s="90"/>
      <c r="M1022" s="63"/>
      <c r="N1022" s="63"/>
      <c r="O1022" s="63"/>
    </row>
    <row r="1023" spans="1:15" s="80" customFormat="1" ht="30" customHeight="1" hidden="1">
      <c r="A1023" s="456"/>
      <c r="B1023" s="457" t="s">
        <v>207</v>
      </c>
      <c r="C1023" s="450"/>
      <c r="D1023" s="451"/>
      <c r="E1023" s="473"/>
      <c r="F1023" s="453"/>
      <c r="G1023" s="473"/>
      <c r="H1023" s="454"/>
      <c r="I1023" s="453"/>
      <c r="J1023" s="455"/>
      <c r="K1023" s="89"/>
      <c r="L1023" s="90"/>
      <c r="M1023" s="63"/>
      <c r="N1023" s="63"/>
      <c r="O1023" s="63"/>
    </row>
    <row r="1024" spans="1:15" s="80" customFormat="1" ht="15" customHeight="1" hidden="1">
      <c r="A1024" s="456"/>
      <c r="B1024" s="457" t="s">
        <v>203</v>
      </c>
      <c r="C1024" s="450"/>
      <c r="D1024" s="451"/>
      <c r="E1024" s="473"/>
      <c r="F1024" s="453"/>
      <c r="G1024" s="473"/>
      <c r="H1024" s="454"/>
      <c r="I1024" s="453"/>
      <c r="J1024" s="455"/>
      <c r="K1024" s="89"/>
      <c r="L1024" s="90"/>
      <c r="M1024" s="63"/>
      <c r="N1024" s="63"/>
      <c r="O1024" s="63"/>
    </row>
    <row r="1025" spans="1:15" s="80" customFormat="1" ht="15" customHeight="1" hidden="1">
      <c r="A1025" s="456"/>
      <c r="B1025" s="457" t="s">
        <v>1343</v>
      </c>
      <c r="C1025" s="450"/>
      <c r="D1025" s="451"/>
      <c r="E1025" s="473"/>
      <c r="F1025" s="453"/>
      <c r="G1025" s="473"/>
      <c r="H1025" s="454"/>
      <c r="I1025" s="453"/>
      <c r="J1025" s="455"/>
      <c r="K1025" s="89"/>
      <c r="L1025" s="90"/>
      <c r="M1025" s="63"/>
      <c r="N1025" s="63"/>
      <c r="O1025" s="63"/>
    </row>
    <row r="1026" spans="1:15" s="80" customFormat="1" ht="15" customHeight="1" hidden="1">
      <c r="A1026" s="456" t="s">
        <v>208</v>
      </c>
      <c r="B1026" s="458" t="s">
        <v>209</v>
      </c>
      <c r="C1026" s="450" t="s">
        <v>1157</v>
      </c>
      <c r="D1026" s="451"/>
      <c r="E1026" s="473"/>
      <c r="F1026" s="453">
        <f>D1026*E1026</f>
        <v>0</v>
      </c>
      <c r="G1026" s="473"/>
      <c r="H1026" s="454">
        <v>360.54</v>
      </c>
      <c r="I1026" s="453">
        <f>G1026*H1026</f>
        <v>0</v>
      </c>
      <c r="J1026" s="455"/>
      <c r="K1026" s="89"/>
      <c r="L1026" s="90"/>
      <c r="M1026" s="63"/>
      <c r="N1026" s="63"/>
      <c r="O1026" s="63"/>
    </row>
    <row r="1027" spans="1:15" s="80" customFormat="1" ht="15" customHeight="1">
      <c r="A1027" s="456" t="s">
        <v>210</v>
      </c>
      <c r="B1027" s="520" t="s">
        <v>211</v>
      </c>
      <c r="C1027" s="450"/>
      <c r="D1027" s="451"/>
      <c r="E1027" s="473"/>
      <c r="F1027" s="453"/>
      <c r="G1027" s="473"/>
      <c r="H1027" s="454"/>
      <c r="I1027" s="453"/>
      <c r="J1027" s="455"/>
      <c r="K1027" s="89"/>
      <c r="L1027" s="90"/>
      <c r="M1027" s="63"/>
      <c r="N1027" s="63"/>
      <c r="O1027" s="63"/>
    </row>
    <row r="1028" spans="1:15" s="80" customFormat="1" ht="15" customHeight="1" hidden="1">
      <c r="A1028" s="486" t="s">
        <v>212</v>
      </c>
      <c r="B1028" s="458" t="s">
        <v>213</v>
      </c>
      <c r="C1028" s="450" t="s">
        <v>1157</v>
      </c>
      <c r="D1028" s="451"/>
      <c r="E1028" s="473"/>
      <c r="F1028" s="453">
        <f>D1028*E1028</f>
        <v>0</v>
      </c>
      <c r="G1028" s="473"/>
      <c r="H1028" s="454">
        <v>6.41</v>
      </c>
      <c r="I1028" s="453">
        <f>G1028*H1028</f>
        <v>0</v>
      </c>
      <c r="J1028" s="455"/>
      <c r="K1028" s="89"/>
      <c r="L1028" s="90"/>
      <c r="M1028" s="63"/>
      <c r="N1028" s="63"/>
      <c r="O1028" s="63"/>
    </row>
    <row r="1029" spans="1:15" s="80" customFormat="1" ht="15" customHeight="1" hidden="1">
      <c r="A1029" s="486"/>
      <c r="B1029" s="457" t="s">
        <v>214</v>
      </c>
      <c r="C1029" s="450"/>
      <c r="D1029" s="451"/>
      <c r="E1029" s="473"/>
      <c r="F1029" s="453"/>
      <c r="G1029" s="473"/>
      <c r="H1029" s="454"/>
      <c r="I1029" s="453"/>
      <c r="J1029" s="455"/>
      <c r="K1029" s="89"/>
      <c r="L1029" s="90"/>
      <c r="M1029" s="63"/>
      <c r="N1029" s="63"/>
      <c r="O1029" s="63"/>
    </row>
    <row r="1030" spans="1:15" s="80" customFormat="1" ht="15" customHeight="1" hidden="1">
      <c r="A1030" s="456" t="s">
        <v>215</v>
      </c>
      <c r="B1030" s="458" t="s">
        <v>216</v>
      </c>
      <c r="C1030" s="450" t="s">
        <v>1157</v>
      </c>
      <c r="D1030" s="451"/>
      <c r="E1030" s="473"/>
      <c r="F1030" s="453">
        <f>D1030*E1030</f>
        <v>0</v>
      </c>
      <c r="G1030" s="473"/>
      <c r="H1030" s="454">
        <v>16.2</v>
      </c>
      <c r="I1030" s="453">
        <f>G1030*H1030</f>
        <v>0</v>
      </c>
      <c r="J1030" s="455"/>
      <c r="K1030" s="89"/>
      <c r="L1030" s="90"/>
      <c r="M1030" s="63"/>
      <c r="N1030" s="63"/>
      <c r="O1030" s="63"/>
    </row>
    <row r="1031" spans="1:15" s="80" customFormat="1" ht="15" customHeight="1" hidden="1">
      <c r="A1031" s="456"/>
      <c r="B1031" s="457" t="s">
        <v>217</v>
      </c>
      <c r="C1031" s="450"/>
      <c r="D1031" s="451"/>
      <c r="E1031" s="473"/>
      <c r="F1031" s="453"/>
      <c r="G1031" s="473"/>
      <c r="H1031" s="454"/>
      <c r="I1031" s="453"/>
      <c r="J1031" s="455"/>
      <c r="K1031" s="89"/>
      <c r="L1031" s="90"/>
      <c r="M1031" s="63"/>
      <c r="N1031" s="63"/>
      <c r="O1031" s="63"/>
    </row>
    <row r="1032" spans="1:15" s="80" customFormat="1" ht="15" customHeight="1" hidden="1">
      <c r="A1032" s="456" t="s">
        <v>218</v>
      </c>
      <c r="B1032" s="458" t="s">
        <v>219</v>
      </c>
      <c r="C1032" s="450" t="s">
        <v>1157</v>
      </c>
      <c r="D1032" s="451"/>
      <c r="E1032" s="473"/>
      <c r="F1032" s="453">
        <f>D1032*E1032</f>
        <v>0</v>
      </c>
      <c r="G1032" s="473"/>
      <c r="H1032" s="454">
        <v>25.07</v>
      </c>
      <c r="I1032" s="453">
        <f>G1032*H1032</f>
        <v>0</v>
      </c>
      <c r="J1032" s="455"/>
      <c r="K1032" s="89"/>
      <c r="L1032" s="90"/>
      <c r="M1032" s="63"/>
      <c r="N1032" s="63"/>
      <c r="O1032" s="63"/>
    </row>
    <row r="1033" spans="1:15" s="80" customFormat="1" ht="15" customHeight="1" hidden="1">
      <c r="A1033" s="456"/>
      <c r="B1033" s="457" t="s">
        <v>220</v>
      </c>
      <c r="C1033" s="450"/>
      <c r="D1033" s="451"/>
      <c r="E1033" s="473"/>
      <c r="F1033" s="453"/>
      <c r="G1033" s="473"/>
      <c r="H1033" s="454"/>
      <c r="I1033" s="453"/>
      <c r="J1033" s="455"/>
      <c r="K1033" s="89"/>
      <c r="L1033" s="90"/>
      <c r="M1033" s="63"/>
      <c r="N1033" s="63"/>
      <c r="O1033" s="63"/>
    </row>
    <row r="1034" spans="1:15" s="80" customFormat="1" ht="15" customHeight="1">
      <c r="A1034" s="456" t="s">
        <v>221</v>
      </c>
      <c r="B1034" s="474" t="s">
        <v>222</v>
      </c>
      <c r="C1034" s="450" t="s">
        <v>1157</v>
      </c>
      <c r="D1034" s="451">
        <v>4</v>
      </c>
      <c r="E1034" s="473">
        <f>H1034*bdi</f>
        <v>16.651999999999997</v>
      </c>
      <c r="F1034" s="453">
        <f>D1034*E1034</f>
        <v>66.60799999999999</v>
      </c>
      <c r="G1034" s="473">
        <v>4</v>
      </c>
      <c r="H1034" s="454">
        <v>14.48</v>
      </c>
      <c r="I1034" s="453">
        <f>G1034*H1034</f>
        <v>57.92</v>
      </c>
      <c r="J1034" s="455" t="s">
        <v>120</v>
      </c>
      <c r="K1034" s="89"/>
      <c r="L1034" s="90"/>
      <c r="M1034" s="63"/>
      <c r="N1034" s="63"/>
      <c r="O1034" s="63"/>
    </row>
    <row r="1035" spans="1:15" s="80" customFormat="1" ht="30" customHeight="1">
      <c r="A1035" s="456"/>
      <c r="B1035" s="476" t="s">
        <v>223</v>
      </c>
      <c r="C1035" s="450"/>
      <c r="D1035" s="451"/>
      <c r="E1035" s="473"/>
      <c r="F1035" s="453"/>
      <c r="G1035" s="473"/>
      <c r="H1035" s="454"/>
      <c r="I1035" s="453"/>
      <c r="J1035" s="455"/>
      <c r="K1035" s="89"/>
      <c r="L1035" s="90"/>
      <c r="M1035" s="63"/>
      <c r="N1035" s="63"/>
      <c r="O1035" s="63"/>
    </row>
    <row r="1036" spans="1:15" s="80" customFormat="1" ht="15" customHeight="1">
      <c r="A1036" s="456" t="s">
        <v>224</v>
      </c>
      <c r="B1036" s="520" t="s">
        <v>225</v>
      </c>
      <c r="C1036" s="450"/>
      <c r="D1036" s="451"/>
      <c r="E1036" s="473"/>
      <c r="F1036" s="453"/>
      <c r="G1036" s="473"/>
      <c r="H1036" s="454"/>
      <c r="I1036" s="453"/>
      <c r="J1036" s="455"/>
      <c r="K1036" s="89"/>
      <c r="L1036" s="90"/>
      <c r="M1036" s="63"/>
      <c r="N1036" s="63"/>
      <c r="O1036" s="63"/>
    </row>
    <row r="1037" spans="1:15" s="80" customFormat="1" ht="15" customHeight="1">
      <c r="A1037" s="456" t="s">
        <v>226</v>
      </c>
      <c r="B1037" s="458" t="s">
        <v>227</v>
      </c>
      <c r="C1037" s="450" t="s">
        <v>1157</v>
      </c>
      <c r="D1037" s="451">
        <v>6</v>
      </c>
      <c r="E1037" s="473">
        <f>H1037*bdi</f>
        <v>13.4895</v>
      </c>
      <c r="F1037" s="453">
        <f>D1037*E1037</f>
        <v>80.937</v>
      </c>
      <c r="G1037" s="473">
        <v>6</v>
      </c>
      <c r="H1037" s="454">
        <v>11.73</v>
      </c>
      <c r="I1037" s="453">
        <f>G1037*H1037</f>
        <v>70.38</v>
      </c>
      <c r="J1037" s="455" t="s">
        <v>120</v>
      </c>
      <c r="K1037" s="89"/>
      <c r="L1037" s="90"/>
      <c r="M1037" s="63"/>
      <c r="N1037" s="63"/>
      <c r="O1037" s="63"/>
    </row>
    <row r="1038" spans="1:15" s="80" customFormat="1" ht="45" customHeight="1">
      <c r="A1038" s="456" t="s">
        <v>228</v>
      </c>
      <c r="B1038" s="457" t="s">
        <v>229</v>
      </c>
      <c r="C1038" s="450"/>
      <c r="D1038" s="451"/>
      <c r="E1038" s="473"/>
      <c r="F1038" s="453"/>
      <c r="G1038" s="473"/>
      <c r="H1038" s="454"/>
      <c r="I1038" s="453"/>
      <c r="J1038" s="455"/>
      <c r="K1038" s="89"/>
      <c r="L1038" s="90"/>
      <c r="M1038" s="63"/>
      <c r="N1038" s="63"/>
      <c r="O1038" s="63"/>
    </row>
    <row r="1039" spans="1:15" s="80" customFormat="1" ht="15" customHeight="1">
      <c r="A1039" s="456" t="s">
        <v>230</v>
      </c>
      <c r="B1039" s="458" t="s">
        <v>231</v>
      </c>
      <c r="C1039" s="450" t="s">
        <v>1157</v>
      </c>
      <c r="D1039" s="451">
        <v>4</v>
      </c>
      <c r="E1039" s="473">
        <f>H1039*bdi</f>
        <v>15.237499999999999</v>
      </c>
      <c r="F1039" s="453">
        <f>D1039*E1039</f>
        <v>60.949999999999996</v>
      </c>
      <c r="G1039" s="473">
        <v>4</v>
      </c>
      <c r="H1039" s="454">
        <v>13.25</v>
      </c>
      <c r="I1039" s="453">
        <f>G1039*H1039</f>
        <v>53</v>
      </c>
      <c r="J1039" s="455" t="s">
        <v>120</v>
      </c>
      <c r="K1039" s="89"/>
      <c r="L1039" s="90"/>
      <c r="M1039" s="63"/>
      <c r="N1039" s="63"/>
      <c r="O1039" s="63"/>
    </row>
    <row r="1040" spans="1:15" s="80" customFormat="1" ht="45" customHeight="1">
      <c r="A1040" s="456" t="s">
        <v>232</v>
      </c>
      <c r="B1040" s="457" t="s">
        <v>233</v>
      </c>
      <c r="C1040" s="450"/>
      <c r="D1040" s="451"/>
      <c r="E1040" s="473"/>
      <c r="F1040" s="453"/>
      <c r="G1040" s="473"/>
      <c r="H1040" s="454"/>
      <c r="I1040" s="453"/>
      <c r="J1040" s="455"/>
      <c r="K1040" s="89"/>
      <c r="L1040" s="90"/>
      <c r="M1040" s="63"/>
      <c r="N1040" s="63"/>
      <c r="O1040" s="63"/>
    </row>
    <row r="1041" spans="1:15" s="80" customFormat="1" ht="15" customHeight="1">
      <c r="A1041" s="456" t="s">
        <v>234</v>
      </c>
      <c r="B1041" s="458" t="s">
        <v>235</v>
      </c>
      <c r="C1041" s="450" t="s">
        <v>1157</v>
      </c>
      <c r="D1041" s="451">
        <v>4</v>
      </c>
      <c r="E1041" s="473">
        <f>H1041*bdi</f>
        <v>50.806999999999995</v>
      </c>
      <c r="F1041" s="453">
        <f>D1041*E1041</f>
        <v>203.22799999999998</v>
      </c>
      <c r="G1041" s="473">
        <v>4</v>
      </c>
      <c r="H1041" s="454">
        <v>44.18</v>
      </c>
      <c r="I1041" s="453">
        <f>G1041*H1041</f>
        <v>176.72</v>
      </c>
      <c r="J1041" s="455" t="s">
        <v>120</v>
      </c>
      <c r="K1041" s="89"/>
      <c r="L1041" s="90"/>
      <c r="M1041" s="63"/>
      <c r="N1041" s="63"/>
      <c r="O1041" s="63"/>
    </row>
    <row r="1042" spans="1:15" s="80" customFormat="1" ht="45" customHeight="1">
      <c r="A1042" s="456" t="s">
        <v>236</v>
      </c>
      <c r="B1042" s="457" t="s">
        <v>229</v>
      </c>
      <c r="C1042" s="450"/>
      <c r="D1042" s="451"/>
      <c r="E1042" s="473"/>
      <c r="F1042" s="453"/>
      <c r="G1042" s="473"/>
      <c r="H1042" s="454"/>
      <c r="I1042" s="453"/>
      <c r="J1042" s="455"/>
      <c r="K1042" s="89"/>
      <c r="L1042" s="90"/>
      <c r="M1042" s="63"/>
      <c r="N1042" s="63"/>
      <c r="O1042" s="63"/>
    </row>
    <row r="1043" spans="1:15" s="80" customFormat="1" ht="15" customHeight="1">
      <c r="A1043" s="456" t="s">
        <v>237</v>
      </c>
      <c r="B1043" s="458" t="s">
        <v>238</v>
      </c>
      <c r="C1043" s="450" t="s">
        <v>1157</v>
      </c>
      <c r="D1043" s="451">
        <v>2</v>
      </c>
      <c r="E1043" s="473">
        <f>H1043*bdi</f>
        <v>103.20099999999998</v>
      </c>
      <c r="F1043" s="453">
        <f>D1043*E1043</f>
        <v>206.40199999999996</v>
      </c>
      <c r="G1043" s="473">
        <v>2</v>
      </c>
      <c r="H1043" s="454">
        <v>89.74</v>
      </c>
      <c r="I1043" s="453">
        <f>G1043*H1043</f>
        <v>179.48</v>
      </c>
      <c r="J1043" s="455" t="s">
        <v>120</v>
      </c>
      <c r="K1043" s="89"/>
      <c r="L1043" s="90"/>
      <c r="M1043" s="63"/>
      <c r="N1043" s="63"/>
      <c r="O1043" s="63"/>
    </row>
    <row r="1044" spans="1:15" s="80" customFormat="1" ht="45" customHeight="1">
      <c r="A1044" s="456" t="s">
        <v>239</v>
      </c>
      <c r="B1044" s="457" t="s">
        <v>240</v>
      </c>
      <c r="C1044" s="450"/>
      <c r="D1044" s="451"/>
      <c r="E1044" s="473"/>
      <c r="F1044" s="453"/>
      <c r="G1044" s="473"/>
      <c r="H1044" s="454"/>
      <c r="I1044" s="453"/>
      <c r="J1044" s="455"/>
      <c r="K1044" s="89"/>
      <c r="L1044" s="90"/>
      <c r="M1044" s="63"/>
      <c r="N1044" s="63"/>
      <c r="O1044" s="63"/>
    </row>
    <row r="1045" spans="1:15" s="80" customFormat="1" ht="15" customHeight="1" hidden="1">
      <c r="A1045" s="456" t="s">
        <v>241</v>
      </c>
      <c r="B1045" s="458" t="s">
        <v>242</v>
      </c>
      <c r="C1045" s="450" t="s">
        <v>1157</v>
      </c>
      <c r="D1045" s="451"/>
      <c r="E1045" s="473"/>
      <c r="F1045" s="453">
        <f>D1045*E1045</f>
        <v>0</v>
      </c>
      <c r="G1045" s="473"/>
      <c r="H1045" s="454">
        <v>194.37</v>
      </c>
      <c r="I1045" s="453">
        <f>G1045*H1045</f>
        <v>0</v>
      </c>
      <c r="J1045" s="455"/>
      <c r="K1045" s="89"/>
      <c r="L1045" s="90"/>
      <c r="M1045" s="63"/>
      <c r="N1045" s="63"/>
      <c r="O1045" s="63"/>
    </row>
    <row r="1046" spans="1:15" s="80" customFormat="1" ht="15" customHeight="1">
      <c r="A1046" s="456" t="s">
        <v>243</v>
      </c>
      <c r="B1046" s="520" t="s">
        <v>244</v>
      </c>
      <c r="C1046" s="450"/>
      <c r="D1046" s="451"/>
      <c r="E1046" s="473"/>
      <c r="F1046" s="453"/>
      <c r="G1046" s="473"/>
      <c r="H1046" s="454"/>
      <c r="I1046" s="453"/>
      <c r="J1046" s="455"/>
      <c r="K1046" s="89"/>
      <c r="L1046" s="90"/>
      <c r="M1046" s="63"/>
      <c r="N1046" s="63"/>
      <c r="O1046" s="63"/>
    </row>
    <row r="1047" spans="1:15" s="80" customFormat="1" ht="15" customHeight="1" hidden="1">
      <c r="A1047" s="456" t="s">
        <v>245</v>
      </c>
      <c r="B1047" s="557" t="s">
        <v>246</v>
      </c>
      <c r="C1047" s="450" t="s">
        <v>1076</v>
      </c>
      <c r="D1047" s="451"/>
      <c r="E1047" s="473"/>
      <c r="F1047" s="453">
        <f>D1047*E1047</f>
        <v>0</v>
      </c>
      <c r="G1047" s="473"/>
      <c r="H1047" s="454">
        <v>2.03</v>
      </c>
      <c r="I1047" s="453">
        <f>G1047*H1047</f>
        <v>0</v>
      </c>
      <c r="J1047" s="455"/>
      <c r="K1047" s="89"/>
      <c r="L1047" s="90"/>
      <c r="M1047" s="63"/>
      <c r="N1047" s="63"/>
      <c r="O1047" s="63"/>
    </row>
    <row r="1048" spans="1:15" s="80" customFormat="1" ht="30" customHeight="1" hidden="1">
      <c r="A1048" s="456"/>
      <c r="B1048" s="457" t="s">
        <v>247</v>
      </c>
      <c r="C1048" s="450"/>
      <c r="D1048" s="451"/>
      <c r="E1048" s="473"/>
      <c r="F1048" s="453"/>
      <c r="G1048" s="473"/>
      <c r="H1048" s="454"/>
      <c r="I1048" s="453"/>
      <c r="J1048" s="455"/>
      <c r="K1048" s="89"/>
      <c r="L1048" s="90"/>
      <c r="M1048" s="63"/>
      <c r="N1048" s="63"/>
      <c r="O1048" s="63"/>
    </row>
    <row r="1049" spans="1:15" s="80" customFormat="1" ht="15" customHeight="1">
      <c r="A1049" s="456" t="s">
        <v>248</v>
      </c>
      <c r="B1049" s="557" t="s">
        <v>249</v>
      </c>
      <c r="C1049" s="450" t="s">
        <v>1076</v>
      </c>
      <c r="D1049" s="451">
        <v>1500</v>
      </c>
      <c r="E1049" s="473">
        <f>H1049*bdi</f>
        <v>2.6334999999999997</v>
      </c>
      <c r="F1049" s="453">
        <f>D1049*E1049</f>
        <v>3950.2499999999995</v>
      </c>
      <c r="G1049" s="473">
        <v>150</v>
      </c>
      <c r="H1049" s="454">
        <v>2.29</v>
      </c>
      <c r="I1049" s="453">
        <f>G1049*H1049</f>
        <v>343.5</v>
      </c>
      <c r="J1049" s="455" t="s">
        <v>120</v>
      </c>
      <c r="K1049" s="89"/>
      <c r="L1049" s="90"/>
      <c r="M1049" s="63"/>
      <c r="N1049" s="63"/>
      <c r="O1049" s="63"/>
    </row>
    <row r="1050" spans="1:15" s="80" customFormat="1" ht="30" customHeight="1">
      <c r="A1050" s="456"/>
      <c r="B1050" s="457" t="s">
        <v>250</v>
      </c>
      <c r="C1050" s="450"/>
      <c r="D1050" s="451"/>
      <c r="E1050" s="473"/>
      <c r="F1050" s="453"/>
      <c r="G1050" s="473"/>
      <c r="H1050" s="454"/>
      <c r="I1050" s="453"/>
      <c r="J1050" s="455"/>
      <c r="K1050" s="89"/>
      <c r="L1050" s="90"/>
      <c r="M1050" s="63"/>
      <c r="N1050" s="63"/>
      <c r="O1050" s="63"/>
    </row>
    <row r="1051" spans="1:15" s="80" customFormat="1" ht="15" customHeight="1">
      <c r="A1051" s="456" t="s">
        <v>251</v>
      </c>
      <c r="B1051" s="557" t="s">
        <v>252</v>
      </c>
      <c r="C1051" s="450" t="s">
        <v>1076</v>
      </c>
      <c r="D1051" s="451">
        <v>300</v>
      </c>
      <c r="E1051" s="473">
        <f>H1051*bdi</f>
        <v>3.7144999999999997</v>
      </c>
      <c r="F1051" s="453">
        <f>D1051*E1051</f>
        <v>1114.35</v>
      </c>
      <c r="G1051" s="473">
        <v>300</v>
      </c>
      <c r="H1051" s="454">
        <v>3.23</v>
      </c>
      <c r="I1051" s="453">
        <f>G1051*H1051</f>
        <v>969</v>
      </c>
      <c r="J1051" s="455" t="s">
        <v>120</v>
      </c>
      <c r="K1051" s="89"/>
      <c r="L1051" s="90"/>
      <c r="M1051" s="63"/>
      <c r="N1051" s="63"/>
      <c r="O1051" s="63"/>
    </row>
    <row r="1052" spans="1:15" s="80" customFormat="1" ht="30" customHeight="1">
      <c r="A1052" s="456"/>
      <c r="B1052" s="457" t="s">
        <v>253</v>
      </c>
      <c r="C1052" s="450"/>
      <c r="D1052" s="451"/>
      <c r="E1052" s="473"/>
      <c r="F1052" s="453"/>
      <c r="G1052" s="473"/>
      <c r="H1052" s="454"/>
      <c r="I1052" s="453"/>
      <c r="J1052" s="455"/>
      <c r="K1052" s="89"/>
      <c r="L1052" s="90"/>
      <c r="M1052" s="63"/>
      <c r="N1052" s="63"/>
      <c r="O1052" s="63"/>
    </row>
    <row r="1053" spans="1:15" s="80" customFormat="1" ht="15" customHeight="1">
      <c r="A1053" s="456" t="s">
        <v>254</v>
      </c>
      <c r="B1053" s="557" t="s">
        <v>255</v>
      </c>
      <c r="C1053" s="450" t="s">
        <v>1076</v>
      </c>
      <c r="D1053" s="451">
        <v>150</v>
      </c>
      <c r="E1053" s="473">
        <f>H1053*bdi</f>
        <v>4.784</v>
      </c>
      <c r="F1053" s="453">
        <f>D1053*E1053</f>
        <v>717.6</v>
      </c>
      <c r="G1053" s="473">
        <v>150</v>
      </c>
      <c r="H1053" s="454">
        <v>4.16</v>
      </c>
      <c r="I1053" s="453">
        <f>G1053*H1053</f>
        <v>624</v>
      </c>
      <c r="J1053" s="455" t="s">
        <v>120</v>
      </c>
      <c r="K1053" s="89"/>
      <c r="L1053" s="90"/>
      <c r="M1053" s="63"/>
      <c r="N1053" s="63"/>
      <c r="O1053" s="63"/>
    </row>
    <row r="1054" spans="1:15" s="80" customFormat="1" ht="30" customHeight="1">
      <c r="A1054" s="456"/>
      <c r="B1054" s="457" t="s">
        <v>256</v>
      </c>
      <c r="C1054" s="450"/>
      <c r="D1054" s="451"/>
      <c r="E1054" s="473"/>
      <c r="F1054" s="453"/>
      <c r="G1054" s="473"/>
      <c r="H1054" s="454"/>
      <c r="I1054" s="453"/>
      <c r="J1054" s="455"/>
      <c r="K1054" s="89"/>
      <c r="L1054" s="90"/>
      <c r="M1054" s="63"/>
      <c r="N1054" s="63"/>
      <c r="O1054" s="63"/>
    </row>
    <row r="1055" spans="1:15" s="162" customFormat="1" ht="15" customHeight="1" hidden="1">
      <c r="A1055" s="456" t="s">
        <v>257</v>
      </c>
      <c r="B1055" s="520" t="s">
        <v>258</v>
      </c>
      <c r="C1055" s="450"/>
      <c r="D1055" s="451"/>
      <c r="E1055" s="473"/>
      <c r="F1055" s="453"/>
      <c r="G1055" s="473"/>
      <c r="H1055" s="454"/>
      <c r="I1055" s="453"/>
      <c r="J1055" s="455"/>
      <c r="K1055" s="89"/>
      <c r="L1055" s="90"/>
      <c r="M1055" s="161"/>
      <c r="N1055" s="161"/>
      <c r="O1055" s="161"/>
    </row>
    <row r="1056" spans="1:15" s="162" customFormat="1" ht="15" customHeight="1" hidden="1">
      <c r="A1056" s="456" t="s">
        <v>259</v>
      </c>
      <c r="B1056" s="557" t="s">
        <v>260</v>
      </c>
      <c r="C1056" s="450" t="s">
        <v>1076</v>
      </c>
      <c r="D1056" s="451"/>
      <c r="E1056" s="473"/>
      <c r="F1056" s="453">
        <f>D1056*E1056</f>
        <v>0</v>
      </c>
      <c r="G1056" s="473"/>
      <c r="H1056" s="454">
        <v>5.31</v>
      </c>
      <c r="I1056" s="453">
        <f>G1056*H1056</f>
        <v>0</v>
      </c>
      <c r="J1056" s="455"/>
      <c r="K1056" s="89"/>
      <c r="L1056" s="90"/>
      <c r="M1056" s="161"/>
      <c r="N1056" s="161"/>
      <c r="O1056" s="161"/>
    </row>
    <row r="1057" spans="1:15" s="80" customFormat="1" ht="30" customHeight="1" hidden="1">
      <c r="A1057" s="456"/>
      <c r="B1057" s="457" t="s">
        <v>261</v>
      </c>
      <c r="C1057" s="450"/>
      <c r="D1057" s="451"/>
      <c r="E1057" s="473"/>
      <c r="F1057" s="453"/>
      <c r="G1057" s="473"/>
      <c r="H1057" s="454"/>
      <c r="I1057" s="453"/>
      <c r="J1057" s="455"/>
      <c r="K1057" s="89"/>
      <c r="L1057" s="90"/>
      <c r="M1057" s="63"/>
      <c r="N1057" s="63"/>
      <c r="O1057" s="63"/>
    </row>
    <row r="1058" spans="1:15" s="80" customFormat="1" ht="15" customHeight="1" hidden="1">
      <c r="A1058" s="456" t="s">
        <v>262</v>
      </c>
      <c r="B1058" s="557" t="s">
        <v>263</v>
      </c>
      <c r="C1058" s="450" t="s">
        <v>1076</v>
      </c>
      <c r="D1058" s="451"/>
      <c r="E1058" s="473"/>
      <c r="F1058" s="453">
        <f>D1058*E1058</f>
        <v>0</v>
      </c>
      <c r="G1058" s="473"/>
      <c r="H1058" s="454">
        <v>7.05</v>
      </c>
      <c r="I1058" s="453">
        <f>G1058*H1058</f>
        <v>0</v>
      </c>
      <c r="J1058" s="455"/>
      <c r="K1058" s="89"/>
      <c r="L1058" s="90"/>
      <c r="M1058" s="63"/>
      <c r="N1058" s="63"/>
      <c r="O1058" s="63"/>
    </row>
    <row r="1059" spans="1:15" s="80" customFormat="1" ht="30" customHeight="1" hidden="1">
      <c r="A1059" s="456"/>
      <c r="B1059" s="457" t="s">
        <v>264</v>
      </c>
      <c r="C1059" s="450"/>
      <c r="D1059" s="451"/>
      <c r="E1059" s="473"/>
      <c r="F1059" s="453"/>
      <c r="G1059" s="473"/>
      <c r="H1059" s="454"/>
      <c r="I1059" s="453"/>
      <c r="J1059" s="455"/>
      <c r="K1059" s="89"/>
      <c r="L1059" s="90"/>
      <c r="M1059" s="63"/>
      <c r="N1059" s="63"/>
      <c r="O1059" s="63"/>
    </row>
    <row r="1060" spans="1:15" s="80" customFormat="1" ht="15" customHeight="1" hidden="1">
      <c r="A1060" s="456" t="s">
        <v>265</v>
      </c>
      <c r="B1060" s="557" t="s">
        <v>266</v>
      </c>
      <c r="C1060" s="450" t="s">
        <v>1076</v>
      </c>
      <c r="D1060" s="451"/>
      <c r="E1060" s="473"/>
      <c r="F1060" s="453">
        <f>D1060*E1060</f>
        <v>0</v>
      </c>
      <c r="G1060" s="473"/>
      <c r="H1060" s="454">
        <v>9.95</v>
      </c>
      <c r="I1060" s="453">
        <f>G1060*H1060</f>
        <v>0</v>
      </c>
      <c r="J1060" s="455"/>
      <c r="K1060" s="89"/>
      <c r="L1060" s="90"/>
      <c r="M1060" s="63"/>
      <c r="N1060" s="63"/>
      <c r="O1060" s="63"/>
    </row>
    <row r="1061" spans="1:15" s="80" customFormat="1" ht="30" customHeight="1" hidden="1">
      <c r="A1061" s="456"/>
      <c r="B1061" s="457" t="s">
        <v>267</v>
      </c>
      <c r="C1061" s="450"/>
      <c r="D1061" s="451"/>
      <c r="E1061" s="473"/>
      <c r="F1061" s="453"/>
      <c r="G1061" s="473"/>
      <c r="H1061" s="454"/>
      <c r="I1061" s="453"/>
      <c r="J1061" s="455"/>
      <c r="K1061" s="89"/>
      <c r="L1061" s="90"/>
      <c r="M1061" s="63"/>
      <c r="N1061" s="63"/>
      <c r="O1061" s="63"/>
    </row>
    <row r="1062" spans="1:15" s="80" customFormat="1" ht="15" customHeight="1" hidden="1">
      <c r="A1062" s="456" t="s">
        <v>268</v>
      </c>
      <c r="B1062" s="557" t="s">
        <v>269</v>
      </c>
      <c r="C1062" s="450" t="s">
        <v>1076</v>
      </c>
      <c r="D1062" s="451"/>
      <c r="E1062" s="473"/>
      <c r="F1062" s="453">
        <f>D1062*E1062</f>
        <v>0</v>
      </c>
      <c r="G1062" s="473"/>
      <c r="H1062" s="454">
        <v>12.98</v>
      </c>
      <c r="I1062" s="453">
        <f>G1062*H1062</f>
        <v>0</v>
      </c>
      <c r="J1062" s="455"/>
      <c r="K1062" s="89"/>
      <c r="L1062" s="90"/>
      <c r="M1062" s="63"/>
      <c r="N1062" s="63"/>
      <c r="O1062" s="63"/>
    </row>
    <row r="1063" spans="1:15" s="80" customFormat="1" ht="30" customHeight="1" hidden="1">
      <c r="A1063" s="456"/>
      <c r="B1063" s="457" t="s">
        <v>270</v>
      </c>
      <c r="C1063" s="450"/>
      <c r="D1063" s="451"/>
      <c r="E1063" s="473"/>
      <c r="F1063" s="453"/>
      <c r="G1063" s="473"/>
      <c r="H1063" s="454"/>
      <c r="I1063" s="453"/>
      <c r="J1063" s="455"/>
      <c r="K1063" s="89"/>
      <c r="L1063" s="90"/>
      <c r="M1063" s="63"/>
      <c r="N1063" s="63"/>
      <c r="O1063" s="63"/>
    </row>
    <row r="1064" spans="1:15" s="80" customFormat="1" ht="15" customHeight="1" hidden="1">
      <c r="A1064" s="456"/>
      <c r="B1064" s="457" t="s">
        <v>271</v>
      </c>
      <c r="C1064" s="450"/>
      <c r="D1064" s="451"/>
      <c r="E1064" s="473"/>
      <c r="F1064" s="453"/>
      <c r="G1064" s="473"/>
      <c r="H1064" s="454"/>
      <c r="I1064" s="453"/>
      <c r="J1064" s="455"/>
      <c r="K1064" s="89"/>
      <c r="L1064" s="90"/>
      <c r="M1064" s="63"/>
      <c r="N1064" s="63"/>
      <c r="O1064" s="63"/>
    </row>
    <row r="1065" spans="1:15" s="80" customFormat="1" ht="15" customHeight="1" hidden="1">
      <c r="A1065" s="456" t="s">
        <v>272</v>
      </c>
      <c r="B1065" s="458" t="s">
        <v>273</v>
      </c>
      <c r="C1065" s="450" t="s">
        <v>1076</v>
      </c>
      <c r="D1065" s="451"/>
      <c r="E1065" s="473"/>
      <c r="F1065" s="453">
        <f>D1065*E1065</f>
        <v>0</v>
      </c>
      <c r="G1065" s="473"/>
      <c r="H1065" s="454">
        <v>24.7</v>
      </c>
      <c r="I1065" s="453">
        <f>G1065*H1065</f>
        <v>0</v>
      </c>
      <c r="J1065" s="455"/>
      <c r="K1065" s="89"/>
      <c r="L1065" s="90"/>
      <c r="M1065" s="63"/>
      <c r="N1065" s="63"/>
      <c r="O1065" s="63"/>
    </row>
    <row r="1066" spans="1:15" s="80" customFormat="1" ht="30" customHeight="1" hidden="1">
      <c r="A1066" s="456"/>
      <c r="B1066" s="457" t="s">
        <v>274</v>
      </c>
      <c r="C1066" s="450"/>
      <c r="D1066" s="451"/>
      <c r="E1066" s="473"/>
      <c r="F1066" s="453"/>
      <c r="G1066" s="473"/>
      <c r="H1066" s="454"/>
      <c r="I1066" s="453"/>
      <c r="J1066" s="455"/>
      <c r="K1066" s="89"/>
      <c r="L1066" s="90"/>
      <c r="M1066" s="63"/>
      <c r="N1066" s="63"/>
      <c r="O1066" s="63"/>
    </row>
    <row r="1067" spans="1:15" s="80" customFormat="1" ht="15" customHeight="1" hidden="1">
      <c r="A1067" s="456"/>
      <c r="B1067" s="457" t="s">
        <v>271</v>
      </c>
      <c r="C1067" s="450"/>
      <c r="D1067" s="451"/>
      <c r="E1067" s="473"/>
      <c r="F1067" s="453"/>
      <c r="G1067" s="473"/>
      <c r="H1067" s="454"/>
      <c r="I1067" s="453"/>
      <c r="J1067" s="455"/>
      <c r="K1067" s="89"/>
      <c r="L1067" s="90"/>
      <c r="M1067" s="63"/>
      <c r="N1067" s="63"/>
      <c r="O1067" s="63"/>
    </row>
    <row r="1068" spans="1:15" s="80" customFormat="1" ht="15" customHeight="1" hidden="1">
      <c r="A1068" s="456" t="s">
        <v>275</v>
      </c>
      <c r="B1068" s="520" t="s">
        <v>276</v>
      </c>
      <c r="C1068" s="450"/>
      <c r="D1068" s="451"/>
      <c r="E1068" s="473"/>
      <c r="F1068" s="453"/>
      <c r="G1068" s="473"/>
      <c r="H1068" s="454"/>
      <c r="I1068" s="453"/>
      <c r="J1068" s="455"/>
      <c r="K1068" s="89"/>
      <c r="L1068" s="90"/>
      <c r="M1068" s="63"/>
      <c r="N1068" s="63"/>
      <c r="O1068" s="63"/>
    </row>
    <row r="1069" spans="1:15" s="80" customFormat="1" ht="15" customHeight="1" hidden="1">
      <c r="A1069" s="456" t="s">
        <v>277</v>
      </c>
      <c r="B1069" s="458" t="s">
        <v>278</v>
      </c>
      <c r="C1069" s="450" t="s">
        <v>1076</v>
      </c>
      <c r="D1069" s="451"/>
      <c r="E1069" s="473"/>
      <c r="F1069" s="453">
        <f>D1069*E1069</f>
        <v>0</v>
      </c>
      <c r="G1069" s="473"/>
      <c r="H1069" s="454">
        <v>5.47</v>
      </c>
      <c r="I1069" s="453">
        <f>G1069*H1069</f>
        <v>0</v>
      </c>
      <c r="J1069" s="455"/>
      <c r="K1069" s="89"/>
      <c r="L1069" s="90"/>
      <c r="M1069" s="63"/>
      <c r="N1069" s="63"/>
      <c r="O1069" s="63"/>
    </row>
    <row r="1070" spans="1:15" s="80" customFormat="1" ht="15" customHeight="1" hidden="1">
      <c r="A1070" s="456"/>
      <c r="B1070" s="457" t="s">
        <v>279</v>
      </c>
      <c r="C1070" s="450"/>
      <c r="D1070" s="451"/>
      <c r="E1070" s="473"/>
      <c r="F1070" s="453"/>
      <c r="G1070" s="473"/>
      <c r="H1070" s="454"/>
      <c r="I1070" s="453"/>
      <c r="J1070" s="455"/>
      <c r="K1070" s="89"/>
      <c r="L1070" s="90"/>
      <c r="M1070" s="63"/>
      <c r="N1070" s="63"/>
      <c r="O1070" s="63"/>
    </row>
    <row r="1071" spans="1:15" s="80" customFormat="1" ht="15" customHeight="1" hidden="1">
      <c r="A1071" s="456" t="s">
        <v>280</v>
      </c>
      <c r="B1071" s="458" t="s">
        <v>1346</v>
      </c>
      <c r="C1071" s="450" t="s">
        <v>1076</v>
      </c>
      <c r="D1071" s="451"/>
      <c r="E1071" s="473"/>
      <c r="F1071" s="453">
        <f>D1071*E1071</f>
        <v>0</v>
      </c>
      <c r="G1071" s="473"/>
      <c r="H1071" s="454">
        <v>5.99</v>
      </c>
      <c r="I1071" s="453">
        <f>G1071*H1071</f>
        <v>0</v>
      </c>
      <c r="J1071" s="455"/>
      <c r="K1071" s="89"/>
      <c r="L1071" s="90"/>
      <c r="M1071" s="63"/>
      <c r="N1071" s="63"/>
      <c r="O1071" s="63"/>
    </row>
    <row r="1072" spans="1:15" s="80" customFormat="1" ht="15" customHeight="1" hidden="1">
      <c r="A1072" s="456"/>
      <c r="B1072" s="457" t="s">
        <v>281</v>
      </c>
      <c r="C1072" s="450"/>
      <c r="D1072" s="451"/>
      <c r="E1072" s="473"/>
      <c r="F1072" s="453"/>
      <c r="G1072" s="473"/>
      <c r="H1072" s="454"/>
      <c r="I1072" s="453"/>
      <c r="J1072" s="455"/>
      <c r="K1072" s="89"/>
      <c r="L1072" s="90"/>
      <c r="M1072" s="63"/>
      <c r="N1072" s="63"/>
      <c r="O1072" s="63"/>
    </row>
    <row r="1073" spans="1:15" s="80" customFormat="1" ht="15" customHeight="1" hidden="1">
      <c r="A1073" s="456" t="s">
        <v>282</v>
      </c>
      <c r="B1073" s="458" t="s">
        <v>1348</v>
      </c>
      <c r="C1073" s="450" t="s">
        <v>1076</v>
      </c>
      <c r="D1073" s="451"/>
      <c r="E1073" s="473"/>
      <c r="F1073" s="453">
        <f>D1073*E1073</f>
        <v>0</v>
      </c>
      <c r="G1073" s="473"/>
      <c r="H1073" s="454">
        <v>6.98</v>
      </c>
      <c r="I1073" s="453">
        <f>G1073*H1073</f>
        <v>0</v>
      </c>
      <c r="J1073" s="455"/>
      <c r="K1073" s="89"/>
      <c r="L1073" s="90"/>
      <c r="M1073" s="63"/>
      <c r="N1073" s="63"/>
      <c r="O1073" s="63"/>
    </row>
    <row r="1074" spans="1:15" s="80" customFormat="1" ht="15" customHeight="1" hidden="1">
      <c r="A1074" s="456"/>
      <c r="B1074" s="457" t="s">
        <v>283</v>
      </c>
      <c r="C1074" s="450"/>
      <c r="D1074" s="451"/>
      <c r="E1074" s="473"/>
      <c r="F1074" s="453"/>
      <c r="G1074" s="473"/>
      <c r="H1074" s="454"/>
      <c r="I1074" s="453"/>
      <c r="J1074" s="455"/>
      <c r="K1074" s="89"/>
      <c r="L1074" s="90"/>
      <c r="M1074" s="63"/>
      <c r="N1074" s="63"/>
      <c r="O1074" s="63"/>
    </row>
    <row r="1075" spans="1:15" s="80" customFormat="1" ht="15" customHeight="1" hidden="1">
      <c r="A1075" s="456" t="s">
        <v>284</v>
      </c>
      <c r="B1075" s="458" t="s">
        <v>1350</v>
      </c>
      <c r="C1075" s="450" t="s">
        <v>1076</v>
      </c>
      <c r="D1075" s="451"/>
      <c r="E1075" s="473"/>
      <c r="F1075" s="453">
        <f>D1075*E1075</f>
        <v>0</v>
      </c>
      <c r="G1075" s="473"/>
      <c r="H1075" s="454">
        <v>11.5</v>
      </c>
      <c r="I1075" s="453">
        <f>G1075*H1075</f>
        <v>0</v>
      </c>
      <c r="J1075" s="455"/>
      <c r="K1075" s="89"/>
      <c r="L1075" s="90"/>
      <c r="M1075" s="63"/>
      <c r="N1075" s="63"/>
      <c r="O1075" s="63"/>
    </row>
    <row r="1076" spans="1:15" s="80" customFormat="1" ht="15" customHeight="1" hidden="1">
      <c r="A1076" s="456"/>
      <c r="B1076" s="457" t="s">
        <v>285</v>
      </c>
      <c r="C1076" s="450"/>
      <c r="D1076" s="451"/>
      <c r="E1076" s="473"/>
      <c r="F1076" s="453"/>
      <c r="G1076" s="473"/>
      <c r="H1076" s="454"/>
      <c r="I1076" s="453"/>
      <c r="J1076" s="455"/>
      <c r="K1076" s="89"/>
      <c r="L1076" s="90"/>
      <c r="M1076" s="63"/>
      <c r="N1076" s="63"/>
      <c r="O1076" s="63"/>
    </row>
    <row r="1077" spans="1:15" s="80" customFormat="1" ht="15" customHeight="1" hidden="1">
      <c r="A1077" s="456" t="s">
        <v>286</v>
      </c>
      <c r="B1077" s="458" t="s">
        <v>287</v>
      </c>
      <c r="C1077" s="450" t="s">
        <v>1076</v>
      </c>
      <c r="D1077" s="451"/>
      <c r="E1077" s="473"/>
      <c r="F1077" s="453">
        <f>D1077*E1077</f>
        <v>0</v>
      </c>
      <c r="G1077" s="473"/>
      <c r="H1077" s="454">
        <v>22.07</v>
      </c>
      <c r="I1077" s="453">
        <f>G1077*H1077</f>
        <v>0</v>
      </c>
      <c r="J1077" s="455"/>
      <c r="K1077" s="89"/>
      <c r="L1077" s="90"/>
      <c r="M1077" s="63"/>
      <c r="N1077" s="63"/>
      <c r="O1077" s="63"/>
    </row>
    <row r="1078" spans="1:15" s="80" customFormat="1" ht="15" customHeight="1" hidden="1">
      <c r="A1078" s="456"/>
      <c r="B1078" s="457" t="s">
        <v>288</v>
      </c>
      <c r="C1078" s="450"/>
      <c r="D1078" s="451"/>
      <c r="E1078" s="473"/>
      <c r="F1078" s="453"/>
      <c r="G1078" s="473"/>
      <c r="H1078" s="454"/>
      <c r="I1078" s="453"/>
      <c r="J1078" s="455"/>
      <c r="K1078" s="89"/>
      <c r="L1078" s="90"/>
      <c r="M1078" s="63"/>
      <c r="N1078" s="63"/>
      <c r="O1078" s="63"/>
    </row>
    <row r="1079" spans="1:15" s="80" customFormat="1" ht="15" customHeight="1" hidden="1">
      <c r="A1079" s="456" t="s">
        <v>1513</v>
      </c>
      <c r="B1079" s="520" t="s">
        <v>1345</v>
      </c>
      <c r="C1079" s="450"/>
      <c r="D1079" s="451"/>
      <c r="E1079" s="473"/>
      <c r="F1079" s="453"/>
      <c r="G1079" s="473"/>
      <c r="H1079" s="454"/>
      <c r="I1079" s="453"/>
      <c r="J1079" s="455"/>
      <c r="K1079" s="89"/>
      <c r="L1079" s="90"/>
      <c r="M1079" s="63"/>
      <c r="N1079" s="63"/>
      <c r="O1079" s="63"/>
    </row>
    <row r="1080" spans="1:15" s="80" customFormat="1" ht="15" customHeight="1" hidden="1">
      <c r="A1080" s="456" t="s">
        <v>289</v>
      </c>
      <c r="B1080" s="458" t="s">
        <v>278</v>
      </c>
      <c r="C1080" s="450" t="s">
        <v>1076</v>
      </c>
      <c r="D1080" s="451"/>
      <c r="E1080" s="473"/>
      <c r="F1080" s="453">
        <f>D1080*E1080</f>
        <v>0</v>
      </c>
      <c r="G1080" s="473"/>
      <c r="H1080" s="454">
        <v>3.09</v>
      </c>
      <c r="I1080" s="453">
        <f>G1080*H1080</f>
        <v>0</v>
      </c>
      <c r="J1080" s="455"/>
      <c r="K1080" s="89"/>
      <c r="L1080" s="90"/>
      <c r="M1080" s="63"/>
      <c r="N1080" s="63"/>
      <c r="O1080" s="63"/>
    </row>
    <row r="1081" spans="1:15" s="80" customFormat="1" ht="15" customHeight="1" hidden="1">
      <c r="A1081" s="456"/>
      <c r="B1081" s="457" t="s">
        <v>290</v>
      </c>
      <c r="C1081" s="450"/>
      <c r="D1081" s="451"/>
      <c r="E1081" s="473"/>
      <c r="F1081" s="453"/>
      <c r="G1081" s="473"/>
      <c r="H1081" s="454"/>
      <c r="I1081" s="453"/>
      <c r="J1081" s="455"/>
      <c r="K1081" s="89"/>
      <c r="L1081" s="90"/>
      <c r="M1081" s="63"/>
      <c r="N1081" s="63"/>
      <c r="O1081" s="63"/>
    </row>
    <row r="1082" spans="1:15" s="80" customFormat="1" ht="15" customHeight="1" hidden="1">
      <c r="A1082" s="456" t="s">
        <v>1514</v>
      </c>
      <c r="B1082" s="458" t="s">
        <v>1346</v>
      </c>
      <c r="C1082" s="450" t="s">
        <v>1076</v>
      </c>
      <c r="D1082" s="451"/>
      <c r="E1082" s="473"/>
      <c r="F1082" s="453"/>
      <c r="G1082" s="473"/>
      <c r="H1082" s="454">
        <v>3.39</v>
      </c>
      <c r="I1082" s="453">
        <f>G1082*H1082</f>
        <v>0</v>
      </c>
      <c r="J1082" s="455"/>
      <c r="K1082" s="89"/>
      <c r="L1082" s="90"/>
      <c r="M1082" s="63"/>
      <c r="N1082" s="63"/>
      <c r="O1082" s="63"/>
    </row>
    <row r="1083" spans="1:15" s="80" customFormat="1" ht="15" customHeight="1" hidden="1">
      <c r="A1083" s="456"/>
      <c r="B1083" s="457" t="s">
        <v>1347</v>
      </c>
      <c r="C1083" s="450"/>
      <c r="D1083" s="451"/>
      <c r="E1083" s="473"/>
      <c r="F1083" s="453"/>
      <c r="G1083" s="473"/>
      <c r="H1083" s="454"/>
      <c r="I1083" s="453"/>
      <c r="J1083" s="455"/>
      <c r="K1083" s="89"/>
      <c r="L1083" s="90"/>
      <c r="M1083" s="63"/>
      <c r="N1083" s="63"/>
      <c r="O1083" s="63"/>
    </row>
    <row r="1084" spans="1:15" s="80" customFormat="1" ht="15" customHeight="1" hidden="1">
      <c r="A1084" s="456" t="s">
        <v>1515</v>
      </c>
      <c r="B1084" s="458" t="s">
        <v>1348</v>
      </c>
      <c r="C1084" s="450" t="s">
        <v>1076</v>
      </c>
      <c r="D1084" s="451"/>
      <c r="E1084" s="473"/>
      <c r="F1084" s="453"/>
      <c r="G1084" s="473"/>
      <c r="H1084" s="454">
        <v>3.66</v>
      </c>
      <c r="I1084" s="453">
        <f>G1084*H1084</f>
        <v>0</v>
      </c>
      <c r="J1084" s="455"/>
      <c r="K1084" s="89"/>
      <c r="L1084" s="90"/>
      <c r="M1084" s="63"/>
      <c r="N1084" s="63"/>
      <c r="O1084" s="63"/>
    </row>
    <row r="1085" spans="1:15" s="80" customFormat="1" ht="15" customHeight="1" hidden="1">
      <c r="A1085" s="456"/>
      <c r="B1085" s="457" t="s">
        <v>1349</v>
      </c>
      <c r="C1085" s="450"/>
      <c r="D1085" s="451"/>
      <c r="E1085" s="473"/>
      <c r="F1085" s="453"/>
      <c r="G1085" s="473"/>
      <c r="H1085" s="454"/>
      <c r="I1085" s="453"/>
      <c r="J1085" s="455"/>
      <c r="K1085" s="89"/>
      <c r="L1085" s="90"/>
      <c r="M1085" s="63"/>
      <c r="N1085" s="63"/>
      <c r="O1085" s="63"/>
    </row>
    <row r="1086" spans="1:15" s="80" customFormat="1" ht="15" customHeight="1" hidden="1">
      <c r="A1086" s="456" t="s">
        <v>1516</v>
      </c>
      <c r="B1086" s="458" t="s">
        <v>1350</v>
      </c>
      <c r="C1086" s="450" t="s">
        <v>1076</v>
      </c>
      <c r="D1086" s="451"/>
      <c r="E1086" s="473"/>
      <c r="F1086" s="453"/>
      <c r="G1086" s="473"/>
      <c r="H1086" s="454">
        <v>6.94</v>
      </c>
      <c r="I1086" s="453">
        <f>G1086*H1086</f>
        <v>0</v>
      </c>
      <c r="J1086" s="455"/>
      <c r="K1086" s="89"/>
      <c r="L1086" s="90"/>
      <c r="M1086" s="63"/>
      <c r="N1086" s="63"/>
      <c r="O1086" s="63"/>
    </row>
    <row r="1087" spans="1:15" s="80" customFormat="1" ht="15" customHeight="1" hidden="1">
      <c r="A1087" s="456"/>
      <c r="B1087" s="457" t="s">
        <v>1351</v>
      </c>
      <c r="C1087" s="450"/>
      <c r="D1087" s="451"/>
      <c r="E1087" s="473"/>
      <c r="F1087" s="453"/>
      <c r="G1087" s="473"/>
      <c r="H1087" s="454"/>
      <c r="I1087" s="453"/>
      <c r="J1087" s="455"/>
      <c r="K1087" s="89"/>
      <c r="L1087" s="90"/>
      <c r="M1087" s="63"/>
      <c r="N1087" s="63"/>
      <c r="O1087" s="63"/>
    </row>
    <row r="1088" spans="1:15" s="80" customFormat="1" ht="15" customHeight="1" hidden="1">
      <c r="A1088" s="456" t="s">
        <v>291</v>
      </c>
      <c r="B1088" s="458" t="s">
        <v>292</v>
      </c>
      <c r="C1088" s="450" t="s">
        <v>1076</v>
      </c>
      <c r="D1088" s="451"/>
      <c r="E1088" s="473"/>
      <c r="F1088" s="453">
        <f>D1088*E1088</f>
        <v>0</v>
      </c>
      <c r="G1088" s="473"/>
      <c r="H1088" s="454">
        <v>8.36</v>
      </c>
      <c r="I1088" s="453">
        <f>G1088*H1088</f>
        <v>0</v>
      </c>
      <c r="J1088" s="455"/>
      <c r="K1088" s="89"/>
      <c r="L1088" s="90"/>
      <c r="M1088" s="63"/>
      <c r="N1088" s="63"/>
      <c r="O1088" s="63"/>
    </row>
    <row r="1089" spans="1:15" s="80" customFormat="1" ht="15" customHeight="1" hidden="1">
      <c r="A1089" s="456"/>
      <c r="B1089" s="457" t="s">
        <v>293</v>
      </c>
      <c r="C1089" s="450"/>
      <c r="D1089" s="451"/>
      <c r="E1089" s="473"/>
      <c r="F1089" s="453"/>
      <c r="G1089" s="473"/>
      <c r="H1089" s="454"/>
      <c r="I1089" s="453"/>
      <c r="J1089" s="455"/>
      <c r="K1089" s="89"/>
      <c r="L1089" s="90"/>
      <c r="M1089" s="63"/>
      <c r="N1089" s="63"/>
      <c r="O1089" s="63"/>
    </row>
    <row r="1090" spans="1:15" s="80" customFormat="1" ht="15" customHeight="1">
      <c r="A1090" s="456" t="s">
        <v>1517</v>
      </c>
      <c r="B1090" s="520" t="s">
        <v>1352</v>
      </c>
      <c r="C1090" s="450"/>
      <c r="D1090" s="451"/>
      <c r="E1090" s="473"/>
      <c r="F1090" s="453"/>
      <c r="G1090" s="473"/>
      <c r="H1090" s="454"/>
      <c r="I1090" s="453"/>
      <c r="J1090" s="455"/>
      <c r="K1090" s="89"/>
      <c r="L1090" s="90"/>
      <c r="M1090" s="63"/>
      <c r="N1090" s="63"/>
      <c r="O1090" s="63"/>
    </row>
    <row r="1091" spans="1:15" s="80" customFormat="1" ht="15" customHeight="1" hidden="1">
      <c r="A1091" s="456" t="s">
        <v>294</v>
      </c>
      <c r="B1091" s="458" t="s">
        <v>295</v>
      </c>
      <c r="C1091" s="450" t="s">
        <v>1157</v>
      </c>
      <c r="D1091" s="451"/>
      <c r="E1091" s="473"/>
      <c r="F1091" s="453">
        <f>D1091*E1091</f>
        <v>0</v>
      </c>
      <c r="G1091" s="473"/>
      <c r="H1091" s="454">
        <v>4.1</v>
      </c>
      <c r="I1091" s="453">
        <f>G1091*H1091</f>
        <v>0</v>
      </c>
      <c r="J1091" s="455"/>
      <c r="K1091" s="89"/>
      <c r="L1091" s="90"/>
      <c r="M1091" s="63"/>
      <c r="N1091" s="63"/>
      <c r="O1091" s="63"/>
    </row>
    <row r="1092" spans="1:15" s="80" customFormat="1" ht="30" customHeight="1" hidden="1">
      <c r="A1092" s="456"/>
      <c r="B1092" s="457" t="s">
        <v>296</v>
      </c>
      <c r="C1092" s="450"/>
      <c r="D1092" s="451"/>
      <c r="E1092" s="473"/>
      <c r="F1092" s="453"/>
      <c r="G1092" s="473"/>
      <c r="H1092" s="454"/>
      <c r="I1092" s="453"/>
      <c r="J1092" s="455"/>
      <c r="K1092" s="89"/>
      <c r="L1092" s="90"/>
      <c r="M1092" s="63"/>
      <c r="N1092" s="63"/>
      <c r="O1092" s="63"/>
    </row>
    <row r="1093" spans="1:15" s="80" customFormat="1" ht="15" customHeight="1" hidden="1">
      <c r="A1093" s="456" t="s">
        <v>1518</v>
      </c>
      <c r="B1093" s="458" t="s">
        <v>1353</v>
      </c>
      <c r="C1093" s="450" t="s">
        <v>1157</v>
      </c>
      <c r="D1093" s="451"/>
      <c r="E1093" s="473"/>
      <c r="F1093" s="453"/>
      <c r="G1093" s="473"/>
      <c r="H1093" s="454">
        <v>5.44</v>
      </c>
      <c r="I1093" s="453">
        <f>G1093*H1093</f>
        <v>0</v>
      </c>
      <c r="J1093" s="455"/>
      <c r="K1093" s="89"/>
      <c r="L1093" s="90"/>
      <c r="M1093" s="63"/>
      <c r="N1093" s="63"/>
      <c r="O1093" s="63"/>
    </row>
    <row r="1094" spans="1:15" s="80" customFormat="1" ht="30" customHeight="1" hidden="1">
      <c r="A1094" s="456"/>
      <c r="B1094" s="457" t="s">
        <v>1354</v>
      </c>
      <c r="C1094" s="450"/>
      <c r="D1094" s="451"/>
      <c r="E1094" s="473"/>
      <c r="F1094" s="453"/>
      <c r="G1094" s="473"/>
      <c r="H1094" s="454"/>
      <c r="I1094" s="453"/>
      <c r="J1094" s="455"/>
      <c r="K1094" s="89"/>
      <c r="L1094" s="90"/>
      <c r="M1094" s="63"/>
      <c r="N1094" s="63"/>
      <c r="O1094" s="63"/>
    </row>
    <row r="1095" spans="1:15" s="80" customFormat="1" ht="15" customHeight="1" hidden="1">
      <c r="A1095" s="456" t="s">
        <v>297</v>
      </c>
      <c r="B1095" s="458" t="s">
        <v>298</v>
      </c>
      <c r="C1095" s="450" t="s">
        <v>1157</v>
      </c>
      <c r="D1095" s="451"/>
      <c r="E1095" s="473"/>
      <c r="F1095" s="453">
        <f>D1095*E1095</f>
        <v>0</v>
      </c>
      <c r="G1095" s="473"/>
      <c r="H1095" s="454">
        <v>2.47</v>
      </c>
      <c r="I1095" s="453">
        <f>G1095*H1095</f>
        <v>0</v>
      </c>
      <c r="J1095" s="455"/>
      <c r="K1095" s="89"/>
      <c r="L1095" s="90"/>
      <c r="M1095" s="63"/>
      <c r="N1095" s="63"/>
      <c r="O1095" s="63"/>
    </row>
    <row r="1096" spans="1:15" s="80" customFormat="1" ht="15" customHeight="1" hidden="1">
      <c r="A1096" s="456"/>
      <c r="B1096" s="457" t="s">
        <v>299</v>
      </c>
      <c r="C1096" s="450"/>
      <c r="D1096" s="451"/>
      <c r="E1096" s="473"/>
      <c r="F1096" s="453"/>
      <c r="G1096" s="473"/>
      <c r="H1096" s="454"/>
      <c r="I1096" s="453"/>
      <c r="J1096" s="455"/>
      <c r="K1096" s="89"/>
      <c r="L1096" s="90"/>
      <c r="M1096" s="63"/>
      <c r="N1096" s="63"/>
      <c r="O1096" s="63"/>
    </row>
    <row r="1097" spans="1:15" s="80" customFormat="1" ht="15" customHeight="1" hidden="1">
      <c r="A1097" s="456" t="s">
        <v>1519</v>
      </c>
      <c r="B1097" s="458" t="s">
        <v>1355</v>
      </c>
      <c r="C1097" s="450" t="s">
        <v>1157</v>
      </c>
      <c r="D1097" s="451"/>
      <c r="E1097" s="473"/>
      <c r="F1097" s="453"/>
      <c r="G1097" s="473"/>
      <c r="H1097" s="454">
        <v>4.85</v>
      </c>
      <c r="I1097" s="453">
        <f>G1097*H1097</f>
        <v>0</v>
      </c>
      <c r="J1097" s="455"/>
      <c r="K1097" s="89"/>
      <c r="L1097" s="90"/>
      <c r="M1097" s="63"/>
      <c r="N1097" s="63"/>
      <c r="O1097" s="63"/>
    </row>
    <row r="1098" spans="1:15" s="80" customFormat="1" ht="15" customHeight="1" hidden="1">
      <c r="A1098" s="456"/>
      <c r="B1098" s="457" t="s">
        <v>1356</v>
      </c>
      <c r="C1098" s="450"/>
      <c r="D1098" s="451"/>
      <c r="E1098" s="473"/>
      <c r="F1098" s="453"/>
      <c r="G1098" s="473"/>
      <c r="H1098" s="454"/>
      <c r="I1098" s="453"/>
      <c r="J1098" s="455"/>
      <c r="K1098" s="89"/>
      <c r="L1098" s="90"/>
      <c r="M1098" s="63"/>
      <c r="N1098" s="63"/>
      <c r="O1098" s="63"/>
    </row>
    <row r="1099" spans="1:15" s="80" customFormat="1" ht="15" customHeight="1" hidden="1">
      <c r="A1099" s="456" t="s">
        <v>300</v>
      </c>
      <c r="B1099" s="458" t="s">
        <v>301</v>
      </c>
      <c r="C1099" s="450" t="s">
        <v>1157</v>
      </c>
      <c r="D1099" s="451"/>
      <c r="E1099" s="473"/>
      <c r="F1099" s="453">
        <f>D1099*E1099</f>
        <v>0</v>
      </c>
      <c r="G1099" s="473"/>
      <c r="H1099" s="454">
        <v>5.15</v>
      </c>
      <c r="I1099" s="453">
        <f>G1099*H1099</f>
        <v>0</v>
      </c>
      <c r="J1099" s="455"/>
      <c r="K1099" s="89"/>
      <c r="L1099" s="90"/>
      <c r="M1099" s="63"/>
      <c r="N1099" s="63"/>
      <c r="O1099" s="63"/>
    </row>
    <row r="1100" spans="1:15" s="80" customFormat="1" ht="30" customHeight="1" hidden="1">
      <c r="A1100" s="456"/>
      <c r="B1100" s="457" t="s">
        <v>302</v>
      </c>
      <c r="C1100" s="450"/>
      <c r="D1100" s="451"/>
      <c r="E1100" s="473"/>
      <c r="F1100" s="453"/>
      <c r="G1100" s="473"/>
      <c r="H1100" s="454"/>
      <c r="I1100" s="453"/>
      <c r="J1100" s="455"/>
      <c r="K1100" s="89"/>
      <c r="L1100" s="90"/>
      <c r="M1100" s="63"/>
      <c r="N1100" s="63"/>
      <c r="O1100" s="63"/>
    </row>
    <row r="1101" spans="1:15" s="115" customFormat="1" ht="15" customHeight="1" hidden="1">
      <c r="A1101" s="456" t="s">
        <v>1520</v>
      </c>
      <c r="B1101" s="458" t="s">
        <v>1357</v>
      </c>
      <c r="C1101" s="450" t="s">
        <v>1157</v>
      </c>
      <c r="D1101" s="451"/>
      <c r="E1101" s="473"/>
      <c r="F1101" s="453"/>
      <c r="G1101" s="473"/>
      <c r="H1101" s="454">
        <v>5.15</v>
      </c>
      <c r="I1101" s="453">
        <f>G1101*H1101</f>
        <v>0</v>
      </c>
      <c r="J1101" s="455"/>
      <c r="K1101" s="89"/>
      <c r="L1101" s="90"/>
      <c r="M1101" s="114"/>
      <c r="N1101" s="114"/>
      <c r="O1101" s="114"/>
    </row>
    <row r="1102" spans="1:15" s="80" customFormat="1" ht="30" customHeight="1" hidden="1">
      <c r="A1102" s="456" t="s">
        <v>303</v>
      </c>
      <c r="B1102" s="458" t="s">
        <v>304</v>
      </c>
      <c r="C1102" s="450" t="s">
        <v>1157</v>
      </c>
      <c r="D1102" s="451"/>
      <c r="E1102" s="473"/>
      <c r="F1102" s="453">
        <f>D1102*E1102</f>
        <v>0</v>
      </c>
      <c r="G1102" s="473"/>
      <c r="H1102" s="454">
        <v>344.53</v>
      </c>
      <c r="I1102" s="453">
        <f>G1102*H1102</f>
        <v>0</v>
      </c>
      <c r="J1102" s="455"/>
      <c r="K1102" s="89"/>
      <c r="L1102" s="90"/>
      <c r="M1102" s="63"/>
      <c r="N1102" s="63"/>
      <c r="O1102" s="63"/>
    </row>
    <row r="1103" spans="1:15" s="80" customFormat="1" ht="30" customHeight="1" hidden="1">
      <c r="A1103" s="456"/>
      <c r="B1103" s="457" t="s">
        <v>305</v>
      </c>
      <c r="C1103" s="450"/>
      <c r="D1103" s="451"/>
      <c r="E1103" s="473"/>
      <c r="F1103" s="453"/>
      <c r="G1103" s="473"/>
      <c r="H1103" s="454"/>
      <c r="I1103" s="453"/>
      <c r="J1103" s="455"/>
      <c r="K1103" s="89"/>
      <c r="L1103" s="90"/>
      <c r="M1103" s="63"/>
      <c r="N1103" s="63"/>
      <c r="O1103" s="63"/>
    </row>
    <row r="1104" spans="1:15" s="80" customFormat="1" ht="15" customHeight="1" hidden="1">
      <c r="A1104" s="456"/>
      <c r="B1104" s="457" t="s">
        <v>306</v>
      </c>
      <c r="C1104" s="450"/>
      <c r="D1104" s="451"/>
      <c r="E1104" s="473"/>
      <c r="F1104" s="453"/>
      <c r="G1104" s="473"/>
      <c r="H1104" s="454"/>
      <c r="I1104" s="453"/>
      <c r="J1104" s="455"/>
      <c r="K1104" s="89"/>
      <c r="L1104" s="90"/>
      <c r="M1104" s="63"/>
      <c r="N1104" s="63"/>
      <c r="O1104" s="63"/>
    </row>
    <row r="1105" spans="1:15" s="80" customFormat="1" ht="30" customHeight="1" hidden="1">
      <c r="A1105" s="456"/>
      <c r="B1105" s="457" t="s">
        <v>307</v>
      </c>
      <c r="C1105" s="450"/>
      <c r="D1105" s="451"/>
      <c r="E1105" s="473"/>
      <c r="F1105" s="453"/>
      <c r="G1105" s="473"/>
      <c r="H1105" s="454"/>
      <c r="I1105" s="453"/>
      <c r="J1105" s="455"/>
      <c r="K1105" s="89"/>
      <c r="L1105" s="90"/>
      <c r="M1105" s="63"/>
      <c r="N1105" s="63"/>
      <c r="O1105" s="63"/>
    </row>
    <row r="1106" spans="1:15" s="162" customFormat="1" ht="30" customHeight="1" hidden="1">
      <c r="A1106" s="456" t="s">
        <v>308</v>
      </c>
      <c r="B1106" s="458" t="s">
        <v>309</v>
      </c>
      <c r="C1106" s="450" t="s">
        <v>1157</v>
      </c>
      <c r="D1106" s="451"/>
      <c r="E1106" s="473"/>
      <c r="F1106" s="453">
        <f>D1106*E1106</f>
        <v>0</v>
      </c>
      <c r="G1106" s="473"/>
      <c r="H1106" s="454">
        <v>351</v>
      </c>
      <c r="I1106" s="453">
        <f>G1106*H1106</f>
        <v>0</v>
      </c>
      <c r="J1106" s="455"/>
      <c r="K1106" s="89"/>
      <c r="L1106" s="90"/>
      <c r="M1106" s="161"/>
      <c r="N1106" s="161"/>
      <c r="O1106" s="161"/>
    </row>
    <row r="1107" spans="1:15" s="80" customFormat="1" ht="48.75" customHeight="1" hidden="1">
      <c r="A1107" s="456"/>
      <c r="B1107" s="457" t="s">
        <v>1178</v>
      </c>
      <c r="C1107" s="450"/>
      <c r="D1107" s="451"/>
      <c r="E1107" s="473"/>
      <c r="F1107" s="453"/>
      <c r="G1107" s="473"/>
      <c r="H1107" s="454"/>
      <c r="I1107" s="453"/>
      <c r="J1107" s="455"/>
      <c r="K1107" s="89"/>
      <c r="L1107" s="90"/>
      <c r="M1107" s="63"/>
      <c r="N1107" s="63"/>
      <c r="O1107" s="63"/>
    </row>
    <row r="1108" spans="1:15" s="80" customFormat="1" ht="15" customHeight="1" hidden="1">
      <c r="A1108" s="456" t="s">
        <v>1179</v>
      </c>
      <c r="B1108" s="458" t="s">
        <v>1180</v>
      </c>
      <c r="C1108" s="450" t="s">
        <v>1157</v>
      </c>
      <c r="D1108" s="451"/>
      <c r="E1108" s="473"/>
      <c r="F1108" s="453">
        <f>D1108*E1108</f>
        <v>0</v>
      </c>
      <c r="G1108" s="473"/>
      <c r="H1108" s="454">
        <v>60</v>
      </c>
      <c r="I1108" s="453">
        <f>G1108*H1108</f>
        <v>0</v>
      </c>
      <c r="J1108" s="455"/>
      <c r="K1108" s="89"/>
      <c r="L1108" s="90"/>
      <c r="M1108" s="63"/>
      <c r="N1108" s="63"/>
      <c r="O1108" s="63"/>
    </row>
    <row r="1109" spans="1:15" s="80" customFormat="1" ht="30" customHeight="1" hidden="1">
      <c r="A1109" s="456"/>
      <c r="B1109" s="457" t="s">
        <v>1181</v>
      </c>
      <c r="C1109" s="450"/>
      <c r="D1109" s="451"/>
      <c r="E1109" s="473"/>
      <c r="F1109" s="453"/>
      <c r="G1109" s="473"/>
      <c r="H1109" s="454"/>
      <c r="I1109" s="453"/>
      <c r="J1109" s="455"/>
      <c r="K1109" s="89"/>
      <c r="L1109" s="90"/>
      <c r="M1109" s="63"/>
      <c r="N1109" s="63"/>
      <c r="O1109" s="63"/>
    </row>
    <row r="1110" spans="1:15" s="80" customFormat="1" ht="31.5" hidden="1">
      <c r="A1110" s="456" t="s">
        <v>1182</v>
      </c>
      <c r="B1110" s="458" t="s">
        <v>1183</v>
      </c>
      <c r="C1110" s="450" t="s">
        <v>1157</v>
      </c>
      <c r="D1110" s="451"/>
      <c r="E1110" s="473"/>
      <c r="F1110" s="453">
        <f>D1110*E1110</f>
        <v>0</v>
      </c>
      <c r="G1110" s="473"/>
      <c r="H1110" s="454">
        <v>822.46</v>
      </c>
      <c r="I1110" s="453">
        <f>G1110*H1110</f>
        <v>0</v>
      </c>
      <c r="J1110" s="455"/>
      <c r="K1110" s="89"/>
      <c r="L1110" s="90"/>
      <c r="M1110" s="63"/>
      <c r="N1110" s="63"/>
      <c r="O1110" s="63"/>
    </row>
    <row r="1111" spans="1:15" s="80" customFormat="1" ht="15" customHeight="1" hidden="1">
      <c r="A1111" s="456"/>
      <c r="B1111" s="457" t="s">
        <v>1184</v>
      </c>
      <c r="C1111" s="450"/>
      <c r="D1111" s="451"/>
      <c r="E1111" s="473"/>
      <c r="F1111" s="453"/>
      <c r="G1111" s="473"/>
      <c r="H1111" s="454"/>
      <c r="I1111" s="453"/>
      <c r="J1111" s="455"/>
      <c r="K1111" s="89"/>
      <c r="L1111" s="90"/>
      <c r="M1111" s="63"/>
      <c r="N1111" s="63"/>
      <c r="O1111" s="63"/>
    </row>
    <row r="1112" spans="1:15" s="80" customFormat="1" ht="15" customHeight="1" hidden="1">
      <c r="A1112" s="456"/>
      <c r="B1112" s="457" t="s">
        <v>1185</v>
      </c>
      <c r="C1112" s="450"/>
      <c r="D1112" s="451"/>
      <c r="E1112" s="473"/>
      <c r="F1112" s="453"/>
      <c r="G1112" s="473"/>
      <c r="H1112" s="454"/>
      <c r="I1112" s="453"/>
      <c r="J1112" s="455"/>
      <c r="K1112" s="89"/>
      <c r="L1112" s="90"/>
      <c r="M1112" s="63"/>
      <c r="N1112" s="63"/>
      <c r="O1112" s="63"/>
    </row>
    <row r="1113" spans="1:15" s="80" customFormat="1" ht="15" customHeight="1" hidden="1">
      <c r="A1113" s="456"/>
      <c r="B1113" s="457" t="s">
        <v>1186</v>
      </c>
      <c r="C1113" s="450"/>
      <c r="D1113" s="451"/>
      <c r="E1113" s="473"/>
      <c r="F1113" s="453"/>
      <c r="G1113" s="473"/>
      <c r="H1113" s="454"/>
      <c r="I1113" s="453"/>
      <c r="J1113" s="455"/>
      <c r="K1113" s="89"/>
      <c r="L1113" s="90"/>
      <c r="M1113" s="63"/>
      <c r="N1113" s="63"/>
      <c r="O1113" s="63"/>
    </row>
    <row r="1114" spans="1:15" s="80" customFormat="1" ht="17.25" customHeight="1" hidden="1">
      <c r="A1114" s="456"/>
      <c r="B1114" s="457" t="s">
        <v>1187</v>
      </c>
      <c r="C1114" s="450"/>
      <c r="D1114" s="451"/>
      <c r="E1114" s="473"/>
      <c r="F1114" s="453"/>
      <c r="G1114" s="473"/>
      <c r="H1114" s="454"/>
      <c r="I1114" s="453"/>
      <c r="J1114" s="455"/>
      <c r="K1114" s="89"/>
      <c r="L1114" s="90"/>
      <c r="M1114" s="63"/>
      <c r="N1114" s="63"/>
      <c r="O1114" s="63"/>
    </row>
    <row r="1115" spans="1:15" s="80" customFormat="1" ht="45" customHeight="1" hidden="1">
      <c r="A1115" s="456"/>
      <c r="B1115" s="457" t="s">
        <v>1188</v>
      </c>
      <c r="C1115" s="450"/>
      <c r="D1115" s="451"/>
      <c r="E1115" s="473"/>
      <c r="F1115" s="453"/>
      <c r="G1115" s="473"/>
      <c r="H1115" s="454"/>
      <c r="I1115" s="453"/>
      <c r="J1115" s="455"/>
      <c r="K1115" s="89"/>
      <c r="L1115" s="90"/>
      <c r="M1115" s="63"/>
      <c r="N1115" s="63"/>
      <c r="O1115" s="63"/>
    </row>
    <row r="1116" spans="1:15" s="80" customFormat="1" ht="30" customHeight="1" hidden="1">
      <c r="A1116" s="456"/>
      <c r="B1116" s="457" t="s">
        <v>1189</v>
      </c>
      <c r="C1116" s="450"/>
      <c r="D1116" s="451"/>
      <c r="E1116" s="473"/>
      <c r="F1116" s="453"/>
      <c r="G1116" s="473"/>
      <c r="H1116" s="454"/>
      <c r="I1116" s="453"/>
      <c r="J1116" s="455"/>
      <c r="K1116" s="89"/>
      <c r="L1116" s="90"/>
      <c r="M1116" s="63"/>
      <c r="N1116" s="63"/>
      <c r="O1116" s="63"/>
    </row>
    <row r="1117" spans="1:15" s="80" customFormat="1" ht="30" customHeight="1" hidden="1">
      <c r="A1117" s="456"/>
      <c r="B1117" s="457" t="s">
        <v>1190</v>
      </c>
      <c r="C1117" s="450"/>
      <c r="D1117" s="451"/>
      <c r="E1117" s="473"/>
      <c r="F1117" s="453"/>
      <c r="G1117" s="473"/>
      <c r="H1117" s="454"/>
      <c r="I1117" s="453"/>
      <c r="J1117" s="455"/>
      <c r="K1117" s="89"/>
      <c r="L1117" s="90"/>
      <c r="M1117" s="63"/>
      <c r="N1117" s="63"/>
      <c r="O1117" s="63"/>
    </row>
    <row r="1118" spans="1:15" s="80" customFormat="1" ht="30" customHeight="1" hidden="1">
      <c r="A1118" s="456"/>
      <c r="B1118" s="457" t="s">
        <v>1191</v>
      </c>
      <c r="C1118" s="450"/>
      <c r="D1118" s="451"/>
      <c r="E1118" s="473"/>
      <c r="F1118" s="453"/>
      <c r="G1118" s="473"/>
      <c r="H1118" s="454"/>
      <c r="I1118" s="453"/>
      <c r="J1118" s="455"/>
      <c r="K1118" s="89"/>
      <c r="L1118" s="90"/>
      <c r="M1118" s="63"/>
      <c r="N1118" s="63"/>
      <c r="O1118" s="63"/>
    </row>
    <row r="1119" spans="1:15" s="80" customFormat="1" ht="30" customHeight="1" hidden="1">
      <c r="A1119" s="456"/>
      <c r="B1119" s="457" t="s">
        <v>1192</v>
      </c>
      <c r="C1119" s="450"/>
      <c r="D1119" s="451"/>
      <c r="E1119" s="473"/>
      <c r="F1119" s="453"/>
      <c r="G1119" s="473"/>
      <c r="H1119" s="454"/>
      <c r="I1119" s="453"/>
      <c r="J1119" s="455"/>
      <c r="K1119" s="89"/>
      <c r="L1119" s="90"/>
      <c r="M1119" s="63"/>
      <c r="N1119" s="63"/>
      <c r="O1119" s="63"/>
    </row>
    <row r="1120" spans="1:15" s="80" customFormat="1" ht="30" customHeight="1" hidden="1">
      <c r="A1120" s="456"/>
      <c r="B1120" s="457" t="s">
        <v>1193</v>
      </c>
      <c r="C1120" s="450"/>
      <c r="D1120" s="451"/>
      <c r="E1120" s="473"/>
      <c r="F1120" s="453"/>
      <c r="G1120" s="473"/>
      <c r="H1120" s="454"/>
      <c r="I1120" s="453"/>
      <c r="J1120" s="455"/>
      <c r="K1120" s="89"/>
      <c r="L1120" s="90"/>
      <c r="M1120" s="63"/>
      <c r="N1120" s="63"/>
      <c r="O1120" s="63"/>
    </row>
    <row r="1121" spans="1:15" s="80" customFormat="1" ht="15" customHeight="1" hidden="1">
      <c r="A1121" s="456"/>
      <c r="B1121" s="457" t="s">
        <v>1106</v>
      </c>
      <c r="C1121" s="450"/>
      <c r="D1121" s="451"/>
      <c r="E1121" s="452"/>
      <c r="F1121" s="453"/>
      <c r="G1121" s="452"/>
      <c r="H1121" s="454"/>
      <c r="I1121" s="453"/>
      <c r="J1121" s="455"/>
      <c r="K1121" s="89"/>
      <c r="L1121" s="90"/>
      <c r="M1121" s="63"/>
      <c r="N1121" s="63"/>
      <c r="O1121" s="63"/>
    </row>
    <row r="1122" spans="1:15" s="80" customFormat="1" ht="15" customHeight="1" hidden="1">
      <c r="A1122" s="456"/>
      <c r="B1122" s="457" t="s">
        <v>1116</v>
      </c>
      <c r="C1122" s="450"/>
      <c r="D1122" s="451"/>
      <c r="E1122" s="452"/>
      <c r="F1122" s="453"/>
      <c r="G1122" s="452"/>
      <c r="H1122" s="454"/>
      <c r="I1122" s="453"/>
      <c r="J1122" s="455"/>
      <c r="K1122" s="89"/>
      <c r="L1122" s="90"/>
      <c r="M1122" s="63"/>
      <c r="N1122" s="63"/>
      <c r="O1122" s="63"/>
    </row>
    <row r="1123" spans="1:15" s="80" customFormat="1" ht="15" customHeight="1" hidden="1">
      <c r="A1123" s="456"/>
      <c r="B1123" s="457" t="s">
        <v>1065</v>
      </c>
      <c r="C1123" s="450"/>
      <c r="D1123" s="451"/>
      <c r="E1123" s="452"/>
      <c r="F1123" s="453"/>
      <c r="G1123" s="452"/>
      <c r="H1123" s="454"/>
      <c r="I1123" s="453"/>
      <c r="J1123" s="455"/>
      <c r="K1123" s="89"/>
      <c r="L1123" s="90"/>
      <c r="M1123" s="63"/>
      <c r="N1123" s="63"/>
      <c r="O1123" s="63"/>
    </row>
    <row r="1124" spans="1:15" s="80" customFormat="1" ht="15" customHeight="1" hidden="1">
      <c r="A1124" s="456"/>
      <c r="B1124" s="457" t="s">
        <v>1150</v>
      </c>
      <c r="C1124" s="450"/>
      <c r="D1124" s="451"/>
      <c r="E1124" s="452"/>
      <c r="F1124" s="453"/>
      <c r="G1124" s="452"/>
      <c r="H1124" s="454"/>
      <c r="I1124" s="453"/>
      <c r="J1124" s="455"/>
      <c r="K1124" s="89"/>
      <c r="L1124" s="90"/>
      <c r="M1124" s="63"/>
      <c r="N1124" s="63"/>
      <c r="O1124" s="63"/>
    </row>
    <row r="1125" spans="1:15" s="80" customFormat="1" ht="15" customHeight="1" hidden="1">
      <c r="A1125" s="456"/>
      <c r="B1125" s="457" t="s">
        <v>1130</v>
      </c>
      <c r="C1125" s="450"/>
      <c r="D1125" s="451"/>
      <c r="E1125" s="452"/>
      <c r="F1125" s="453"/>
      <c r="G1125" s="452"/>
      <c r="H1125" s="454"/>
      <c r="I1125" s="453"/>
      <c r="J1125" s="455"/>
      <c r="K1125" s="89"/>
      <c r="L1125" s="90"/>
      <c r="M1125" s="63"/>
      <c r="N1125" s="63"/>
      <c r="O1125" s="63"/>
    </row>
    <row r="1126" spans="1:15" s="130" customFormat="1" ht="30" customHeight="1" hidden="1">
      <c r="A1126" s="456" t="s">
        <v>1521</v>
      </c>
      <c r="B1126" s="458" t="s">
        <v>1358</v>
      </c>
      <c r="C1126" s="450" t="s">
        <v>1157</v>
      </c>
      <c r="D1126" s="451"/>
      <c r="E1126" s="473"/>
      <c r="F1126" s="453"/>
      <c r="G1126" s="473"/>
      <c r="H1126" s="454">
        <v>42.66</v>
      </c>
      <c r="I1126" s="453">
        <f>G1126*H1126</f>
        <v>0</v>
      </c>
      <c r="J1126" s="455"/>
      <c r="K1126" s="127"/>
      <c r="L1126" s="128"/>
      <c r="M1126" s="129"/>
      <c r="N1126" s="129"/>
      <c r="O1126" s="129"/>
    </row>
    <row r="1127" spans="1:15" s="162" customFormat="1" ht="30" customHeight="1" hidden="1">
      <c r="A1127" s="456" t="s">
        <v>1194</v>
      </c>
      <c r="B1127" s="458" t="s">
        <v>1195</v>
      </c>
      <c r="C1127" s="450" t="s">
        <v>1157</v>
      </c>
      <c r="D1127" s="451"/>
      <c r="E1127" s="473"/>
      <c r="F1127" s="453">
        <f>D1127*E1127</f>
        <v>0</v>
      </c>
      <c r="G1127" s="473"/>
      <c r="H1127" s="454">
        <v>91.05</v>
      </c>
      <c r="I1127" s="453">
        <f>G1127*H1127</f>
        <v>0</v>
      </c>
      <c r="J1127" s="455"/>
      <c r="K1127" s="89"/>
      <c r="L1127" s="90"/>
      <c r="M1127" s="161"/>
      <c r="N1127" s="161"/>
      <c r="O1127" s="161"/>
    </row>
    <row r="1128" spans="1:15" s="130" customFormat="1" ht="15" customHeight="1" hidden="1">
      <c r="A1128" s="456"/>
      <c r="B1128" s="457" t="s">
        <v>1359</v>
      </c>
      <c r="C1128" s="450"/>
      <c r="D1128" s="451"/>
      <c r="E1128" s="473"/>
      <c r="F1128" s="453"/>
      <c r="G1128" s="473"/>
      <c r="H1128" s="454"/>
      <c r="I1128" s="453"/>
      <c r="J1128" s="455"/>
      <c r="K1128" s="127"/>
      <c r="L1128" s="128"/>
      <c r="M1128" s="129"/>
      <c r="N1128" s="129"/>
      <c r="O1128" s="129"/>
    </row>
    <row r="1129" spans="1:15" s="130" customFormat="1" ht="15" customHeight="1" hidden="1">
      <c r="A1129" s="456"/>
      <c r="B1129" s="457" t="s">
        <v>1196</v>
      </c>
      <c r="C1129" s="450"/>
      <c r="D1129" s="451"/>
      <c r="E1129" s="473"/>
      <c r="F1129" s="453"/>
      <c r="G1129" s="473"/>
      <c r="H1129" s="454"/>
      <c r="I1129" s="453"/>
      <c r="J1129" s="455"/>
      <c r="K1129" s="127"/>
      <c r="L1129" s="128"/>
      <c r="M1129" s="129"/>
      <c r="N1129" s="129"/>
      <c r="O1129" s="129"/>
    </row>
    <row r="1130" spans="1:15" s="130" customFormat="1" ht="45" customHeight="1" hidden="1">
      <c r="A1130" s="456"/>
      <c r="B1130" s="457" t="s">
        <v>1197</v>
      </c>
      <c r="C1130" s="450"/>
      <c r="D1130" s="451"/>
      <c r="E1130" s="473"/>
      <c r="F1130" s="453"/>
      <c r="G1130" s="473"/>
      <c r="H1130" s="454"/>
      <c r="I1130" s="453"/>
      <c r="J1130" s="455"/>
      <c r="K1130" s="127"/>
      <c r="L1130" s="128"/>
      <c r="M1130" s="129"/>
      <c r="N1130" s="129"/>
      <c r="O1130" s="129"/>
    </row>
    <row r="1131" spans="1:15" s="130" customFormat="1" ht="15" customHeight="1" hidden="1">
      <c r="A1131" s="456"/>
      <c r="B1131" s="457" t="s">
        <v>1361</v>
      </c>
      <c r="C1131" s="450"/>
      <c r="D1131" s="451"/>
      <c r="E1131" s="473"/>
      <c r="F1131" s="453"/>
      <c r="G1131" s="473"/>
      <c r="H1131" s="454"/>
      <c r="I1131" s="453"/>
      <c r="J1131" s="455"/>
      <c r="K1131" s="127"/>
      <c r="L1131" s="128"/>
      <c r="M1131" s="129"/>
      <c r="N1131" s="129"/>
      <c r="O1131" s="129"/>
    </row>
    <row r="1132" spans="1:15" s="130" customFormat="1" ht="15" customHeight="1" hidden="1">
      <c r="A1132" s="456"/>
      <c r="B1132" s="457" t="s">
        <v>1362</v>
      </c>
      <c r="C1132" s="450"/>
      <c r="D1132" s="451"/>
      <c r="E1132" s="473"/>
      <c r="F1132" s="453"/>
      <c r="G1132" s="473"/>
      <c r="H1132" s="454"/>
      <c r="I1132" s="453"/>
      <c r="J1132" s="455"/>
      <c r="K1132" s="127"/>
      <c r="L1132" s="128"/>
      <c r="M1132" s="129"/>
      <c r="N1132" s="129"/>
      <c r="O1132" s="129"/>
    </row>
    <row r="1133" spans="1:15" s="130" customFormat="1" ht="15" customHeight="1" hidden="1">
      <c r="A1133" s="456"/>
      <c r="B1133" s="457" t="s">
        <v>1363</v>
      </c>
      <c r="C1133" s="450"/>
      <c r="D1133" s="451"/>
      <c r="E1133" s="473"/>
      <c r="F1133" s="453"/>
      <c r="G1133" s="473"/>
      <c r="H1133" s="454"/>
      <c r="I1133" s="453"/>
      <c r="J1133" s="455"/>
      <c r="K1133" s="127"/>
      <c r="L1133" s="128"/>
      <c r="M1133" s="129"/>
      <c r="N1133" s="129"/>
      <c r="O1133" s="129"/>
    </row>
    <row r="1134" spans="1:15" s="162" customFormat="1" ht="30" customHeight="1" hidden="1">
      <c r="A1134" s="456" t="s">
        <v>1198</v>
      </c>
      <c r="B1134" s="458" t="s">
        <v>1199</v>
      </c>
      <c r="C1134" s="450" t="s">
        <v>1157</v>
      </c>
      <c r="D1134" s="451"/>
      <c r="E1134" s="473"/>
      <c r="F1134" s="453">
        <f>D1134*E1134</f>
        <v>0</v>
      </c>
      <c r="G1134" s="473"/>
      <c r="H1134" s="454">
        <v>126.64</v>
      </c>
      <c r="I1134" s="453">
        <f>G1134*H1134</f>
        <v>0</v>
      </c>
      <c r="J1134" s="455"/>
      <c r="K1134" s="89"/>
      <c r="L1134" s="90"/>
      <c r="M1134" s="161"/>
      <c r="N1134" s="161"/>
      <c r="O1134" s="161"/>
    </row>
    <row r="1135" spans="1:15" s="130" customFormat="1" ht="15" customHeight="1" hidden="1">
      <c r="A1135" s="456"/>
      <c r="B1135" s="457" t="s">
        <v>1359</v>
      </c>
      <c r="C1135" s="450"/>
      <c r="D1135" s="451"/>
      <c r="E1135" s="473"/>
      <c r="F1135" s="453"/>
      <c r="G1135" s="473"/>
      <c r="H1135" s="454"/>
      <c r="I1135" s="453"/>
      <c r="J1135" s="455"/>
      <c r="K1135" s="127"/>
      <c r="L1135" s="128"/>
      <c r="M1135" s="129"/>
      <c r="N1135" s="129"/>
      <c r="O1135" s="129"/>
    </row>
    <row r="1136" spans="1:15" s="130" customFormat="1" ht="15" customHeight="1" hidden="1">
      <c r="A1136" s="456"/>
      <c r="B1136" s="457" t="s">
        <v>1360</v>
      </c>
      <c r="C1136" s="450"/>
      <c r="D1136" s="451"/>
      <c r="E1136" s="473"/>
      <c r="F1136" s="453"/>
      <c r="G1136" s="473"/>
      <c r="H1136" s="454"/>
      <c r="I1136" s="453"/>
      <c r="J1136" s="455"/>
      <c r="K1136" s="127"/>
      <c r="L1136" s="128"/>
      <c r="M1136" s="129"/>
      <c r="N1136" s="129"/>
      <c r="O1136" s="129"/>
    </row>
    <row r="1137" spans="1:15" s="130" customFormat="1" ht="45" customHeight="1" hidden="1">
      <c r="A1137" s="456"/>
      <c r="B1137" s="457" t="s">
        <v>1200</v>
      </c>
      <c r="C1137" s="450"/>
      <c r="D1137" s="451"/>
      <c r="E1137" s="473"/>
      <c r="F1137" s="453"/>
      <c r="G1137" s="473"/>
      <c r="H1137" s="454"/>
      <c r="I1137" s="453"/>
      <c r="J1137" s="455"/>
      <c r="K1137" s="127"/>
      <c r="L1137" s="128"/>
      <c r="M1137" s="129"/>
      <c r="N1137" s="129"/>
      <c r="O1137" s="129"/>
    </row>
    <row r="1138" spans="1:15" s="130" customFormat="1" ht="15" customHeight="1" hidden="1">
      <c r="A1138" s="456"/>
      <c r="B1138" s="457" t="s">
        <v>1361</v>
      </c>
      <c r="C1138" s="450"/>
      <c r="D1138" s="451"/>
      <c r="E1138" s="473"/>
      <c r="F1138" s="453"/>
      <c r="G1138" s="473"/>
      <c r="H1138" s="454"/>
      <c r="I1138" s="453"/>
      <c r="J1138" s="455"/>
      <c r="K1138" s="127"/>
      <c r="L1138" s="128"/>
      <c r="M1138" s="129"/>
      <c r="N1138" s="129"/>
      <c r="O1138" s="129"/>
    </row>
    <row r="1139" spans="1:15" s="130" customFormat="1" ht="15" customHeight="1" hidden="1">
      <c r="A1139" s="456"/>
      <c r="B1139" s="457" t="s">
        <v>1362</v>
      </c>
      <c r="C1139" s="450"/>
      <c r="D1139" s="451"/>
      <c r="E1139" s="473"/>
      <c r="F1139" s="453"/>
      <c r="G1139" s="473"/>
      <c r="H1139" s="454"/>
      <c r="I1139" s="453"/>
      <c r="J1139" s="455"/>
      <c r="K1139" s="127"/>
      <c r="L1139" s="128"/>
      <c r="M1139" s="129"/>
      <c r="N1139" s="129"/>
      <c r="O1139" s="129"/>
    </row>
    <row r="1140" spans="1:15" s="130" customFormat="1" ht="15" customHeight="1" hidden="1">
      <c r="A1140" s="456"/>
      <c r="B1140" s="457" t="s">
        <v>1363</v>
      </c>
      <c r="C1140" s="450"/>
      <c r="D1140" s="451"/>
      <c r="E1140" s="473"/>
      <c r="F1140" s="453"/>
      <c r="G1140" s="473"/>
      <c r="H1140" s="454"/>
      <c r="I1140" s="453"/>
      <c r="J1140" s="455"/>
      <c r="K1140" s="127"/>
      <c r="L1140" s="128"/>
      <c r="M1140" s="129"/>
      <c r="N1140" s="129"/>
      <c r="O1140" s="129"/>
    </row>
    <row r="1141" spans="1:15" s="130" customFormat="1" ht="30" customHeight="1" hidden="1">
      <c r="A1141" s="456" t="s">
        <v>1522</v>
      </c>
      <c r="B1141" s="458" t="s">
        <v>1523</v>
      </c>
      <c r="C1141" s="450" t="s">
        <v>1157</v>
      </c>
      <c r="D1141" s="451"/>
      <c r="E1141" s="473"/>
      <c r="F1141" s="453"/>
      <c r="G1141" s="473"/>
      <c r="H1141" s="454">
        <v>181.28</v>
      </c>
      <c r="I1141" s="453">
        <f>G1141*H1141</f>
        <v>0</v>
      </c>
      <c r="J1141" s="455"/>
      <c r="K1141" s="127"/>
      <c r="L1141" s="128"/>
      <c r="M1141" s="129"/>
      <c r="N1141" s="129"/>
      <c r="O1141" s="129"/>
    </row>
    <row r="1142" spans="1:15" s="130" customFormat="1" ht="15" customHeight="1" hidden="1">
      <c r="A1142" s="456"/>
      <c r="B1142" s="457" t="s">
        <v>1359</v>
      </c>
      <c r="C1142" s="450"/>
      <c r="D1142" s="451"/>
      <c r="E1142" s="473"/>
      <c r="F1142" s="453"/>
      <c r="G1142" s="473"/>
      <c r="H1142" s="454"/>
      <c r="I1142" s="453"/>
      <c r="J1142" s="455"/>
      <c r="K1142" s="127"/>
      <c r="L1142" s="128"/>
      <c r="M1142" s="129"/>
      <c r="N1142" s="129"/>
      <c r="O1142" s="129"/>
    </row>
    <row r="1143" spans="1:15" s="130" customFormat="1" ht="15" customHeight="1" hidden="1">
      <c r="A1143" s="456"/>
      <c r="B1143" s="457" t="s">
        <v>1360</v>
      </c>
      <c r="C1143" s="450"/>
      <c r="D1143" s="451"/>
      <c r="E1143" s="473"/>
      <c r="F1143" s="453"/>
      <c r="G1143" s="473"/>
      <c r="H1143" s="454"/>
      <c r="I1143" s="453"/>
      <c r="J1143" s="455"/>
      <c r="K1143" s="127"/>
      <c r="L1143" s="128"/>
      <c r="M1143" s="129"/>
      <c r="N1143" s="129"/>
      <c r="O1143" s="129"/>
    </row>
    <row r="1144" spans="1:15" s="130" customFormat="1" ht="15" customHeight="1" hidden="1">
      <c r="A1144" s="456"/>
      <c r="B1144" s="457" t="s">
        <v>1361</v>
      </c>
      <c r="C1144" s="450"/>
      <c r="D1144" s="451"/>
      <c r="E1144" s="473"/>
      <c r="F1144" s="453"/>
      <c r="G1144" s="473"/>
      <c r="H1144" s="454"/>
      <c r="I1144" s="453"/>
      <c r="J1144" s="455"/>
      <c r="K1144" s="127"/>
      <c r="L1144" s="128"/>
      <c r="M1144" s="129"/>
      <c r="N1144" s="129"/>
      <c r="O1144" s="129"/>
    </row>
    <row r="1145" spans="1:15" s="130" customFormat="1" ht="15" customHeight="1" hidden="1">
      <c r="A1145" s="456"/>
      <c r="B1145" s="457" t="s">
        <v>1362</v>
      </c>
      <c r="C1145" s="450"/>
      <c r="D1145" s="451"/>
      <c r="E1145" s="473"/>
      <c r="F1145" s="453"/>
      <c r="G1145" s="473"/>
      <c r="H1145" s="454"/>
      <c r="I1145" s="453"/>
      <c r="J1145" s="455"/>
      <c r="K1145" s="127"/>
      <c r="L1145" s="128"/>
      <c r="M1145" s="129"/>
      <c r="N1145" s="129"/>
      <c r="O1145" s="129"/>
    </row>
    <row r="1146" spans="1:15" s="130" customFormat="1" ht="15" customHeight="1" hidden="1">
      <c r="A1146" s="456"/>
      <c r="B1146" s="457" t="s">
        <v>1363</v>
      </c>
      <c r="C1146" s="450"/>
      <c r="D1146" s="451"/>
      <c r="E1146" s="473"/>
      <c r="F1146" s="453"/>
      <c r="G1146" s="473"/>
      <c r="H1146" s="454"/>
      <c r="I1146" s="453"/>
      <c r="J1146" s="455"/>
      <c r="K1146" s="127"/>
      <c r="L1146" s="128"/>
      <c r="M1146" s="129"/>
      <c r="N1146" s="129"/>
      <c r="O1146" s="129"/>
    </row>
    <row r="1147" spans="1:15" s="130" customFormat="1" ht="30" customHeight="1" hidden="1">
      <c r="A1147" s="456"/>
      <c r="B1147" s="457" t="s">
        <v>1364</v>
      </c>
      <c r="C1147" s="450"/>
      <c r="D1147" s="451"/>
      <c r="E1147" s="473"/>
      <c r="F1147" s="453"/>
      <c r="G1147" s="473"/>
      <c r="H1147" s="454"/>
      <c r="I1147" s="453"/>
      <c r="J1147" s="455"/>
      <c r="K1147" s="127"/>
      <c r="L1147" s="128"/>
      <c r="M1147" s="129"/>
      <c r="N1147" s="129"/>
      <c r="O1147" s="129"/>
    </row>
    <row r="1148" spans="1:15" s="80" customFormat="1" ht="45" customHeight="1" hidden="1">
      <c r="A1148" s="456" t="s">
        <v>1201</v>
      </c>
      <c r="B1148" s="458" t="s">
        <v>1202</v>
      </c>
      <c r="C1148" s="450" t="s">
        <v>1157</v>
      </c>
      <c r="D1148" s="451"/>
      <c r="E1148" s="473"/>
      <c r="F1148" s="453">
        <f>D1148*E1148</f>
        <v>0</v>
      </c>
      <c r="G1148" s="473"/>
      <c r="H1148" s="454">
        <v>270.72</v>
      </c>
      <c r="I1148" s="453">
        <f>G1148*H1148</f>
        <v>0</v>
      </c>
      <c r="J1148" s="455"/>
      <c r="K1148" s="89"/>
      <c r="L1148" s="90"/>
      <c r="M1148" s="63"/>
      <c r="N1148" s="63"/>
      <c r="O1148" s="63"/>
    </row>
    <row r="1149" spans="1:15" s="130" customFormat="1" ht="15" customHeight="1" hidden="1">
      <c r="A1149" s="456"/>
      <c r="B1149" s="457" t="s">
        <v>1359</v>
      </c>
      <c r="C1149" s="450"/>
      <c r="D1149" s="451"/>
      <c r="E1149" s="473"/>
      <c r="F1149" s="453"/>
      <c r="G1149" s="473"/>
      <c r="H1149" s="454"/>
      <c r="I1149" s="453"/>
      <c r="J1149" s="455"/>
      <c r="K1149" s="127"/>
      <c r="L1149" s="128"/>
      <c r="M1149" s="129"/>
      <c r="N1149" s="129"/>
      <c r="O1149" s="129"/>
    </row>
    <row r="1150" spans="1:15" s="130" customFormat="1" ht="15" customHeight="1" hidden="1">
      <c r="A1150" s="456"/>
      <c r="B1150" s="457" t="s">
        <v>1360</v>
      </c>
      <c r="C1150" s="450"/>
      <c r="D1150" s="451"/>
      <c r="E1150" s="473"/>
      <c r="F1150" s="453"/>
      <c r="G1150" s="473"/>
      <c r="H1150" s="454"/>
      <c r="I1150" s="453"/>
      <c r="J1150" s="455"/>
      <c r="K1150" s="127"/>
      <c r="L1150" s="128"/>
      <c r="M1150" s="129"/>
      <c r="N1150" s="129"/>
      <c r="O1150" s="129"/>
    </row>
    <row r="1151" spans="1:15" s="130" customFormat="1" ht="15" customHeight="1" hidden="1">
      <c r="A1151" s="456"/>
      <c r="B1151" s="457" t="s">
        <v>1361</v>
      </c>
      <c r="C1151" s="450"/>
      <c r="D1151" s="451"/>
      <c r="E1151" s="473"/>
      <c r="F1151" s="453"/>
      <c r="G1151" s="473"/>
      <c r="H1151" s="454"/>
      <c r="I1151" s="453"/>
      <c r="J1151" s="455"/>
      <c r="K1151" s="127"/>
      <c r="L1151" s="128"/>
      <c r="M1151" s="129"/>
      <c r="N1151" s="129"/>
      <c r="O1151" s="129"/>
    </row>
    <row r="1152" spans="1:15" s="130" customFormat="1" ht="15" customHeight="1" hidden="1">
      <c r="A1152" s="456"/>
      <c r="B1152" s="457" t="s">
        <v>1362</v>
      </c>
      <c r="C1152" s="450"/>
      <c r="D1152" s="451"/>
      <c r="E1152" s="473"/>
      <c r="F1152" s="453"/>
      <c r="G1152" s="473"/>
      <c r="H1152" s="454"/>
      <c r="I1152" s="453"/>
      <c r="J1152" s="455"/>
      <c r="K1152" s="127"/>
      <c r="L1152" s="128"/>
      <c r="M1152" s="129"/>
      <c r="N1152" s="129"/>
      <c r="O1152" s="129"/>
    </row>
    <row r="1153" spans="1:15" s="130" customFormat="1" ht="15" customHeight="1" hidden="1">
      <c r="A1153" s="456"/>
      <c r="B1153" s="457" t="s">
        <v>1363</v>
      </c>
      <c r="C1153" s="450"/>
      <c r="D1153" s="451"/>
      <c r="E1153" s="473"/>
      <c r="F1153" s="453"/>
      <c r="G1153" s="473"/>
      <c r="H1153" s="454"/>
      <c r="I1153" s="453"/>
      <c r="J1153" s="515"/>
      <c r="K1153" s="127"/>
      <c r="L1153" s="128"/>
      <c r="M1153" s="129"/>
      <c r="N1153" s="129"/>
      <c r="O1153" s="129"/>
    </row>
    <row r="1154" spans="1:15" s="130" customFormat="1" ht="30" customHeight="1" hidden="1">
      <c r="A1154" s="456"/>
      <c r="B1154" s="457" t="s">
        <v>1203</v>
      </c>
      <c r="C1154" s="450"/>
      <c r="D1154" s="451"/>
      <c r="E1154" s="473"/>
      <c r="F1154" s="453"/>
      <c r="G1154" s="473"/>
      <c r="H1154" s="454"/>
      <c r="I1154" s="453"/>
      <c r="J1154" s="455"/>
      <c r="K1154" s="127"/>
      <c r="L1154" s="128"/>
      <c r="M1154" s="129"/>
      <c r="N1154" s="129"/>
      <c r="O1154" s="129"/>
    </row>
    <row r="1155" spans="1:15" s="130" customFormat="1" ht="30" customHeight="1" hidden="1">
      <c r="A1155" s="456" t="s">
        <v>1204</v>
      </c>
      <c r="B1155" s="458" t="s">
        <v>1205</v>
      </c>
      <c r="C1155" s="450" t="s">
        <v>1157</v>
      </c>
      <c r="D1155" s="451"/>
      <c r="E1155" s="473"/>
      <c r="F1155" s="453">
        <f>D1155*E1155</f>
        <v>0</v>
      </c>
      <c r="G1155" s="473"/>
      <c r="H1155" s="454">
        <v>281.13</v>
      </c>
      <c r="I1155" s="453">
        <f>G1155*H1155</f>
        <v>0</v>
      </c>
      <c r="J1155" s="515"/>
      <c r="K1155" s="127"/>
      <c r="L1155" s="128"/>
      <c r="M1155" s="129"/>
      <c r="N1155" s="129"/>
      <c r="O1155" s="129"/>
    </row>
    <row r="1156" spans="1:15" s="130" customFormat="1" ht="15" customHeight="1" hidden="1">
      <c r="A1156" s="456"/>
      <c r="B1156" s="457" t="s">
        <v>1359</v>
      </c>
      <c r="C1156" s="450"/>
      <c r="D1156" s="451"/>
      <c r="E1156" s="473"/>
      <c r="F1156" s="453"/>
      <c r="G1156" s="473"/>
      <c r="H1156" s="454"/>
      <c r="I1156" s="453"/>
      <c r="J1156" s="515"/>
      <c r="K1156" s="127"/>
      <c r="L1156" s="128"/>
      <c r="M1156" s="129"/>
      <c r="N1156" s="129"/>
      <c r="O1156" s="129"/>
    </row>
    <row r="1157" spans="1:15" s="130" customFormat="1" ht="15" customHeight="1" hidden="1">
      <c r="A1157" s="456"/>
      <c r="B1157" s="457" t="s">
        <v>1196</v>
      </c>
      <c r="C1157" s="450"/>
      <c r="D1157" s="451"/>
      <c r="E1157" s="473"/>
      <c r="F1157" s="453"/>
      <c r="G1157" s="473"/>
      <c r="H1157" s="454"/>
      <c r="I1157" s="453"/>
      <c r="J1157" s="515"/>
      <c r="K1157" s="127"/>
      <c r="L1157" s="128"/>
      <c r="M1157" s="129"/>
      <c r="N1157" s="129"/>
      <c r="O1157" s="129"/>
    </row>
    <row r="1158" spans="1:15" s="130" customFormat="1" ht="45" customHeight="1" hidden="1">
      <c r="A1158" s="456"/>
      <c r="B1158" s="457" t="s">
        <v>1206</v>
      </c>
      <c r="C1158" s="450"/>
      <c r="D1158" s="451"/>
      <c r="E1158" s="473"/>
      <c r="F1158" s="453"/>
      <c r="G1158" s="473"/>
      <c r="H1158" s="454"/>
      <c r="I1158" s="453"/>
      <c r="J1158" s="515"/>
      <c r="K1158" s="127"/>
      <c r="L1158" s="128"/>
      <c r="M1158" s="129"/>
      <c r="N1158" s="129"/>
      <c r="O1158" s="129"/>
    </row>
    <row r="1159" spans="1:15" s="130" customFormat="1" ht="15" customHeight="1" hidden="1">
      <c r="A1159" s="456"/>
      <c r="B1159" s="457" t="s">
        <v>1361</v>
      </c>
      <c r="C1159" s="450"/>
      <c r="D1159" s="451"/>
      <c r="E1159" s="473"/>
      <c r="F1159" s="453"/>
      <c r="G1159" s="473"/>
      <c r="H1159" s="454"/>
      <c r="I1159" s="453"/>
      <c r="J1159" s="515"/>
      <c r="K1159" s="127"/>
      <c r="L1159" s="128"/>
      <c r="M1159" s="129"/>
      <c r="N1159" s="129"/>
      <c r="O1159" s="129"/>
    </row>
    <row r="1160" spans="1:15" s="130" customFormat="1" ht="15" customHeight="1" hidden="1">
      <c r="A1160" s="456"/>
      <c r="B1160" s="457" t="s">
        <v>1362</v>
      </c>
      <c r="C1160" s="450"/>
      <c r="D1160" s="451"/>
      <c r="E1160" s="473"/>
      <c r="F1160" s="453"/>
      <c r="G1160" s="473"/>
      <c r="H1160" s="454"/>
      <c r="I1160" s="453"/>
      <c r="J1160" s="515"/>
      <c r="K1160" s="127"/>
      <c r="L1160" s="128"/>
      <c r="M1160" s="129"/>
      <c r="N1160" s="129"/>
      <c r="O1160" s="129"/>
    </row>
    <row r="1161" spans="1:15" s="130" customFormat="1" ht="15" customHeight="1" hidden="1">
      <c r="A1161" s="456"/>
      <c r="B1161" s="457" t="s">
        <v>1363</v>
      </c>
      <c r="C1161" s="450"/>
      <c r="D1161" s="451"/>
      <c r="E1161" s="473"/>
      <c r="F1161" s="453"/>
      <c r="G1161" s="473"/>
      <c r="H1161" s="454"/>
      <c r="I1161" s="453"/>
      <c r="J1161" s="455"/>
      <c r="K1161" s="127"/>
      <c r="L1161" s="128"/>
      <c r="M1161" s="129"/>
      <c r="N1161" s="129"/>
      <c r="O1161" s="129"/>
    </row>
    <row r="1162" spans="1:15" s="130" customFormat="1" ht="30" customHeight="1" hidden="1">
      <c r="A1162" s="456" t="s">
        <v>1207</v>
      </c>
      <c r="B1162" s="458" t="s">
        <v>1208</v>
      </c>
      <c r="C1162" s="450" t="s">
        <v>1157</v>
      </c>
      <c r="D1162" s="451"/>
      <c r="E1162" s="473"/>
      <c r="F1162" s="453">
        <f>D1162*E1162</f>
        <v>0</v>
      </c>
      <c r="G1162" s="473"/>
      <c r="H1162" s="454">
        <v>332.84</v>
      </c>
      <c r="I1162" s="453">
        <f>G1162*H1162</f>
        <v>0</v>
      </c>
      <c r="J1162" s="515"/>
      <c r="K1162" s="127"/>
      <c r="L1162" s="128"/>
      <c r="M1162" s="129"/>
      <c r="N1162" s="129"/>
      <c r="O1162" s="129"/>
    </row>
    <row r="1163" spans="1:15" s="130" customFormat="1" ht="45" customHeight="1" hidden="1">
      <c r="A1163" s="456"/>
      <c r="B1163" s="457" t="s">
        <v>1209</v>
      </c>
      <c r="C1163" s="450"/>
      <c r="D1163" s="451"/>
      <c r="E1163" s="473"/>
      <c r="F1163" s="453"/>
      <c r="G1163" s="473"/>
      <c r="H1163" s="454"/>
      <c r="I1163" s="453"/>
      <c r="J1163" s="515"/>
      <c r="K1163" s="127"/>
      <c r="L1163" s="128"/>
      <c r="M1163" s="129"/>
      <c r="N1163" s="129"/>
      <c r="O1163" s="129"/>
    </row>
    <row r="1164" spans="1:15" s="130" customFormat="1" ht="15" customHeight="1" hidden="1">
      <c r="A1164" s="456"/>
      <c r="B1164" s="457" t="s">
        <v>1361</v>
      </c>
      <c r="C1164" s="450"/>
      <c r="D1164" s="451"/>
      <c r="E1164" s="473"/>
      <c r="F1164" s="453"/>
      <c r="G1164" s="473"/>
      <c r="H1164" s="454"/>
      <c r="I1164" s="453"/>
      <c r="J1164" s="515"/>
      <c r="K1164" s="127"/>
      <c r="L1164" s="128"/>
      <c r="M1164" s="129"/>
      <c r="N1164" s="129"/>
      <c r="O1164" s="129"/>
    </row>
    <row r="1165" spans="1:15" s="130" customFormat="1" ht="15" customHeight="1" hidden="1">
      <c r="A1165" s="456"/>
      <c r="B1165" s="457" t="s">
        <v>1362</v>
      </c>
      <c r="C1165" s="450"/>
      <c r="D1165" s="451"/>
      <c r="E1165" s="473"/>
      <c r="F1165" s="453"/>
      <c r="G1165" s="473"/>
      <c r="H1165" s="454"/>
      <c r="I1165" s="453"/>
      <c r="J1165" s="515"/>
      <c r="K1165" s="127"/>
      <c r="L1165" s="128"/>
      <c r="M1165" s="129"/>
      <c r="N1165" s="129"/>
      <c r="O1165" s="129"/>
    </row>
    <row r="1166" spans="1:15" s="130" customFormat="1" ht="15" customHeight="1" hidden="1">
      <c r="A1166" s="456"/>
      <c r="B1166" s="457" t="s">
        <v>1363</v>
      </c>
      <c r="C1166" s="450"/>
      <c r="D1166" s="451"/>
      <c r="E1166" s="473"/>
      <c r="F1166" s="453"/>
      <c r="G1166" s="473"/>
      <c r="H1166" s="454"/>
      <c r="I1166" s="453"/>
      <c r="J1166" s="515"/>
      <c r="K1166" s="127"/>
      <c r="L1166" s="128"/>
      <c r="M1166" s="129"/>
      <c r="N1166" s="129"/>
      <c r="O1166" s="129"/>
    </row>
    <row r="1167" spans="1:15" s="130" customFormat="1" ht="15" customHeight="1" hidden="1">
      <c r="A1167" s="456"/>
      <c r="B1167" s="457" t="s">
        <v>1359</v>
      </c>
      <c r="C1167" s="450"/>
      <c r="D1167" s="451"/>
      <c r="E1167" s="473"/>
      <c r="F1167" s="453"/>
      <c r="G1167" s="473"/>
      <c r="H1167" s="454"/>
      <c r="I1167" s="453"/>
      <c r="J1167" s="455"/>
      <c r="K1167" s="127"/>
      <c r="L1167" s="128"/>
      <c r="M1167" s="129"/>
      <c r="N1167" s="129"/>
      <c r="O1167" s="129"/>
    </row>
    <row r="1168" spans="1:15" s="130" customFormat="1" ht="15" customHeight="1" hidden="1">
      <c r="A1168" s="456"/>
      <c r="B1168" s="457" t="s">
        <v>1196</v>
      </c>
      <c r="C1168" s="450"/>
      <c r="D1168" s="451"/>
      <c r="E1168" s="473"/>
      <c r="F1168" s="453"/>
      <c r="G1168" s="473"/>
      <c r="H1168" s="454"/>
      <c r="I1168" s="453"/>
      <c r="J1168" s="515"/>
      <c r="K1168" s="127"/>
      <c r="L1168" s="128"/>
      <c r="M1168" s="129"/>
      <c r="N1168" s="129"/>
      <c r="O1168" s="129"/>
    </row>
    <row r="1169" spans="1:15" s="80" customFormat="1" ht="15" customHeight="1">
      <c r="A1169" s="456" t="s">
        <v>1210</v>
      </c>
      <c r="B1169" s="458" t="s">
        <v>1211</v>
      </c>
      <c r="C1169" s="450" t="s">
        <v>1157</v>
      </c>
      <c r="D1169" s="451">
        <v>30</v>
      </c>
      <c r="E1169" s="473">
        <f>H1169*bdi</f>
        <v>127.02899999999998</v>
      </c>
      <c r="F1169" s="453">
        <f>D1169*E1169</f>
        <v>3810.8699999999994</v>
      </c>
      <c r="G1169" s="473">
        <v>30</v>
      </c>
      <c r="H1169" s="454">
        <v>110.46</v>
      </c>
      <c r="I1169" s="453">
        <f>G1169*H1169</f>
        <v>3313.7999999999997</v>
      </c>
      <c r="J1169" s="515" t="s">
        <v>120</v>
      </c>
      <c r="K1169" s="89"/>
      <c r="L1169" s="90"/>
      <c r="M1169" s="63"/>
      <c r="N1169" s="63"/>
      <c r="O1169" s="63"/>
    </row>
    <row r="1170" spans="1:15" s="130" customFormat="1" ht="15" customHeight="1">
      <c r="A1170" s="456"/>
      <c r="B1170" s="457" t="s">
        <v>1212</v>
      </c>
      <c r="C1170" s="450"/>
      <c r="D1170" s="451"/>
      <c r="E1170" s="473"/>
      <c r="F1170" s="453"/>
      <c r="G1170" s="473"/>
      <c r="H1170" s="454"/>
      <c r="I1170" s="453"/>
      <c r="J1170" s="515"/>
      <c r="K1170" s="127"/>
      <c r="L1170" s="128"/>
      <c r="M1170" s="129"/>
      <c r="N1170" s="129"/>
      <c r="O1170" s="129"/>
    </row>
    <row r="1171" spans="1:15" s="130" customFormat="1" ht="30" customHeight="1">
      <c r="A1171" s="456"/>
      <c r="B1171" s="457" t="s">
        <v>1213</v>
      </c>
      <c r="C1171" s="450"/>
      <c r="D1171" s="451"/>
      <c r="E1171" s="473"/>
      <c r="F1171" s="453"/>
      <c r="G1171" s="473"/>
      <c r="H1171" s="454"/>
      <c r="I1171" s="453"/>
      <c r="J1171" s="515"/>
      <c r="K1171" s="127"/>
      <c r="L1171" s="128"/>
      <c r="M1171" s="129"/>
      <c r="N1171" s="129"/>
      <c r="O1171" s="129"/>
    </row>
    <row r="1172" spans="1:15" s="130" customFormat="1" ht="15" customHeight="1">
      <c r="A1172" s="456"/>
      <c r="B1172" s="457" t="s">
        <v>1214</v>
      </c>
      <c r="C1172" s="450"/>
      <c r="D1172" s="451"/>
      <c r="E1172" s="473"/>
      <c r="F1172" s="453"/>
      <c r="G1172" s="473"/>
      <c r="H1172" s="454"/>
      <c r="I1172" s="453"/>
      <c r="J1172" s="515"/>
      <c r="K1172" s="127"/>
      <c r="L1172" s="128"/>
      <c r="M1172" s="129"/>
      <c r="N1172" s="129"/>
      <c r="O1172" s="129"/>
    </row>
    <row r="1173" spans="1:15" s="130" customFormat="1" ht="15" customHeight="1">
      <c r="A1173" s="456"/>
      <c r="B1173" s="457" t="s">
        <v>1215</v>
      </c>
      <c r="C1173" s="450"/>
      <c r="D1173" s="451"/>
      <c r="E1173" s="473"/>
      <c r="F1173" s="453"/>
      <c r="G1173" s="473"/>
      <c r="H1173" s="454"/>
      <c r="I1173" s="453"/>
      <c r="J1173" s="515"/>
      <c r="K1173" s="127"/>
      <c r="L1173" s="128"/>
      <c r="M1173" s="129"/>
      <c r="N1173" s="129"/>
      <c r="O1173" s="129"/>
    </row>
    <row r="1174" spans="1:15" s="130" customFormat="1" ht="30">
      <c r="A1174" s="456"/>
      <c r="B1174" s="457" t="s">
        <v>1216</v>
      </c>
      <c r="C1174" s="450"/>
      <c r="D1174" s="451"/>
      <c r="E1174" s="473"/>
      <c r="F1174" s="453"/>
      <c r="G1174" s="473"/>
      <c r="H1174" s="454"/>
      <c r="I1174" s="453"/>
      <c r="J1174" s="515"/>
      <c r="K1174" s="127"/>
      <c r="L1174" s="128"/>
      <c r="M1174" s="129"/>
      <c r="N1174" s="129"/>
      <c r="O1174" s="129"/>
    </row>
    <row r="1175" spans="1:15" s="130" customFormat="1" ht="30" customHeight="1">
      <c r="A1175" s="456"/>
      <c r="B1175" s="457" t="s">
        <v>1217</v>
      </c>
      <c r="C1175" s="450"/>
      <c r="D1175" s="451"/>
      <c r="E1175" s="473"/>
      <c r="F1175" s="453"/>
      <c r="G1175" s="473"/>
      <c r="H1175" s="454"/>
      <c r="I1175" s="453"/>
      <c r="J1175" s="455"/>
      <c r="K1175" s="127"/>
      <c r="L1175" s="128"/>
      <c r="M1175" s="129"/>
      <c r="N1175" s="129"/>
      <c r="O1175" s="129"/>
    </row>
    <row r="1176" spans="1:15" s="80" customFormat="1" ht="30" customHeight="1">
      <c r="A1176" s="456" t="s">
        <v>1218</v>
      </c>
      <c r="B1176" s="458" t="s">
        <v>1219</v>
      </c>
      <c r="C1176" s="450" t="s">
        <v>1157</v>
      </c>
      <c r="D1176" s="451">
        <v>11</v>
      </c>
      <c r="E1176" s="473">
        <f>H1176*bdi</f>
        <v>127.30499999999999</v>
      </c>
      <c r="F1176" s="453">
        <f>D1176*E1176</f>
        <v>1400.355</v>
      </c>
      <c r="G1176" s="473">
        <v>11</v>
      </c>
      <c r="H1176" s="454">
        <v>110.7</v>
      </c>
      <c r="I1176" s="453">
        <f>G1176*H1176</f>
        <v>1217.7</v>
      </c>
      <c r="J1176" s="515" t="s">
        <v>120</v>
      </c>
      <c r="K1176" s="89"/>
      <c r="L1176" s="90"/>
      <c r="M1176" s="63"/>
      <c r="N1176" s="63"/>
      <c r="O1176" s="63"/>
    </row>
    <row r="1177" spans="1:15" s="130" customFormat="1" ht="15" customHeight="1">
      <c r="A1177" s="456"/>
      <c r="B1177" s="457" t="s">
        <v>1220</v>
      </c>
      <c r="C1177" s="450"/>
      <c r="D1177" s="451"/>
      <c r="E1177" s="473"/>
      <c r="F1177" s="453"/>
      <c r="G1177" s="473"/>
      <c r="H1177" s="454"/>
      <c r="I1177" s="453"/>
      <c r="J1177" s="515"/>
      <c r="K1177" s="127"/>
      <c r="L1177" s="128"/>
      <c r="M1177" s="129"/>
      <c r="N1177" s="129"/>
      <c r="O1177" s="129"/>
    </row>
    <row r="1178" spans="1:15" s="130" customFormat="1" ht="18.75" customHeight="1">
      <c r="A1178" s="456"/>
      <c r="B1178" s="457" t="s">
        <v>1221</v>
      </c>
      <c r="C1178" s="450"/>
      <c r="D1178" s="451"/>
      <c r="E1178" s="473"/>
      <c r="F1178" s="453"/>
      <c r="G1178" s="473"/>
      <c r="H1178" s="454"/>
      <c r="I1178" s="453"/>
      <c r="J1178" s="515"/>
      <c r="K1178" s="127"/>
      <c r="L1178" s="128"/>
      <c r="M1178" s="129"/>
      <c r="N1178" s="129"/>
      <c r="O1178" s="129"/>
    </row>
    <row r="1179" spans="1:15" s="130" customFormat="1" ht="15" customHeight="1">
      <c r="A1179" s="456"/>
      <c r="B1179" s="457" t="s">
        <v>1222</v>
      </c>
      <c r="C1179" s="450"/>
      <c r="D1179" s="451"/>
      <c r="E1179" s="473"/>
      <c r="F1179" s="453"/>
      <c r="G1179" s="473"/>
      <c r="H1179" s="454"/>
      <c r="I1179" s="453"/>
      <c r="J1179" s="515"/>
      <c r="K1179" s="127"/>
      <c r="L1179" s="128"/>
      <c r="M1179" s="129"/>
      <c r="N1179" s="129"/>
      <c r="O1179" s="129"/>
    </row>
    <row r="1180" spans="1:15" s="130" customFormat="1" ht="15" customHeight="1">
      <c r="A1180" s="456"/>
      <c r="B1180" s="457" t="s">
        <v>1214</v>
      </c>
      <c r="C1180" s="450"/>
      <c r="D1180" s="451"/>
      <c r="E1180" s="473"/>
      <c r="F1180" s="453"/>
      <c r="G1180" s="473"/>
      <c r="H1180" s="454"/>
      <c r="I1180" s="453"/>
      <c r="J1180" s="515"/>
      <c r="K1180" s="127"/>
      <c r="L1180" s="128"/>
      <c r="M1180" s="129"/>
      <c r="N1180" s="129"/>
      <c r="O1180" s="129"/>
    </row>
    <row r="1181" spans="1:15" s="130" customFormat="1" ht="15" customHeight="1">
      <c r="A1181" s="456"/>
      <c r="B1181" s="457" t="s">
        <v>1215</v>
      </c>
      <c r="C1181" s="450"/>
      <c r="D1181" s="451"/>
      <c r="E1181" s="473"/>
      <c r="F1181" s="453"/>
      <c r="G1181" s="473"/>
      <c r="H1181" s="454"/>
      <c r="I1181" s="453"/>
      <c r="J1181" s="515"/>
      <c r="K1181" s="127"/>
      <c r="L1181" s="128"/>
      <c r="M1181" s="129"/>
      <c r="N1181" s="129"/>
      <c r="O1181" s="129"/>
    </row>
    <row r="1182" spans="1:15" s="130" customFormat="1" ht="30" customHeight="1">
      <c r="A1182" s="456"/>
      <c r="B1182" s="457" t="s">
        <v>1217</v>
      </c>
      <c r="C1182" s="450"/>
      <c r="D1182" s="451"/>
      <c r="E1182" s="473"/>
      <c r="F1182" s="453"/>
      <c r="G1182" s="473"/>
      <c r="H1182" s="454"/>
      <c r="I1182" s="453"/>
      <c r="J1182" s="515"/>
      <c r="K1182" s="127"/>
      <c r="L1182" s="128"/>
      <c r="M1182" s="129"/>
      <c r="N1182" s="129"/>
      <c r="O1182" s="129"/>
    </row>
    <row r="1183" spans="1:15" s="130" customFormat="1" ht="15" customHeight="1" hidden="1">
      <c r="A1183" s="456" t="s">
        <v>1223</v>
      </c>
      <c r="B1183" s="520" t="s">
        <v>1224</v>
      </c>
      <c r="C1183" s="450"/>
      <c r="D1183" s="451"/>
      <c r="E1183" s="473"/>
      <c r="F1183" s="453"/>
      <c r="G1183" s="473"/>
      <c r="H1183" s="454"/>
      <c r="I1183" s="453"/>
      <c r="J1183" s="515"/>
      <c r="K1183" s="127"/>
      <c r="L1183" s="128"/>
      <c r="M1183" s="129"/>
      <c r="N1183" s="129"/>
      <c r="O1183" s="129"/>
    </row>
    <row r="1184" spans="1:15" s="130" customFormat="1" ht="47.25" hidden="1">
      <c r="A1184" s="456" t="s">
        <v>1225</v>
      </c>
      <c r="B1184" s="458" t="s">
        <v>1226</v>
      </c>
      <c r="C1184" s="450" t="s">
        <v>884</v>
      </c>
      <c r="D1184" s="451"/>
      <c r="E1184" s="473"/>
      <c r="F1184" s="453">
        <f>D1184*E1184</f>
        <v>0</v>
      </c>
      <c r="G1184" s="473"/>
      <c r="H1184" s="454">
        <v>783.91</v>
      </c>
      <c r="I1184" s="453">
        <f>G1184*H1184</f>
        <v>0</v>
      </c>
      <c r="J1184" s="515"/>
      <c r="K1184" s="89"/>
      <c r="L1184" s="128"/>
      <c r="M1184" s="129"/>
      <c r="N1184" s="129"/>
      <c r="O1184" s="129"/>
    </row>
    <row r="1185" spans="1:15" s="80" customFormat="1" ht="47.25" hidden="1">
      <c r="A1185" s="456" t="s">
        <v>1227</v>
      </c>
      <c r="B1185" s="458" t="s">
        <v>1228</v>
      </c>
      <c r="C1185" s="450" t="s">
        <v>884</v>
      </c>
      <c r="D1185" s="451"/>
      <c r="E1185" s="473"/>
      <c r="F1185" s="453">
        <f>D1185*E1185</f>
        <v>0</v>
      </c>
      <c r="G1185" s="473"/>
      <c r="H1185" s="454">
        <v>1487.63</v>
      </c>
      <c r="I1185" s="453">
        <f>G1185*H1185</f>
        <v>0</v>
      </c>
      <c r="J1185" s="515"/>
      <c r="K1185" s="89"/>
      <c r="L1185" s="90"/>
      <c r="M1185" s="63"/>
      <c r="N1185" s="63"/>
      <c r="O1185" s="63"/>
    </row>
    <row r="1186" spans="1:15" s="80" customFormat="1" ht="63" hidden="1">
      <c r="A1186" s="456" t="s">
        <v>1229</v>
      </c>
      <c r="B1186" s="458" t="s">
        <v>1230</v>
      </c>
      <c r="C1186" s="450" t="s">
        <v>884</v>
      </c>
      <c r="D1186" s="451"/>
      <c r="E1186" s="473"/>
      <c r="F1186" s="453">
        <f>D1186*E1186</f>
        <v>0</v>
      </c>
      <c r="G1186" s="473"/>
      <c r="H1186" s="454">
        <v>2944.81</v>
      </c>
      <c r="I1186" s="453">
        <f>G1186*H1186</f>
        <v>0</v>
      </c>
      <c r="J1186" s="515"/>
      <c r="K1186" s="89"/>
      <c r="L1186" s="90"/>
      <c r="M1186" s="63"/>
      <c r="N1186" s="63"/>
      <c r="O1186" s="63"/>
    </row>
    <row r="1187" spans="1:15" s="80" customFormat="1" ht="15" customHeight="1" hidden="1">
      <c r="A1187" s="456" t="s">
        <v>1231</v>
      </c>
      <c r="B1187" s="520" t="s">
        <v>1232</v>
      </c>
      <c r="C1187" s="450"/>
      <c r="D1187" s="451"/>
      <c r="E1187" s="473"/>
      <c r="F1187" s="453"/>
      <c r="G1187" s="473"/>
      <c r="H1187" s="454"/>
      <c r="I1187" s="453"/>
      <c r="J1187" s="515"/>
      <c r="K1187" s="89"/>
      <c r="L1187" s="90"/>
      <c r="M1187" s="63"/>
      <c r="N1187" s="63"/>
      <c r="O1187" s="63"/>
    </row>
    <row r="1188" spans="1:15" s="80" customFormat="1" ht="15" customHeight="1" hidden="1">
      <c r="A1188" s="456" t="s">
        <v>1233</v>
      </c>
      <c r="B1188" s="558" t="s">
        <v>1234</v>
      </c>
      <c r="C1188" s="450" t="s">
        <v>1076</v>
      </c>
      <c r="D1188" s="451"/>
      <c r="E1188" s="473"/>
      <c r="F1188" s="453">
        <f aca="true" t="shared" si="10" ref="F1188:F1197">D1188*E1188</f>
        <v>0</v>
      </c>
      <c r="G1188" s="473"/>
      <c r="H1188" s="454">
        <v>2.15</v>
      </c>
      <c r="I1188" s="453">
        <f aca="true" t="shared" si="11" ref="I1188:I1197">G1188*H1188</f>
        <v>0</v>
      </c>
      <c r="J1188" s="515"/>
      <c r="K1188" s="89"/>
      <c r="L1188" s="90"/>
      <c r="M1188" s="63"/>
      <c r="N1188" s="63"/>
      <c r="O1188" s="63"/>
    </row>
    <row r="1189" spans="1:15" s="80" customFormat="1" ht="15" customHeight="1" hidden="1">
      <c r="A1189" s="456" t="s">
        <v>1235</v>
      </c>
      <c r="B1189" s="458" t="s">
        <v>1236</v>
      </c>
      <c r="C1189" s="450" t="s">
        <v>1076</v>
      </c>
      <c r="D1189" s="451"/>
      <c r="E1189" s="473"/>
      <c r="F1189" s="453">
        <f t="shared" si="10"/>
        <v>0</v>
      </c>
      <c r="G1189" s="473"/>
      <c r="H1189" s="454">
        <v>3.35</v>
      </c>
      <c r="I1189" s="453">
        <f t="shared" si="11"/>
        <v>0</v>
      </c>
      <c r="J1189" s="515"/>
      <c r="K1189" s="89"/>
      <c r="L1189" s="90"/>
      <c r="M1189" s="63"/>
      <c r="N1189" s="63"/>
      <c r="O1189" s="63"/>
    </row>
    <row r="1190" spans="1:15" s="80" customFormat="1" ht="15" customHeight="1" hidden="1">
      <c r="A1190" s="456" t="s">
        <v>1237</v>
      </c>
      <c r="B1190" s="458" t="s">
        <v>1238</v>
      </c>
      <c r="C1190" s="450" t="s">
        <v>1076</v>
      </c>
      <c r="D1190" s="451"/>
      <c r="E1190" s="473"/>
      <c r="F1190" s="453">
        <f t="shared" si="10"/>
        <v>0</v>
      </c>
      <c r="G1190" s="473"/>
      <c r="H1190" s="454">
        <v>5.88</v>
      </c>
      <c r="I1190" s="453">
        <f t="shared" si="11"/>
        <v>0</v>
      </c>
      <c r="J1190" s="515"/>
      <c r="K1190" s="89"/>
      <c r="L1190" s="90"/>
      <c r="M1190" s="63"/>
      <c r="N1190" s="63"/>
      <c r="O1190" s="63"/>
    </row>
    <row r="1191" spans="1:15" s="80" customFormat="1" ht="15" customHeight="1" hidden="1">
      <c r="A1191" s="456" t="s">
        <v>1239</v>
      </c>
      <c r="B1191" s="458" t="s">
        <v>1240</v>
      </c>
      <c r="C1191" s="450" t="s">
        <v>1076</v>
      </c>
      <c r="D1191" s="451"/>
      <c r="E1191" s="473"/>
      <c r="F1191" s="453">
        <f t="shared" si="10"/>
        <v>0</v>
      </c>
      <c r="G1191" s="473"/>
      <c r="H1191" s="454">
        <v>5.49</v>
      </c>
      <c r="I1191" s="453">
        <f t="shared" si="11"/>
        <v>0</v>
      </c>
      <c r="J1191" s="515"/>
      <c r="K1191" s="89"/>
      <c r="L1191" s="90"/>
      <c r="M1191" s="63"/>
      <c r="N1191" s="63"/>
      <c r="O1191" s="63"/>
    </row>
    <row r="1192" spans="1:15" s="80" customFormat="1" ht="15" customHeight="1" hidden="1">
      <c r="A1192" s="456" t="s">
        <v>1241</v>
      </c>
      <c r="B1192" s="458" t="s">
        <v>1242</v>
      </c>
      <c r="C1192" s="450" t="s">
        <v>1076</v>
      </c>
      <c r="D1192" s="451"/>
      <c r="E1192" s="473"/>
      <c r="F1192" s="453">
        <f t="shared" si="10"/>
        <v>0</v>
      </c>
      <c r="G1192" s="473"/>
      <c r="H1192" s="454">
        <v>8.58</v>
      </c>
      <c r="I1192" s="453">
        <f t="shared" si="11"/>
        <v>0</v>
      </c>
      <c r="J1192" s="515"/>
      <c r="K1192" s="89"/>
      <c r="L1192" s="90"/>
      <c r="M1192" s="63"/>
      <c r="N1192" s="63"/>
      <c r="O1192" s="63"/>
    </row>
    <row r="1193" spans="1:15" s="80" customFormat="1" ht="15" customHeight="1" hidden="1">
      <c r="A1193" s="456" t="s">
        <v>1243</v>
      </c>
      <c r="B1193" s="458" t="s">
        <v>1244</v>
      </c>
      <c r="C1193" s="450" t="s">
        <v>1076</v>
      </c>
      <c r="D1193" s="451"/>
      <c r="E1193" s="473"/>
      <c r="F1193" s="453">
        <f t="shared" si="10"/>
        <v>0</v>
      </c>
      <c r="G1193" s="473"/>
      <c r="H1193" s="454">
        <v>12.05</v>
      </c>
      <c r="I1193" s="453">
        <f t="shared" si="11"/>
        <v>0</v>
      </c>
      <c r="J1193" s="515"/>
      <c r="K1193" s="89"/>
      <c r="L1193" s="90"/>
      <c r="M1193" s="63"/>
      <c r="N1193" s="63"/>
      <c r="O1193" s="63"/>
    </row>
    <row r="1194" spans="1:15" s="80" customFormat="1" ht="15" customHeight="1" hidden="1">
      <c r="A1194" s="456" t="s">
        <v>1245</v>
      </c>
      <c r="B1194" s="458" t="s">
        <v>1246</v>
      </c>
      <c r="C1194" s="450" t="s">
        <v>1076</v>
      </c>
      <c r="D1194" s="451"/>
      <c r="E1194" s="473"/>
      <c r="F1194" s="453">
        <f t="shared" si="10"/>
        <v>0</v>
      </c>
      <c r="G1194" s="473"/>
      <c r="H1194" s="454">
        <v>1.8</v>
      </c>
      <c r="I1194" s="453">
        <f t="shared" si="11"/>
        <v>0</v>
      </c>
      <c r="J1194" s="515"/>
      <c r="K1194" s="89"/>
      <c r="L1194" s="90"/>
      <c r="M1194" s="63"/>
      <c r="N1194" s="63"/>
      <c r="O1194" s="63"/>
    </row>
    <row r="1195" spans="1:15" s="80" customFormat="1" ht="15" customHeight="1" hidden="1">
      <c r="A1195" s="456" t="s">
        <v>1247</v>
      </c>
      <c r="B1195" s="458" t="s">
        <v>1248</v>
      </c>
      <c r="C1195" s="450" t="s">
        <v>1076</v>
      </c>
      <c r="D1195" s="451"/>
      <c r="E1195" s="473"/>
      <c r="F1195" s="453">
        <f t="shared" si="10"/>
        <v>0</v>
      </c>
      <c r="G1195" s="473"/>
      <c r="H1195" s="454">
        <v>2.51</v>
      </c>
      <c r="I1195" s="453">
        <f t="shared" si="11"/>
        <v>0</v>
      </c>
      <c r="J1195" s="515"/>
      <c r="K1195" s="89"/>
      <c r="L1195" s="90"/>
      <c r="M1195" s="63"/>
      <c r="N1195" s="63"/>
      <c r="O1195" s="63"/>
    </row>
    <row r="1196" spans="1:15" s="80" customFormat="1" ht="15" customHeight="1" hidden="1">
      <c r="A1196" s="456" t="s">
        <v>1249</v>
      </c>
      <c r="B1196" s="458" t="s">
        <v>1250</v>
      </c>
      <c r="C1196" s="450" t="s">
        <v>1076</v>
      </c>
      <c r="D1196" s="451"/>
      <c r="E1196" s="473"/>
      <c r="F1196" s="453">
        <f t="shared" si="10"/>
        <v>0</v>
      </c>
      <c r="G1196" s="473"/>
      <c r="H1196" s="454">
        <v>4.04</v>
      </c>
      <c r="I1196" s="453">
        <f t="shared" si="11"/>
        <v>0</v>
      </c>
      <c r="J1196" s="455"/>
      <c r="K1196" s="89"/>
      <c r="L1196" s="90"/>
      <c r="M1196" s="63"/>
      <c r="N1196" s="63"/>
      <c r="O1196" s="63"/>
    </row>
    <row r="1197" spans="1:15" s="80" customFormat="1" ht="30" customHeight="1" hidden="1">
      <c r="A1197" s="456" t="s">
        <v>1251</v>
      </c>
      <c r="B1197" s="458" t="s">
        <v>1252</v>
      </c>
      <c r="C1197" s="450" t="s">
        <v>1157</v>
      </c>
      <c r="D1197" s="451"/>
      <c r="E1197" s="473"/>
      <c r="F1197" s="453">
        <f t="shared" si="10"/>
        <v>0</v>
      </c>
      <c r="G1197" s="473"/>
      <c r="H1197" s="454">
        <v>700.81</v>
      </c>
      <c r="I1197" s="453">
        <f t="shared" si="11"/>
        <v>0</v>
      </c>
      <c r="J1197" s="515"/>
      <c r="K1197" s="89"/>
      <c r="L1197" s="90"/>
      <c r="M1197" s="63"/>
      <c r="N1197" s="63"/>
      <c r="O1197" s="63"/>
    </row>
    <row r="1198" spans="1:15" s="130" customFormat="1" ht="30" customHeight="1" hidden="1">
      <c r="A1198" s="456"/>
      <c r="B1198" s="457" t="s">
        <v>1253</v>
      </c>
      <c r="C1198" s="450"/>
      <c r="D1198" s="451"/>
      <c r="E1198" s="473"/>
      <c r="F1198" s="453"/>
      <c r="G1198" s="473"/>
      <c r="H1198" s="454"/>
      <c r="I1198" s="453"/>
      <c r="J1198" s="515"/>
      <c r="K1198" s="127"/>
      <c r="L1198" s="128"/>
      <c r="M1198" s="129"/>
      <c r="N1198" s="129"/>
      <c r="O1198" s="129"/>
    </row>
    <row r="1199" spans="1:15" s="130" customFormat="1" ht="30" customHeight="1" hidden="1">
      <c r="A1199" s="456"/>
      <c r="B1199" s="457" t="s">
        <v>1254</v>
      </c>
      <c r="C1199" s="450"/>
      <c r="D1199" s="451"/>
      <c r="E1199" s="473"/>
      <c r="F1199" s="453"/>
      <c r="G1199" s="473"/>
      <c r="H1199" s="454"/>
      <c r="I1199" s="453"/>
      <c r="J1199" s="515"/>
      <c r="K1199" s="127"/>
      <c r="L1199" s="128"/>
      <c r="M1199" s="129"/>
      <c r="N1199" s="129"/>
      <c r="O1199" s="129"/>
    </row>
    <row r="1200" spans="1:15" s="130" customFormat="1" ht="15" customHeight="1" hidden="1">
      <c r="A1200" s="456"/>
      <c r="B1200" s="457" t="s">
        <v>1255</v>
      </c>
      <c r="C1200" s="450"/>
      <c r="D1200" s="451"/>
      <c r="E1200" s="473"/>
      <c r="F1200" s="453"/>
      <c r="G1200" s="473"/>
      <c r="H1200" s="454"/>
      <c r="I1200" s="453"/>
      <c r="J1200" s="515"/>
      <c r="K1200" s="127"/>
      <c r="L1200" s="128"/>
      <c r="M1200" s="129"/>
      <c r="N1200" s="129"/>
      <c r="O1200" s="129"/>
    </row>
    <row r="1201" spans="1:15" s="130" customFormat="1" ht="15" customHeight="1" hidden="1">
      <c r="A1201" s="456"/>
      <c r="B1201" s="457" t="s">
        <v>1256</v>
      </c>
      <c r="C1201" s="450"/>
      <c r="D1201" s="451"/>
      <c r="E1201" s="473"/>
      <c r="F1201" s="453"/>
      <c r="G1201" s="473"/>
      <c r="H1201" s="454"/>
      <c r="I1201" s="453"/>
      <c r="J1201" s="515"/>
      <c r="K1201" s="127"/>
      <c r="L1201" s="128"/>
      <c r="M1201" s="129"/>
      <c r="N1201" s="129"/>
      <c r="O1201" s="129"/>
    </row>
    <row r="1202" spans="1:15" s="130" customFormat="1" ht="15" customHeight="1" hidden="1">
      <c r="A1202" s="456"/>
      <c r="B1202" s="457" t="s">
        <v>1257</v>
      </c>
      <c r="C1202" s="450"/>
      <c r="D1202" s="451"/>
      <c r="E1202" s="473"/>
      <c r="F1202" s="453"/>
      <c r="G1202" s="473"/>
      <c r="H1202" s="454"/>
      <c r="I1202" s="453"/>
      <c r="J1202" s="515"/>
      <c r="K1202" s="127"/>
      <c r="L1202" s="128"/>
      <c r="M1202" s="129"/>
      <c r="N1202" s="129"/>
      <c r="O1202" s="129"/>
    </row>
    <row r="1203" spans="1:15" s="130" customFormat="1" ht="30" customHeight="1" hidden="1">
      <c r="A1203" s="456"/>
      <c r="B1203" s="457" t="s">
        <v>1258</v>
      </c>
      <c r="C1203" s="450"/>
      <c r="D1203" s="451"/>
      <c r="E1203" s="473"/>
      <c r="F1203" s="453"/>
      <c r="G1203" s="473"/>
      <c r="H1203" s="454"/>
      <c r="I1203" s="453"/>
      <c r="J1203" s="455"/>
      <c r="K1203" s="127"/>
      <c r="L1203" s="128"/>
      <c r="M1203" s="129"/>
      <c r="N1203" s="129"/>
      <c r="O1203" s="129"/>
    </row>
    <row r="1204" spans="1:15" s="130" customFormat="1" ht="15" customHeight="1" hidden="1">
      <c r="A1204" s="456"/>
      <c r="B1204" s="457" t="s">
        <v>1259</v>
      </c>
      <c r="C1204" s="450"/>
      <c r="D1204" s="451"/>
      <c r="E1204" s="473"/>
      <c r="F1204" s="453"/>
      <c r="G1204" s="473"/>
      <c r="H1204" s="454"/>
      <c r="I1204" s="453"/>
      <c r="J1204" s="515"/>
      <c r="K1204" s="127"/>
      <c r="L1204" s="128"/>
      <c r="M1204" s="129"/>
      <c r="N1204" s="129"/>
      <c r="O1204" s="129"/>
    </row>
    <row r="1205" spans="1:15" s="130" customFormat="1" ht="15" customHeight="1" hidden="1">
      <c r="A1205" s="456"/>
      <c r="B1205" s="457" t="s">
        <v>1260</v>
      </c>
      <c r="C1205" s="450"/>
      <c r="D1205" s="451"/>
      <c r="E1205" s="473"/>
      <c r="F1205" s="453"/>
      <c r="G1205" s="473"/>
      <c r="H1205" s="454"/>
      <c r="I1205" s="453"/>
      <c r="J1205" s="515"/>
      <c r="K1205" s="127"/>
      <c r="L1205" s="128"/>
      <c r="M1205" s="129"/>
      <c r="N1205" s="129"/>
      <c r="O1205" s="129"/>
    </row>
    <row r="1206" spans="1:15" s="130" customFormat="1" ht="15" customHeight="1" hidden="1">
      <c r="A1206" s="456"/>
      <c r="B1206" s="457" t="s">
        <v>1261</v>
      </c>
      <c r="C1206" s="450"/>
      <c r="D1206" s="479"/>
      <c r="E1206" s="480"/>
      <c r="F1206" s="453"/>
      <c r="G1206" s="480"/>
      <c r="H1206" s="454"/>
      <c r="I1206" s="453"/>
      <c r="J1206" s="515"/>
      <c r="K1206" s="127"/>
      <c r="L1206" s="128"/>
      <c r="M1206" s="129"/>
      <c r="N1206" s="129"/>
      <c r="O1206" s="129"/>
    </row>
    <row r="1207" spans="1:15" s="130" customFormat="1" ht="18" customHeight="1">
      <c r="A1207" s="482"/>
      <c r="B1207" s="461"/>
      <c r="C1207" s="751" t="s">
        <v>1077</v>
      </c>
      <c r="D1207" s="752"/>
      <c r="E1207" s="752"/>
      <c r="F1207" s="463">
        <f>SUM(F952:F1206)+0.01</f>
        <v>12169.862</v>
      </c>
      <c r="G1207" s="552"/>
      <c r="H1207" s="553"/>
      <c r="I1207" s="466">
        <f>SUM(I952:I1206)</f>
        <v>8142.179999999999</v>
      </c>
      <c r="J1207" s="515"/>
      <c r="K1207" s="137"/>
      <c r="L1207" s="128"/>
      <c r="M1207" s="146"/>
      <c r="N1207" s="129"/>
      <c r="O1207" s="138"/>
    </row>
    <row r="1208" spans="1:15" s="130" customFormat="1" ht="18" customHeight="1">
      <c r="A1208" s="516">
        <v>110000</v>
      </c>
      <c r="B1208" s="437" t="s">
        <v>1021</v>
      </c>
      <c r="C1208" s="442"/>
      <c r="D1208" s="468"/>
      <c r="E1208" s="469"/>
      <c r="F1208" s="453"/>
      <c r="G1208" s="469"/>
      <c r="H1208" s="454"/>
      <c r="I1208" s="453"/>
      <c r="J1208" s="515"/>
      <c r="K1208" s="127"/>
      <c r="L1208" s="128"/>
      <c r="M1208" s="129"/>
      <c r="N1208" s="129"/>
      <c r="O1208" s="129"/>
    </row>
    <row r="1209" spans="1:15" s="130" customFormat="1" ht="33" customHeight="1">
      <c r="A1209" s="448">
        <v>110100</v>
      </c>
      <c r="B1209" s="513" t="s">
        <v>1365</v>
      </c>
      <c r="C1209" s="506"/>
      <c r="D1209" s="451"/>
      <c r="E1209" s="473"/>
      <c r="F1209" s="453"/>
      <c r="G1209" s="473"/>
      <c r="H1209" s="454"/>
      <c r="I1209" s="453"/>
      <c r="J1209" s="515"/>
      <c r="K1209" s="127"/>
      <c r="L1209" s="128"/>
      <c r="M1209" s="129"/>
      <c r="N1209" s="129"/>
      <c r="O1209" s="129"/>
    </row>
    <row r="1210" spans="1:15" s="80" customFormat="1" ht="30" customHeight="1" hidden="1">
      <c r="A1210" s="456" t="s">
        <v>1262</v>
      </c>
      <c r="B1210" s="458" t="s">
        <v>1263</v>
      </c>
      <c r="C1210" s="450" t="s">
        <v>1157</v>
      </c>
      <c r="D1210" s="451"/>
      <c r="E1210" s="473"/>
      <c r="F1210" s="453">
        <f>D1210*E1210</f>
        <v>0</v>
      </c>
      <c r="G1210" s="473"/>
      <c r="H1210" s="454">
        <v>102.7</v>
      </c>
      <c r="I1210" s="453">
        <f>G1210*H1210</f>
        <v>0</v>
      </c>
      <c r="J1210" s="515"/>
      <c r="K1210" s="89"/>
      <c r="L1210" s="90"/>
      <c r="M1210" s="63"/>
      <c r="N1210" s="63"/>
      <c r="O1210" s="63"/>
    </row>
    <row r="1211" spans="1:15" s="80" customFormat="1" ht="15" customHeight="1" hidden="1">
      <c r="A1211" s="456"/>
      <c r="B1211" s="457" t="s">
        <v>1264</v>
      </c>
      <c r="C1211" s="450"/>
      <c r="D1211" s="451"/>
      <c r="E1211" s="473"/>
      <c r="F1211" s="453"/>
      <c r="G1211" s="473"/>
      <c r="H1211" s="454"/>
      <c r="I1211" s="453"/>
      <c r="J1211" s="455"/>
      <c r="K1211" s="89"/>
      <c r="L1211" s="90"/>
      <c r="M1211" s="63"/>
      <c r="N1211" s="63"/>
      <c r="O1211" s="63"/>
    </row>
    <row r="1212" spans="1:15" s="80" customFormat="1" ht="30" customHeight="1" hidden="1">
      <c r="A1212" s="456"/>
      <c r="B1212" s="457" t="s">
        <v>1265</v>
      </c>
      <c r="C1212" s="450"/>
      <c r="D1212" s="451"/>
      <c r="E1212" s="473"/>
      <c r="F1212" s="453"/>
      <c r="G1212" s="473"/>
      <c r="H1212" s="454"/>
      <c r="I1212" s="453"/>
      <c r="J1212" s="455"/>
      <c r="K1212" s="89"/>
      <c r="L1212" s="90"/>
      <c r="M1212" s="63"/>
      <c r="N1212" s="63"/>
      <c r="O1212" s="63"/>
    </row>
    <row r="1213" spans="1:15" s="80" customFormat="1" ht="30" customHeight="1" hidden="1">
      <c r="A1213" s="456" t="s">
        <v>1266</v>
      </c>
      <c r="B1213" s="458" t="s">
        <v>1267</v>
      </c>
      <c r="C1213" s="450" t="s">
        <v>1157</v>
      </c>
      <c r="D1213" s="451"/>
      <c r="E1213" s="473"/>
      <c r="F1213" s="453">
        <f>D1213*E1213</f>
        <v>0</v>
      </c>
      <c r="G1213" s="473"/>
      <c r="H1213" s="454">
        <v>112.78</v>
      </c>
      <c r="I1213" s="453">
        <f>G1213*H1213</f>
        <v>0</v>
      </c>
      <c r="J1213" s="455"/>
      <c r="K1213" s="89"/>
      <c r="L1213" s="90"/>
      <c r="M1213" s="63"/>
      <c r="N1213" s="63"/>
      <c r="O1213" s="63"/>
    </row>
    <row r="1214" spans="1:15" s="80" customFormat="1" ht="15" customHeight="1" hidden="1">
      <c r="A1214" s="456"/>
      <c r="B1214" s="457" t="s">
        <v>1268</v>
      </c>
      <c r="C1214" s="450"/>
      <c r="D1214" s="451"/>
      <c r="E1214" s="473"/>
      <c r="F1214" s="453"/>
      <c r="G1214" s="473"/>
      <c r="H1214" s="454"/>
      <c r="I1214" s="453"/>
      <c r="J1214" s="455"/>
      <c r="K1214" s="89"/>
      <c r="L1214" s="90"/>
      <c r="M1214" s="63"/>
      <c r="N1214" s="63"/>
      <c r="O1214" s="63"/>
    </row>
    <row r="1215" spans="1:15" s="80" customFormat="1" ht="30" customHeight="1" hidden="1">
      <c r="A1215" s="456"/>
      <c r="B1215" s="457" t="s">
        <v>1269</v>
      </c>
      <c r="C1215" s="450"/>
      <c r="D1215" s="451"/>
      <c r="E1215" s="473"/>
      <c r="F1215" s="453"/>
      <c r="G1215" s="473"/>
      <c r="H1215" s="454"/>
      <c r="I1215" s="453"/>
      <c r="J1215" s="455"/>
      <c r="K1215" s="89"/>
      <c r="L1215" s="90"/>
      <c r="M1215" s="63"/>
      <c r="N1215" s="63"/>
      <c r="O1215" s="63"/>
    </row>
    <row r="1216" spans="1:15" s="115" customFormat="1" ht="30" customHeight="1" hidden="1">
      <c r="A1216" s="456" t="s">
        <v>1270</v>
      </c>
      <c r="B1216" s="458" t="s">
        <v>1271</v>
      </c>
      <c r="C1216" s="450" t="s">
        <v>1157</v>
      </c>
      <c r="D1216" s="451"/>
      <c r="E1216" s="473"/>
      <c r="F1216" s="453">
        <f>D1216*E1216</f>
        <v>0</v>
      </c>
      <c r="G1216" s="473"/>
      <c r="H1216" s="454">
        <v>113.56</v>
      </c>
      <c r="I1216" s="453">
        <f>G1216*H1216</f>
        <v>0</v>
      </c>
      <c r="J1216" s="455"/>
      <c r="K1216" s="89"/>
      <c r="L1216" s="90"/>
      <c r="M1216" s="114"/>
      <c r="N1216" s="114"/>
      <c r="O1216" s="114"/>
    </row>
    <row r="1217" spans="1:15" s="115" customFormat="1" ht="15" customHeight="1" hidden="1">
      <c r="A1217" s="456"/>
      <c r="B1217" s="457" t="s">
        <v>1374</v>
      </c>
      <c r="C1217" s="450"/>
      <c r="D1217" s="451"/>
      <c r="E1217" s="473"/>
      <c r="F1217" s="453"/>
      <c r="G1217" s="473"/>
      <c r="H1217" s="454"/>
      <c r="I1217" s="453"/>
      <c r="J1217" s="455"/>
      <c r="K1217" s="89"/>
      <c r="L1217" s="90"/>
      <c r="M1217" s="114"/>
      <c r="N1217" s="114"/>
      <c r="O1217" s="114"/>
    </row>
    <row r="1218" spans="1:15" s="80" customFormat="1" ht="30" customHeight="1" hidden="1">
      <c r="A1218" s="456"/>
      <c r="B1218" s="457" t="s">
        <v>1272</v>
      </c>
      <c r="C1218" s="450"/>
      <c r="D1218" s="451"/>
      <c r="E1218" s="473"/>
      <c r="F1218" s="453"/>
      <c r="G1218" s="473"/>
      <c r="H1218" s="454"/>
      <c r="I1218" s="453"/>
      <c r="J1218" s="455"/>
      <c r="K1218" s="89"/>
      <c r="L1218" s="90"/>
      <c r="M1218" s="63"/>
      <c r="N1218" s="63"/>
      <c r="O1218" s="63"/>
    </row>
    <row r="1219" spans="1:15" s="80" customFormat="1" ht="30" customHeight="1" hidden="1">
      <c r="A1219" s="456" t="s">
        <v>1273</v>
      </c>
      <c r="B1219" s="458" t="s">
        <v>1274</v>
      </c>
      <c r="C1219" s="450" t="s">
        <v>1157</v>
      </c>
      <c r="D1219" s="451"/>
      <c r="E1219" s="473"/>
      <c r="F1219" s="453">
        <f>D1219*E1219</f>
        <v>0</v>
      </c>
      <c r="G1219" s="473"/>
      <c r="H1219" s="454">
        <v>145.06</v>
      </c>
      <c r="I1219" s="453">
        <f>G1219*H1219</f>
        <v>0</v>
      </c>
      <c r="J1219" s="455"/>
      <c r="K1219" s="89"/>
      <c r="L1219" s="90"/>
      <c r="M1219" s="63"/>
      <c r="N1219" s="63"/>
      <c r="O1219" s="63"/>
    </row>
    <row r="1220" spans="1:15" s="130" customFormat="1" ht="15" customHeight="1" hidden="1">
      <c r="A1220" s="456"/>
      <c r="B1220" s="457" t="s">
        <v>1275</v>
      </c>
      <c r="C1220" s="450"/>
      <c r="D1220" s="451"/>
      <c r="E1220" s="473"/>
      <c r="F1220" s="453"/>
      <c r="G1220" s="473"/>
      <c r="H1220" s="454"/>
      <c r="I1220" s="453"/>
      <c r="J1220" s="455"/>
      <c r="K1220" s="127"/>
      <c r="L1220" s="128"/>
      <c r="M1220" s="129"/>
      <c r="N1220" s="129"/>
      <c r="O1220" s="129"/>
    </row>
    <row r="1221" spans="1:15" s="130" customFormat="1" ht="30" customHeight="1" hidden="1">
      <c r="A1221" s="456"/>
      <c r="B1221" s="457" t="s">
        <v>1276</v>
      </c>
      <c r="C1221" s="450"/>
      <c r="D1221" s="451"/>
      <c r="E1221" s="473"/>
      <c r="F1221" s="453"/>
      <c r="G1221" s="473"/>
      <c r="H1221" s="454"/>
      <c r="I1221" s="453"/>
      <c r="J1221" s="455"/>
      <c r="K1221" s="127"/>
      <c r="L1221" s="128"/>
      <c r="M1221" s="129"/>
      <c r="N1221" s="129"/>
      <c r="O1221" s="129"/>
    </row>
    <row r="1222" spans="1:15" s="130" customFormat="1" ht="30" customHeight="1">
      <c r="A1222" s="456" t="s">
        <v>1277</v>
      </c>
      <c r="B1222" s="458" t="s">
        <v>1278</v>
      </c>
      <c r="C1222" s="450" t="s">
        <v>1157</v>
      </c>
      <c r="D1222" s="451">
        <v>6</v>
      </c>
      <c r="E1222" s="473">
        <f>H1222*bdi</f>
        <v>459.1835</v>
      </c>
      <c r="F1222" s="453">
        <f>D1222*E1222</f>
        <v>2755.1009999999997</v>
      </c>
      <c r="G1222" s="473">
        <v>6</v>
      </c>
      <c r="H1222" s="454">
        <v>399.29</v>
      </c>
      <c r="I1222" s="453">
        <f>G1222*H1222</f>
        <v>2395.7400000000002</v>
      </c>
      <c r="J1222" s="455" t="s">
        <v>120</v>
      </c>
      <c r="K1222" s="127"/>
      <c r="L1222" s="128"/>
      <c r="M1222" s="129"/>
      <c r="N1222" s="129"/>
      <c r="O1222" s="129"/>
    </row>
    <row r="1223" spans="1:15" s="130" customFormat="1" ht="15" customHeight="1">
      <c r="A1223" s="456"/>
      <c r="B1223" s="457" t="s">
        <v>1268</v>
      </c>
      <c r="C1223" s="450"/>
      <c r="D1223" s="451"/>
      <c r="E1223" s="473"/>
      <c r="F1223" s="453"/>
      <c r="G1223" s="473"/>
      <c r="H1223" s="454"/>
      <c r="I1223" s="453"/>
      <c r="J1223" s="455"/>
      <c r="K1223" s="127"/>
      <c r="L1223" s="128"/>
      <c r="M1223" s="129"/>
      <c r="N1223" s="129"/>
      <c r="O1223" s="129"/>
    </row>
    <row r="1224" spans="1:15" s="130" customFormat="1" ht="30" customHeight="1">
      <c r="A1224" s="456"/>
      <c r="B1224" s="457" t="s">
        <v>1279</v>
      </c>
      <c r="C1224" s="450"/>
      <c r="D1224" s="451"/>
      <c r="E1224" s="473"/>
      <c r="F1224" s="453"/>
      <c r="G1224" s="473"/>
      <c r="H1224" s="454"/>
      <c r="I1224" s="453"/>
      <c r="J1224" s="455"/>
      <c r="K1224" s="127"/>
      <c r="L1224" s="128"/>
      <c r="M1224" s="129"/>
      <c r="N1224" s="129"/>
      <c r="O1224" s="129"/>
    </row>
    <row r="1225" spans="1:15" s="130" customFormat="1" ht="30" customHeight="1" hidden="1">
      <c r="A1225" s="456" t="s">
        <v>1280</v>
      </c>
      <c r="B1225" s="458" t="s">
        <v>1281</v>
      </c>
      <c r="C1225" s="450" t="s">
        <v>1157</v>
      </c>
      <c r="D1225" s="487"/>
      <c r="E1225" s="453"/>
      <c r="F1225" s="453">
        <f>D1225*E1225</f>
        <v>0</v>
      </c>
      <c r="G1225" s="453"/>
      <c r="H1225" s="454">
        <v>424.75</v>
      </c>
      <c r="I1225" s="453">
        <f>G1225*H1225</f>
        <v>0</v>
      </c>
      <c r="J1225" s="515"/>
      <c r="K1225" s="127"/>
      <c r="L1225" s="128"/>
      <c r="M1225" s="129"/>
      <c r="N1225" s="129"/>
      <c r="O1225" s="129"/>
    </row>
    <row r="1226" spans="1:15" s="130" customFormat="1" ht="15" customHeight="1" hidden="1">
      <c r="A1226" s="456"/>
      <c r="B1226" s="457" t="s">
        <v>1275</v>
      </c>
      <c r="C1226" s="450"/>
      <c r="D1226" s="487"/>
      <c r="E1226" s="453"/>
      <c r="F1226" s="453"/>
      <c r="G1226" s="453"/>
      <c r="H1226" s="454"/>
      <c r="I1226" s="453"/>
      <c r="J1226" s="515"/>
      <c r="K1226" s="127"/>
      <c r="L1226" s="128"/>
      <c r="M1226" s="129"/>
      <c r="N1226" s="129"/>
      <c r="O1226" s="129"/>
    </row>
    <row r="1227" spans="1:15" s="130" customFormat="1" ht="30" customHeight="1" hidden="1">
      <c r="A1227" s="456"/>
      <c r="B1227" s="457" t="s">
        <v>1282</v>
      </c>
      <c r="C1227" s="450"/>
      <c r="D1227" s="487"/>
      <c r="E1227" s="453"/>
      <c r="F1227" s="453"/>
      <c r="G1227" s="453"/>
      <c r="H1227" s="454"/>
      <c r="I1227" s="453"/>
      <c r="J1227" s="515"/>
      <c r="K1227" s="127"/>
      <c r="L1227" s="128"/>
      <c r="M1227" s="129"/>
      <c r="N1227" s="129"/>
      <c r="O1227" s="129"/>
    </row>
    <row r="1228" spans="1:15" s="130" customFormat="1" ht="30" customHeight="1">
      <c r="A1228" s="456" t="s">
        <v>1524</v>
      </c>
      <c r="B1228" s="458" t="s">
        <v>1366</v>
      </c>
      <c r="C1228" s="450" t="s">
        <v>1157</v>
      </c>
      <c r="D1228" s="487">
        <v>1</v>
      </c>
      <c r="E1228" s="473">
        <f>H1228*bdi</f>
        <v>2625.7834999999995</v>
      </c>
      <c r="F1228" s="453">
        <f>D1228*E1228</f>
        <v>2625.7834999999995</v>
      </c>
      <c r="G1228" s="453"/>
      <c r="H1228" s="454">
        <v>2283.29</v>
      </c>
      <c r="I1228" s="453">
        <f>G1228*H1228</f>
        <v>0</v>
      </c>
      <c r="J1228" s="455" t="s">
        <v>120</v>
      </c>
      <c r="K1228" s="127"/>
      <c r="L1228" s="128"/>
      <c r="M1228" s="129"/>
      <c r="N1228" s="129"/>
      <c r="O1228" s="129"/>
    </row>
    <row r="1229" spans="1:15" s="130" customFormat="1" ht="15" customHeight="1">
      <c r="A1229" s="456"/>
      <c r="B1229" s="457" t="s">
        <v>1367</v>
      </c>
      <c r="C1229" s="450"/>
      <c r="D1229" s="487"/>
      <c r="E1229" s="453"/>
      <c r="F1229" s="453"/>
      <c r="G1229" s="453"/>
      <c r="H1229" s="454"/>
      <c r="I1229" s="453"/>
      <c r="J1229" s="515"/>
      <c r="K1229" s="127"/>
      <c r="L1229" s="128"/>
      <c r="M1229" s="129"/>
      <c r="N1229" s="129"/>
      <c r="O1229" s="129"/>
    </row>
    <row r="1230" spans="1:15" s="130" customFormat="1" ht="30" customHeight="1">
      <c r="A1230" s="456"/>
      <c r="B1230" s="457" t="s">
        <v>1368</v>
      </c>
      <c r="C1230" s="450"/>
      <c r="D1230" s="487"/>
      <c r="E1230" s="453"/>
      <c r="F1230" s="453"/>
      <c r="G1230" s="453"/>
      <c r="H1230" s="454"/>
      <c r="I1230" s="453"/>
      <c r="J1230" s="515"/>
      <c r="K1230" s="127"/>
      <c r="L1230" s="128"/>
      <c r="M1230" s="129"/>
      <c r="N1230" s="129"/>
      <c r="O1230" s="129"/>
    </row>
    <row r="1231" spans="1:15" s="80" customFormat="1" ht="30" customHeight="1">
      <c r="A1231" s="456" t="s">
        <v>1283</v>
      </c>
      <c r="B1231" s="458" t="s">
        <v>1284</v>
      </c>
      <c r="C1231" s="450" t="s">
        <v>1157</v>
      </c>
      <c r="D1231" s="451">
        <v>1</v>
      </c>
      <c r="E1231" s="473">
        <f>H1231*bdi</f>
        <v>176.3525</v>
      </c>
      <c r="F1231" s="453">
        <f>D1231*E1231</f>
        <v>176.3525</v>
      </c>
      <c r="G1231" s="473">
        <v>1</v>
      </c>
      <c r="H1231" s="454">
        <v>153.35</v>
      </c>
      <c r="I1231" s="453">
        <f>G1231*H1231</f>
        <v>153.35</v>
      </c>
      <c r="J1231" s="455" t="s">
        <v>120</v>
      </c>
      <c r="K1231" s="89"/>
      <c r="L1231" s="90"/>
      <c r="M1231" s="63"/>
      <c r="N1231" s="63"/>
      <c r="O1231" s="63"/>
    </row>
    <row r="1232" spans="1:15" s="130" customFormat="1" ht="30">
      <c r="A1232" s="456"/>
      <c r="B1232" s="457" t="s">
        <v>1285</v>
      </c>
      <c r="C1232" s="450"/>
      <c r="D1232" s="451"/>
      <c r="E1232" s="473"/>
      <c r="F1232" s="453"/>
      <c r="G1232" s="473"/>
      <c r="H1232" s="454"/>
      <c r="I1232" s="453"/>
      <c r="J1232" s="515"/>
      <c r="K1232" s="127"/>
      <c r="L1232" s="128"/>
      <c r="M1232" s="129"/>
      <c r="N1232" s="129"/>
      <c r="O1232" s="129"/>
    </row>
    <row r="1233" spans="1:15" s="130" customFormat="1" ht="30" customHeight="1">
      <c r="A1233" s="456"/>
      <c r="B1233" s="457" t="s">
        <v>1286</v>
      </c>
      <c r="C1233" s="450"/>
      <c r="D1233" s="451"/>
      <c r="E1233" s="473"/>
      <c r="F1233" s="453"/>
      <c r="G1233" s="473"/>
      <c r="H1233" s="454"/>
      <c r="I1233" s="453"/>
      <c r="J1233" s="515"/>
      <c r="K1233" s="127"/>
      <c r="L1233" s="128"/>
      <c r="M1233" s="129"/>
      <c r="N1233" s="129"/>
      <c r="O1233" s="129"/>
    </row>
    <row r="1234" spans="1:15" s="130" customFormat="1" ht="15" customHeight="1">
      <c r="A1234" s="456" t="s">
        <v>1287</v>
      </c>
      <c r="B1234" s="520" t="s">
        <v>1386</v>
      </c>
      <c r="C1234" s="450"/>
      <c r="D1234" s="451"/>
      <c r="E1234" s="473"/>
      <c r="F1234" s="453"/>
      <c r="G1234" s="473"/>
      <c r="H1234" s="454"/>
      <c r="I1234" s="453"/>
      <c r="J1234" s="518"/>
      <c r="K1234" s="127"/>
      <c r="L1234" s="128"/>
      <c r="M1234" s="129"/>
      <c r="N1234" s="129"/>
      <c r="O1234" s="129"/>
    </row>
    <row r="1235" spans="1:15" s="80" customFormat="1" ht="30" customHeight="1" hidden="1">
      <c r="A1235" s="456" t="s">
        <v>1288</v>
      </c>
      <c r="B1235" s="458" t="s">
        <v>1289</v>
      </c>
      <c r="C1235" s="450" t="s">
        <v>1157</v>
      </c>
      <c r="D1235" s="451"/>
      <c r="E1235" s="473"/>
      <c r="F1235" s="453">
        <f>D1235*E1235</f>
        <v>0</v>
      </c>
      <c r="G1235" s="473"/>
      <c r="H1235" s="454">
        <v>95</v>
      </c>
      <c r="I1235" s="453">
        <f>G1235*H1235</f>
        <v>0</v>
      </c>
      <c r="J1235" s="515"/>
      <c r="K1235" s="89"/>
      <c r="L1235" s="90"/>
      <c r="M1235" s="63"/>
      <c r="N1235" s="63"/>
      <c r="O1235" s="63"/>
    </row>
    <row r="1236" spans="1:15" s="130" customFormat="1" ht="30" customHeight="1" hidden="1">
      <c r="A1236" s="456"/>
      <c r="B1236" s="457" t="s">
        <v>1375</v>
      </c>
      <c r="C1236" s="450"/>
      <c r="D1236" s="451"/>
      <c r="E1236" s="473"/>
      <c r="F1236" s="453"/>
      <c r="G1236" s="473"/>
      <c r="H1236" s="454"/>
      <c r="I1236" s="453"/>
      <c r="J1236" s="515"/>
      <c r="K1236" s="127"/>
      <c r="L1236" s="128"/>
      <c r="M1236" s="129"/>
      <c r="N1236" s="129"/>
      <c r="O1236" s="129"/>
    </row>
    <row r="1237" spans="1:15" s="130" customFormat="1" ht="30" customHeight="1" hidden="1">
      <c r="A1237" s="456"/>
      <c r="B1237" s="457" t="s">
        <v>1290</v>
      </c>
      <c r="C1237" s="450"/>
      <c r="D1237" s="451"/>
      <c r="E1237" s="473"/>
      <c r="F1237" s="453"/>
      <c r="G1237" s="473"/>
      <c r="H1237" s="454"/>
      <c r="I1237" s="453"/>
      <c r="J1237" s="455"/>
      <c r="K1237" s="127"/>
      <c r="L1237" s="128"/>
      <c r="M1237" s="129"/>
      <c r="N1237" s="129"/>
      <c r="O1237" s="129"/>
    </row>
    <row r="1238" spans="1:15" s="130" customFormat="1" ht="15" customHeight="1" hidden="1">
      <c r="A1238" s="456"/>
      <c r="B1238" s="457" t="s">
        <v>1291</v>
      </c>
      <c r="C1238" s="450"/>
      <c r="D1238" s="451"/>
      <c r="E1238" s="473"/>
      <c r="F1238" s="453"/>
      <c r="G1238" s="473"/>
      <c r="H1238" s="454"/>
      <c r="I1238" s="453"/>
      <c r="J1238" s="455"/>
      <c r="K1238" s="127"/>
      <c r="L1238" s="128"/>
      <c r="M1238" s="129"/>
      <c r="N1238" s="129"/>
      <c r="O1238" s="129"/>
    </row>
    <row r="1239" spans="1:15" s="130" customFormat="1" ht="15" customHeight="1" hidden="1">
      <c r="A1239" s="456"/>
      <c r="B1239" s="457" t="s">
        <v>1153</v>
      </c>
      <c r="C1239" s="450"/>
      <c r="D1239" s="451"/>
      <c r="E1239" s="473"/>
      <c r="F1239" s="453"/>
      <c r="G1239" s="473"/>
      <c r="H1239" s="454"/>
      <c r="I1239" s="453"/>
      <c r="J1239" s="455"/>
      <c r="K1239" s="127"/>
      <c r="L1239" s="128"/>
      <c r="M1239" s="129"/>
      <c r="N1239" s="129"/>
      <c r="O1239" s="129"/>
    </row>
    <row r="1240" spans="1:15" s="130" customFormat="1" ht="15" customHeight="1" hidden="1">
      <c r="A1240" s="456"/>
      <c r="B1240" s="457" t="s">
        <v>1117</v>
      </c>
      <c r="C1240" s="450"/>
      <c r="D1240" s="451"/>
      <c r="E1240" s="473"/>
      <c r="F1240" s="453"/>
      <c r="G1240" s="473"/>
      <c r="H1240" s="454"/>
      <c r="I1240" s="453"/>
      <c r="J1240" s="455"/>
      <c r="K1240" s="127"/>
      <c r="L1240" s="128"/>
      <c r="M1240" s="129"/>
      <c r="N1240" s="129"/>
      <c r="O1240" s="129"/>
    </row>
    <row r="1241" spans="1:15" s="130" customFormat="1" ht="15" customHeight="1" hidden="1">
      <c r="A1241" s="456"/>
      <c r="B1241" s="457" t="s">
        <v>1150</v>
      </c>
      <c r="C1241" s="450"/>
      <c r="D1241" s="451"/>
      <c r="E1241" s="473"/>
      <c r="F1241" s="453"/>
      <c r="G1241" s="473"/>
      <c r="H1241" s="454"/>
      <c r="I1241" s="453"/>
      <c r="J1241" s="455"/>
      <c r="K1241" s="127"/>
      <c r="L1241" s="128"/>
      <c r="M1241" s="129"/>
      <c r="N1241" s="129"/>
      <c r="O1241" s="129"/>
    </row>
    <row r="1242" spans="1:15" s="80" customFormat="1" ht="30" customHeight="1">
      <c r="A1242" s="456" t="s">
        <v>1292</v>
      </c>
      <c r="B1242" s="458" t="s">
        <v>1293</v>
      </c>
      <c r="C1242" s="450" t="s">
        <v>884</v>
      </c>
      <c r="D1242" s="451">
        <v>5</v>
      </c>
      <c r="E1242" s="473">
        <f>H1242*bdi</f>
        <v>25.415</v>
      </c>
      <c r="F1242" s="453">
        <f>D1242*E1242</f>
        <v>127.07499999999999</v>
      </c>
      <c r="G1242" s="473">
        <v>5</v>
      </c>
      <c r="H1242" s="454">
        <v>22.1</v>
      </c>
      <c r="I1242" s="453">
        <f>G1242*H1242</f>
        <v>110.5</v>
      </c>
      <c r="J1242" s="455" t="s">
        <v>120</v>
      </c>
      <c r="K1242" s="89"/>
      <c r="L1242" s="90"/>
      <c r="M1242" s="63"/>
      <c r="N1242" s="63"/>
      <c r="O1242" s="63"/>
    </row>
    <row r="1243" spans="1:15" s="130" customFormat="1" ht="30" customHeight="1">
      <c r="A1243" s="456"/>
      <c r="B1243" s="457" t="s">
        <v>1377</v>
      </c>
      <c r="C1243" s="450"/>
      <c r="D1243" s="451"/>
      <c r="E1243" s="473"/>
      <c r="F1243" s="453"/>
      <c r="G1243" s="473"/>
      <c r="H1243" s="454"/>
      <c r="I1243" s="453"/>
      <c r="J1243" s="455"/>
      <c r="K1243" s="127"/>
      <c r="L1243" s="128"/>
      <c r="M1243" s="129"/>
      <c r="N1243" s="129"/>
      <c r="O1243" s="129"/>
    </row>
    <row r="1244" spans="1:15" s="130" customFormat="1" ht="15" customHeight="1">
      <c r="A1244" s="456"/>
      <c r="B1244" s="457" t="s">
        <v>1294</v>
      </c>
      <c r="C1244" s="450"/>
      <c r="D1244" s="451"/>
      <c r="E1244" s="473"/>
      <c r="F1244" s="453"/>
      <c r="G1244" s="473"/>
      <c r="H1244" s="454"/>
      <c r="I1244" s="453"/>
      <c r="J1244" s="455"/>
      <c r="K1244" s="127"/>
      <c r="L1244" s="128"/>
      <c r="M1244" s="129"/>
      <c r="N1244" s="129"/>
      <c r="O1244" s="129"/>
    </row>
    <row r="1245" spans="1:15" s="80" customFormat="1" ht="30" customHeight="1" hidden="1">
      <c r="A1245" s="456" t="s">
        <v>1295</v>
      </c>
      <c r="B1245" s="458" t="s">
        <v>1296</v>
      </c>
      <c r="C1245" s="450" t="s">
        <v>1467</v>
      </c>
      <c r="D1245" s="451"/>
      <c r="E1245" s="473"/>
      <c r="F1245" s="453">
        <f>D1245*E1245</f>
        <v>0</v>
      </c>
      <c r="G1245" s="473"/>
      <c r="H1245" s="454">
        <v>364.2</v>
      </c>
      <c r="I1245" s="453">
        <f>G1245*H1245</f>
        <v>0</v>
      </c>
      <c r="J1245" s="455"/>
      <c r="K1245" s="89"/>
      <c r="L1245" s="90"/>
      <c r="M1245" s="63"/>
      <c r="N1245" s="63"/>
      <c r="O1245" s="63"/>
    </row>
    <row r="1246" spans="1:15" s="130" customFormat="1" ht="15" customHeight="1" hidden="1">
      <c r="A1246" s="456"/>
      <c r="B1246" s="457" t="s">
        <v>1297</v>
      </c>
      <c r="C1246" s="450"/>
      <c r="D1246" s="451"/>
      <c r="E1246" s="473"/>
      <c r="F1246" s="453"/>
      <c r="G1246" s="473"/>
      <c r="H1246" s="454"/>
      <c r="I1246" s="453"/>
      <c r="J1246" s="455"/>
      <c r="K1246" s="127"/>
      <c r="L1246" s="128"/>
      <c r="M1246" s="129"/>
      <c r="N1246" s="129"/>
      <c r="O1246" s="129"/>
    </row>
    <row r="1247" spans="1:15" s="130" customFormat="1" ht="15" customHeight="1" hidden="1">
      <c r="A1247" s="456"/>
      <c r="B1247" s="457" t="s">
        <v>1298</v>
      </c>
      <c r="C1247" s="450"/>
      <c r="D1247" s="451"/>
      <c r="E1247" s="473"/>
      <c r="F1247" s="453"/>
      <c r="G1247" s="473"/>
      <c r="H1247" s="454"/>
      <c r="I1247" s="453"/>
      <c r="J1247" s="515"/>
      <c r="K1247" s="127"/>
      <c r="L1247" s="128"/>
      <c r="M1247" s="129"/>
      <c r="N1247" s="129"/>
      <c r="O1247" s="129"/>
    </row>
    <row r="1248" spans="1:15" s="130" customFormat="1" ht="15" customHeight="1" hidden="1">
      <c r="A1248" s="456"/>
      <c r="B1248" s="457" t="s">
        <v>1153</v>
      </c>
      <c r="C1248" s="450"/>
      <c r="D1248" s="451"/>
      <c r="E1248" s="473"/>
      <c r="F1248" s="453"/>
      <c r="G1248" s="473"/>
      <c r="H1248" s="454"/>
      <c r="I1248" s="453"/>
      <c r="J1248" s="515"/>
      <c r="K1248" s="127"/>
      <c r="L1248" s="128"/>
      <c r="M1248" s="129"/>
      <c r="N1248" s="129"/>
      <c r="O1248" s="129"/>
    </row>
    <row r="1249" spans="1:15" s="130" customFormat="1" ht="15" customHeight="1" hidden="1">
      <c r="A1249" s="456"/>
      <c r="B1249" s="457" t="s">
        <v>1150</v>
      </c>
      <c r="C1249" s="450"/>
      <c r="D1249" s="451"/>
      <c r="E1249" s="473"/>
      <c r="F1249" s="453"/>
      <c r="G1249" s="473"/>
      <c r="H1249" s="454"/>
      <c r="I1249" s="453"/>
      <c r="J1249" s="515"/>
      <c r="K1249" s="127"/>
      <c r="L1249" s="128"/>
      <c r="M1249" s="129"/>
      <c r="N1249" s="129"/>
      <c r="O1249" s="129"/>
    </row>
    <row r="1250" spans="1:15" s="560" customFormat="1" ht="35.25" customHeight="1" hidden="1">
      <c r="A1250" s="486" t="s">
        <v>1299</v>
      </c>
      <c r="B1250" s="458" t="s">
        <v>1300</v>
      </c>
      <c r="C1250" s="450" t="s">
        <v>1157</v>
      </c>
      <c r="D1250" s="451"/>
      <c r="E1250" s="473"/>
      <c r="F1250" s="453">
        <f>D1250*E1250</f>
        <v>0</v>
      </c>
      <c r="G1250" s="473"/>
      <c r="H1250" s="454">
        <v>676.17</v>
      </c>
      <c r="I1250" s="453">
        <f>G1250*H1250</f>
        <v>0</v>
      </c>
      <c r="J1250" s="515"/>
      <c r="K1250" s="89"/>
      <c r="L1250" s="90"/>
      <c r="M1250" s="559"/>
      <c r="N1250" s="559"/>
      <c r="O1250" s="559"/>
    </row>
    <row r="1251" spans="1:15" s="130" customFormat="1" ht="30" customHeight="1" hidden="1">
      <c r="A1251" s="456"/>
      <c r="B1251" s="457" t="s">
        <v>1301</v>
      </c>
      <c r="C1251" s="450"/>
      <c r="D1251" s="451"/>
      <c r="E1251" s="473"/>
      <c r="F1251" s="453"/>
      <c r="G1251" s="473"/>
      <c r="H1251" s="454"/>
      <c r="I1251" s="453"/>
      <c r="J1251" s="515"/>
      <c r="K1251" s="127"/>
      <c r="L1251" s="128"/>
      <c r="M1251" s="129"/>
      <c r="N1251" s="129"/>
      <c r="O1251" s="129"/>
    </row>
    <row r="1252" spans="1:15" s="130" customFormat="1" ht="15" customHeight="1" hidden="1">
      <c r="A1252" s="456"/>
      <c r="B1252" s="457" t="s">
        <v>1302</v>
      </c>
      <c r="C1252" s="450"/>
      <c r="D1252" s="451"/>
      <c r="E1252" s="473"/>
      <c r="F1252" s="453"/>
      <c r="G1252" s="473"/>
      <c r="H1252" s="454"/>
      <c r="I1252" s="453"/>
      <c r="J1252" s="515"/>
      <c r="K1252" s="127"/>
      <c r="L1252" s="128"/>
      <c r="M1252" s="129"/>
      <c r="N1252" s="129"/>
      <c r="O1252" s="129"/>
    </row>
    <row r="1253" spans="1:15" s="130" customFormat="1" ht="30" customHeight="1" hidden="1">
      <c r="A1253" s="456"/>
      <c r="B1253" s="457" t="s">
        <v>1303</v>
      </c>
      <c r="C1253" s="450"/>
      <c r="D1253" s="451"/>
      <c r="E1253" s="473"/>
      <c r="F1253" s="453"/>
      <c r="G1253" s="473"/>
      <c r="H1253" s="454"/>
      <c r="I1253" s="453"/>
      <c r="J1253" s="515"/>
      <c r="K1253" s="127"/>
      <c r="L1253" s="128"/>
      <c r="M1253" s="129"/>
      <c r="N1253" s="129"/>
      <c r="O1253" s="129"/>
    </row>
    <row r="1254" spans="1:15" s="130" customFormat="1" ht="30" customHeight="1" hidden="1">
      <c r="A1254" s="456"/>
      <c r="B1254" s="457" t="s">
        <v>1304</v>
      </c>
      <c r="C1254" s="450"/>
      <c r="D1254" s="451"/>
      <c r="E1254" s="473"/>
      <c r="F1254" s="453"/>
      <c r="G1254" s="473"/>
      <c r="H1254" s="454"/>
      <c r="I1254" s="453"/>
      <c r="J1254" s="455"/>
      <c r="K1254" s="127"/>
      <c r="L1254" s="128"/>
      <c r="M1254" s="129"/>
      <c r="N1254" s="129"/>
      <c r="O1254" s="129"/>
    </row>
    <row r="1255" spans="1:15" s="130" customFormat="1" ht="15" customHeight="1" hidden="1">
      <c r="A1255" s="456"/>
      <c r="B1255" s="457" t="s">
        <v>1305</v>
      </c>
      <c r="C1255" s="450"/>
      <c r="D1255" s="451"/>
      <c r="E1255" s="473"/>
      <c r="F1255" s="453"/>
      <c r="G1255" s="473"/>
      <c r="H1255" s="454"/>
      <c r="I1255" s="453"/>
      <c r="J1255" s="515"/>
      <c r="K1255" s="127"/>
      <c r="L1255" s="128"/>
      <c r="M1255" s="129"/>
      <c r="N1255" s="129"/>
      <c r="O1255" s="129"/>
    </row>
    <row r="1256" spans="1:15" s="130" customFormat="1" ht="15" customHeight="1" hidden="1">
      <c r="A1256" s="456"/>
      <c r="B1256" s="457" t="s">
        <v>1153</v>
      </c>
      <c r="C1256" s="450"/>
      <c r="D1256" s="451"/>
      <c r="E1256" s="473"/>
      <c r="F1256" s="453"/>
      <c r="G1256" s="473"/>
      <c r="H1256" s="454"/>
      <c r="I1256" s="453"/>
      <c r="J1256" s="515"/>
      <c r="K1256" s="127"/>
      <c r="L1256" s="128"/>
      <c r="M1256" s="129"/>
      <c r="N1256" s="129"/>
      <c r="O1256" s="129"/>
    </row>
    <row r="1257" spans="1:15" s="130" customFormat="1" ht="15" customHeight="1" hidden="1">
      <c r="A1257" s="456"/>
      <c r="B1257" s="457" t="s">
        <v>1117</v>
      </c>
      <c r="C1257" s="450"/>
      <c r="D1257" s="451"/>
      <c r="E1257" s="473"/>
      <c r="F1257" s="453"/>
      <c r="G1257" s="473"/>
      <c r="H1257" s="454"/>
      <c r="I1257" s="453"/>
      <c r="J1257" s="515"/>
      <c r="K1257" s="127"/>
      <c r="L1257" s="128"/>
      <c r="M1257" s="129"/>
      <c r="N1257" s="129"/>
      <c r="O1257" s="129"/>
    </row>
    <row r="1258" spans="1:15" s="130" customFormat="1" ht="15" customHeight="1" hidden="1">
      <c r="A1258" s="456"/>
      <c r="B1258" s="457" t="s">
        <v>1150</v>
      </c>
      <c r="C1258" s="450"/>
      <c r="D1258" s="451"/>
      <c r="E1258" s="473"/>
      <c r="F1258" s="453"/>
      <c r="G1258" s="473"/>
      <c r="H1258" s="454"/>
      <c r="I1258" s="453"/>
      <c r="J1258" s="455"/>
      <c r="K1258" s="127"/>
      <c r="L1258" s="128"/>
      <c r="M1258" s="129"/>
      <c r="N1258" s="129"/>
      <c r="O1258" s="129"/>
    </row>
    <row r="1259" spans="1:15" s="80" customFormat="1" ht="45" customHeight="1" hidden="1">
      <c r="A1259" s="456" t="s">
        <v>1306</v>
      </c>
      <c r="B1259" s="458" t="s">
        <v>1307</v>
      </c>
      <c r="C1259" s="450" t="s">
        <v>1157</v>
      </c>
      <c r="D1259" s="451"/>
      <c r="E1259" s="473"/>
      <c r="F1259" s="453">
        <f>D1259*E1259</f>
        <v>0</v>
      </c>
      <c r="G1259" s="473"/>
      <c r="H1259" s="454">
        <v>755.82</v>
      </c>
      <c r="I1259" s="453">
        <f>G1259*H1259</f>
        <v>0</v>
      </c>
      <c r="J1259" s="515"/>
      <c r="K1259" s="89"/>
      <c r="L1259" s="90"/>
      <c r="M1259" s="63"/>
      <c r="N1259" s="63"/>
      <c r="O1259" s="63"/>
    </row>
    <row r="1260" spans="1:15" s="130" customFormat="1" ht="30" customHeight="1" hidden="1">
      <c r="A1260" s="456"/>
      <c r="B1260" s="457" t="s">
        <v>1308</v>
      </c>
      <c r="C1260" s="450"/>
      <c r="D1260" s="451"/>
      <c r="E1260" s="473"/>
      <c r="F1260" s="453"/>
      <c r="G1260" s="473"/>
      <c r="H1260" s="454"/>
      <c r="I1260" s="453"/>
      <c r="J1260" s="515"/>
      <c r="K1260" s="127"/>
      <c r="L1260" s="128"/>
      <c r="M1260" s="129"/>
      <c r="N1260" s="129"/>
      <c r="O1260" s="129"/>
    </row>
    <row r="1261" spans="1:15" s="130" customFormat="1" ht="30" customHeight="1" hidden="1">
      <c r="A1261" s="456"/>
      <c r="B1261" s="457" t="s">
        <v>1309</v>
      </c>
      <c r="C1261" s="450"/>
      <c r="D1261" s="451"/>
      <c r="E1261" s="473"/>
      <c r="F1261" s="453"/>
      <c r="G1261" s="473"/>
      <c r="H1261" s="454"/>
      <c r="I1261" s="453"/>
      <c r="J1261" s="515"/>
      <c r="K1261" s="127"/>
      <c r="L1261" s="128"/>
      <c r="M1261" s="129"/>
      <c r="N1261" s="129"/>
      <c r="O1261" s="129"/>
    </row>
    <row r="1262" spans="1:15" s="130" customFormat="1" ht="15" customHeight="1" hidden="1">
      <c r="A1262" s="456"/>
      <c r="B1262" s="457" t="s">
        <v>1310</v>
      </c>
      <c r="C1262" s="450"/>
      <c r="D1262" s="451"/>
      <c r="E1262" s="473"/>
      <c r="F1262" s="453"/>
      <c r="G1262" s="473"/>
      <c r="H1262" s="454"/>
      <c r="I1262" s="453"/>
      <c r="J1262" s="455"/>
      <c r="K1262" s="127"/>
      <c r="L1262" s="128"/>
      <c r="M1262" s="129"/>
      <c r="N1262" s="129"/>
      <c r="O1262" s="129"/>
    </row>
    <row r="1263" spans="1:15" s="130" customFormat="1" ht="30" customHeight="1" hidden="1">
      <c r="A1263" s="456"/>
      <c r="B1263" s="457" t="s">
        <v>1311</v>
      </c>
      <c r="C1263" s="450"/>
      <c r="D1263" s="451"/>
      <c r="E1263" s="473"/>
      <c r="F1263" s="453"/>
      <c r="G1263" s="473"/>
      <c r="H1263" s="454"/>
      <c r="I1263" s="453"/>
      <c r="J1263" s="515"/>
      <c r="K1263" s="127"/>
      <c r="L1263" s="128"/>
      <c r="M1263" s="129"/>
      <c r="N1263" s="129"/>
      <c r="O1263" s="129"/>
    </row>
    <row r="1264" spans="1:15" s="130" customFormat="1" ht="30" customHeight="1" hidden="1">
      <c r="A1264" s="456"/>
      <c r="B1264" s="457" t="s">
        <v>1375</v>
      </c>
      <c r="C1264" s="450"/>
      <c r="D1264" s="451"/>
      <c r="E1264" s="473"/>
      <c r="F1264" s="453"/>
      <c r="G1264" s="473"/>
      <c r="H1264" s="454"/>
      <c r="I1264" s="453"/>
      <c r="J1264" s="515"/>
      <c r="K1264" s="127"/>
      <c r="L1264" s="128"/>
      <c r="M1264" s="129"/>
      <c r="N1264" s="129"/>
      <c r="O1264" s="129"/>
    </row>
    <row r="1265" spans="1:15" s="130" customFormat="1" ht="15" customHeight="1" hidden="1">
      <c r="A1265" s="456"/>
      <c r="B1265" s="457" t="s">
        <v>1378</v>
      </c>
      <c r="C1265" s="450"/>
      <c r="D1265" s="451"/>
      <c r="E1265" s="473"/>
      <c r="F1265" s="453"/>
      <c r="G1265" s="473"/>
      <c r="H1265" s="454"/>
      <c r="I1265" s="453"/>
      <c r="J1265" s="515"/>
      <c r="K1265" s="127"/>
      <c r="L1265" s="128"/>
      <c r="M1265" s="129"/>
      <c r="N1265" s="129"/>
      <c r="O1265" s="129"/>
    </row>
    <row r="1266" spans="1:15" s="130" customFormat="1" ht="15" customHeight="1" hidden="1">
      <c r="A1266" s="456"/>
      <c r="B1266" s="457" t="s">
        <v>1153</v>
      </c>
      <c r="C1266" s="450"/>
      <c r="D1266" s="451"/>
      <c r="E1266" s="473"/>
      <c r="F1266" s="453"/>
      <c r="G1266" s="473"/>
      <c r="H1266" s="454"/>
      <c r="I1266" s="453"/>
      <c r="J1266" s="515"/>
      <c r="K1266" s="127"/>
      <c r="L1266" s="128"/>
      <c r="M1266" s="129"/>
      <c r="N1266" s="129"/>
      <c r="O1266" s="129"/>
    </row>
    <row r="1267" spans="1:15" s="130" customFormat="1" ht="15" customHeight="1" hidden="1">
      <c r="A1267" s="456"/>
      <c r="B1267" s="457" t="s">
        <v>1117</v>
      </c>
      <c r="C1267" s="450"/>
      <c r="D1267" s="451"/>
      <c r="E1267" s="473"/>
      <c r="F1267" s="453"/>
      <c r="G1267" s="473"/>
      <c r="H1267" s="454"/>
      <c r="I1267" s="453"/>
      <c r="J1267" s="515"/>
      <c r="K1267" s="127"/>
      <c r="L1267" s="128"/>
      <c r="M1267" s="129"/>
      <c r="N1267" s="129"/>
      <c r="O1267" s="129"/>
    </row>
    <row r="1268" spans="1:15" s="130" customFormat="1" ht="15" customHeight="1" hidden="1">
      <c r="A1268" s="456"/>
      <c r="B1268" s="457" t="s">
        <v>1150</v>
      </c>
      <c r="C1268" s="450"/>
      <c r="D1268" s="451"/>
      <c r="E1268" s="473"/>
      <c r="F1268" s="453"/>
      <c r="G1268" s="473"/>
      <c r="H1268" s="454"/>
      <c r="I1268" s="453"/>
      <c r="J1268" s="515"/>
      <c r="K1268" s="127"/>
      <c r="L1268" s="128"/>
      <c r="M1268" s="129"/>
      <c r="N1268" s="129"/>
      <c r="O1268" s="129"/>
    </row>
    <row r="1269" spans="1:15" s="130" customFormat="1" ht="15" customHeight="1">
      <c r="A1269" s="456" t="s">
        <v>1312</v>
      </c>
      <c r="B1269" s="520" t="s">
        <v>1842</v>
      </c>
      <c r="C1269" s="450"/>
      <c r="D1269" s="451"/>
      <c r="E1269" s="473"/>
      <c r="F1269" s="453"/>
      <c r="G1269" s="473"/>
      <c r="H1269" s="454"/>
      <c r="I1269" s="453"/>
      <c r="J1269" s="455"/>
      <c r="K1269" s="127"/>
      <c r="L1269" s="128"/>
      <c r="M1269" s="129"/>
      <c r="N1269" s="129"/>
      <c r="O1269" s="129"/>
    </row>
    <row r="1270" spans="1:15" s="130" customFormat="1" ht="21" customHeight="1">
      <c r="A1270" s="456" t="s">
        <v>1313</v>
      </c>
      <c r="B1270" s="458" t="s">
        <v>310</v>
      </c>
      <c r="C1270" s="450" t="s">
        <v>1157</v>
      </c>
      <c r="D1270" s="451">
        <v>5</v>
      </c>
      <c r="E1270" s="473">
        <f>H1270*bdi</f>
        <v>82.40899999999999</v>
      </c>
      <c r="F1270" s="453">
        <f>D1270*E1270</f>
        <v>412.04499999999996</v>
      </c>
      <c r="G1270" s="473">
        <v>5</v>
      </c>
      <c r="H1270" s="454">
        <v>71.66</v>
      </c>
      <c r="I1270" s="453">
        <f>G1270*H1270</f>
        <v>358.29999999999995</v>
      </c>
      <c r="J1270" s="515" t="s">
        <v>120</v>
      </c>
      <c r="K1270" s="127"/>
      <c r="L1270" s="128"/>
      <c r="M1270" s="129"/>
      <c r="N1270" s="129"/>
      <c r="O1270" s="129"/>
    </row>
    <row r="1271" spans="1:15" s="130" customFormat="1" ht="15" customHeight="1" hidden="1">
      <c r="A1271" s="456" t="s">
        <v>311</v>
      </c>
      <c r="B1271" s="458" t="s">
        <v>312</v>
      </c>
      <c r="C1271" s="450" t="s">
        <v>1157</v>
      </c>
      <c r="D1271" s="451"/>
      <c r="E1271" s="473"/>
      <c r="F1271" s="453">
        <f>D1271*E1271</f>
        <v>0</v>
      </c>
      <c r="G1271" s="473"/>
      <c r="H1271" s="454">
        <v>153.05</v>
      </c>
      <c r="I1271" s="453">
        <f>G1271*H1271</f>
        <v>0</v>
      </c>
      <c r="J1271" s="515"/>
      <c r="K1271" s="127"/>
      <c r="L1271" s="128"/>
      <c r="M1271" s="129"/>
      <c r="N1271" s="129"/>
      <c r="O1271" s="129"/>
    </row>
    <row r="1272" spans="1:15" s="130" customFormat="1" ht="15" customHeight="1">
      <c r="A1272" s="456" t="s">
        <v>313</v>
      </c>
      <c r="B1272" s="520" t="s">
        <v>314</v>
      </c>
      <c r="C1272" s="450"/>
      <c r="D1272" s="451"/>
      <c r="E1272" s="473"/>
      <c r="F1272" s="453"/>
      <c r="G1272" s="473"/>
      <c r="H1272" s="454"/>
      <c r="I1272" s="453"/>
      <c r="J1272" s="455"/>
      <c r="K1272" s="127"/>
      <c r="L1272" s="128"/>
      <c r="M1272" s="129"/>
      <c r="N1272" s="129"/>
      <c r="O1272" s="129"/>
    </row>
    <row r="1273" spans="1:15" s="130" customFormat="1" ht="34.5" customHeight="1">
      <c r="A1273" s="456" t="s">
        <v>315</v>
      </c>
      <c r="B1273" s="458" t="s">
        <v>316</v>
      </c>
      <c r="C1273" s="450" t="s">
        <v>1076</v>
      </c>
      <c r="D1273" s="451">
        <v>180</v>
      </c>
      <c r="E1273" s="473">
        <f>H1273*bdi</f>
        <v>13.926499999999999</v>
      </c>
      <c r="F1273" s="453">
        <f>D1273*E1273</f>
        <v>2506.77</v>
      </c>
      <c r="G1273" s="473">
        <v>180</v>
      </c>
      <c r="H1273" s="454">
        <v>12.11</v>
      </c>
      <c r="I1273" s="453">
        <f>G1273*H1273</f>
        <v>2179.7999999999997</v>
      </c>
      <c r="J1273" s="515" t="s">
        <v>120</v>
      </c>
      <c r="K1273" s="127"/>
      <c r="L1273" s="128"/>
      <c r="M1273" s="129"/>
      <c r="N1273" s="129"/>
      <c r="O1273" s="129"/>
    </row>
    <row r="1274" spans="1:15" s="130" customFormat="1" ht="15" customHeight="1" hidden="1">
      <c r="A1274" s="456" t="s">
        <v>1525</v>
      </c>
      <c r="B1274" s="520" t="s">
        <v>1369</v>
      </c>
      <c r="C1274" s="450"/>
      <c r="D1274" s="451"/>
      <c r="E1274" s="473"/>
      <c r="F1274" s="453"/>
      <c r="G1274" s="473"/>
      <c r="H1274" s="454"/>
      <c r="I1274" s="453"/>
      <c r="J1274" s="515"/>
      <c r="K1274" s="127"/>
      <c r="L1274" s="128"/>
      <c r="M1274" s="129"/>
      <c r="N1274" s="129"/>
      <c r="O1274" s="129"/>
    </row>
    <row r="1275" spans="1:15" s="130" customFormat="1" ht="30" customHeight="1" hidden="1">
      <c r="A1275" s="456" t="s">
        <v>317</v>
      </c>
      <c r="B1275" s="458" t="s">
        <v>318</v>
      </c>
      <c r="C1275" s="450" t="s">
        <v>1157</v>
      </c>
      <c r="D1275" s="451"/>
      <c r="E1275" s="473"/>
      <c r="F1275" s="453">
        <f>D1275*E1275</f>
        <v>0</v>
      </c>
      <c r="G1275" s="473"/>
      <c r="H1275" s="454">
        <v>433.42</v>
      </c>
      <c r="I1275" s="453">
        <f>G1275*H1275</f>
        <v>0</v>
      </c>
      <c r="J1275" s="515"/>
      <c r="K1275" s="127"/>
      <c r="L1275" s="128"/>
      <c r="M1275" s="129"/>
      <c r="N1275" s="129"/>
      <c r="O1275" s="129"/>
    </row>
    <row r="1276" spans="1:15" s="130" customFormat="1" ht="30" customHeight="1" hidden="1">
      <c r="A1276" s="456"/>
      <c r="B1276" s="457" t="s">
        <v>319</v>
      </c>
      <c r="C1276" s="450"/>
      <c r="D1276" s="451"/>
      <c r="E1276" s="473"/>
      <c r="F1276" s="453"/>
      <c r="G1276" s="473"/>
      <c r="H1276" s="454"/>
      <c r="I1276" s="453"/>
      <c r="J1276" s="515"/>
      <c r="K1276" s="127"/>
      <c r="L1276" s="128"/>
      <c r="M1276" s="129"/>
      <c r="N1276" s="129"/>
      <c r="O1276" s="129"/>
    </row>
    <row r="1277" spans="1:15" s="130" customFormat="1" ht="30" customHeight="1" hidden="1">
      <c r="A1277" s="456"/>
      <c r="B1277" s="457" t="s">
        <v>1372</v>
      </c>
      <c r="C1277" s="450"/>
      <c r="D1277" s="451"/>
      <c r="E1277" s="473"/>
      <c r="F1277" s="453"/>
      <c r="G1277" s="473"/>
      <c r="H1277" s="454"/>
      <c r="I1277" s="453"/>
      <c r="J1277" s="455"/>
      <c r="K1277" s="127"/>
      <c r="L1277" s="128"/>
      <c r="M1277" s="129"/>
      <c r="N1277" s="129"/>
      <c r="O1277" s="129"/>
    </row>
    <row r="1278" spans="1:15" s="130" customFormat="1" ht="45" customHeight="1" hidden="1">
      <c r="A1278" s="456"/>
      <c r="B1278" s="457" t="s">
        <v>1383</v>
      </c>
      <c r="C1278" s="450"/>
      <c r="D1278" s="451"/>
      <c r="E1278" s="473"/>
      <c r="F1278" s="453"/>
      <c r="G1278" s="473"/>
      <c r="H1278" s="454"/>
      <c r="I1278" s="453"/>
      <c r="J1278" s="515"/>
      <c r="K1278" s="127"/>
      <c r="L1278" s="128"/>
      <c r="M1278" s="129"/>
      <c r="N1278" s="129"/>
      <c r="O1278" s="129"/>
    </row>
    <row r="1279" spans="1:15" s="130" customFormat="1" ht="15" customHeight="1" hidden="1">
      <c r="A1279" s="456"/>
      <c r="B1279" s="457" t="s">
        <v>1374</v>
      </c>
      <c r="C1279" s="450"/>
      <c r="D1279" s="451"/>
      <c r="E1279" s="473"/>
      <c r="F1279" s="453"/>
      <c r="G1279" s="473"/>
      <c r="H1279" s="454"/>
      <c r="I1279" s="453"/>
      <c r="J1279" s="515"/>
      <c r="K1279" s="127"/>
      <c r="L1279" s="128"/>
      <c r="M1279" s="129"/>
      <c r="N1279" s="129"/>
      <c r="O1279" s="129"/>
    </row>
    <row r="1280" spans="1:15" s="130" customFormat="1" ht="30" customHeight="1" hidden="1">
      <c r="A1280" s="456"/>
      <c r="B1280" s="457" t="s">
        <v>1375</v>
      </c>
      <c r="C1280" s="450"/>
      <c r="D1280" s="451"/>
      <c r="E1280" s="473"/>
      <c r="F1280" s="453"/>
      <c r="G1280" s="473"/>
      <c r="H1280" s="454"/>
      <c r="I1280" s="453"/>
      <c r="J1280" s="515"/>
      <c r="K1280" s="127"/>
      <c r="L1280" s="128"/>
      <c r="M1280" s="129"/>
      <c r="N1280" s="129"/>
      <c r="O1280" s="129"/>
    </row>
    <row r="1281" spans="1:15" s="130" customFormat="1" ht="30" customHeight="1" hidden="1">
      <c r="A1281" s="456"/>
      <c r="B1281" s="457" t="s">
        <v>320</v>
      </c>
      <c r="C1281" s="450"/>
      <c r="D1281" s="451"/>
      <c r="E1281" s="473"/>
      <c r="F1281" s="453"/>
      <c r="G1281" s="473"/>
      <c r="H1281" s="454"/>
      <c r="I1281" s="453"/>
      <c r="J1281" s="515"/>
      <c r="K1281" s="127"/>
      <c r="L1281" s="128"/>
      <c r="M1281" s="129"/>
      <c r="N1281" s="129"/>
      <c r="O1281" s="129"/>
    </row>
    <row r="1282" spans="1:15" s="130" customFormat="1" ht="30" customHeight="1" hidden="1">
      <c r="A1282" s="456"/>
      <c r="B1282" s="457" t="s">
        <v>1377</v>
      </c>
      <c r="C1282" s="450"/>
      <c r="D1282" s="451"/>
      <c r="E1282" s="473"/>
      <c r="F1282" s="453"/>
      <c r="G1282" s="473"/>
      <c r="H1282" s="454"/>
      <c r="I1282" s="453"/>
      <c r="J1282" s="515"/>
      <c r="K1282" s="127"/>
      <c r="L1282" s="128"/>
      <c r="M1282" s="129"/>
      <c r="N1282" s="129"/>
      <c r="O1282" s="129"/>
    </row>
    <row r="1283" spans="1:15" s="130" customFormat="1" ht="15" customHeight="1" hidden="1">
      <c r="A1283" s="456"/>
      <c r="B1283" s="457" t="s">
        <v>1294</v>
      </c>
      <c r="C1283" s="450"/>
      <c r="D1283" s="451"/>
      <c r="E1283" s="473"/>
      <c r="F1283" s="453"/>
      <c r="G1283" s="473"/>
      <c r="H1283" s="454"/>
      <c r="I1283" s="453"/>
      <c r="J1283" s="515"/>
      <c r="K1283" s="127"/>
      <c r="L1283" s="128"/>
      <c r="M1283" s="129"/>
      <c r="N1283" s="129"/>
      <c r="O1283" s="129"/>
    </row>
    <row r="1284" spans="1:15" s="130" customFormat="1" ht="15" customHeight="1" hidden="1">
      <c r="A1284" s="456"/>
      <c r="B1284" s="457" t="s">
        <v>1153</v>
      </c>
      <c r="C1284" s="450"/>
      <c r="D1284" s="451"/>
      <c r="E1284" s="473"/>
      <c r="F1284" s="453"/>
      <c r="G1284" s="473"/>
      <c r="H1284" s="454"/>
      <c r="I1284" s="453"/>
      <c r="J1284" s="515"/>
      <c r="K1284" s="127"/>
      <c r="L1284" s="128"/>
      <c r="M1284" s="129"/>
      <c r="N1284" s="129"/>
      <c r="O1284" s="129"/>
    </row>
    <row r="1285" spans="1:15" s="130" customFormat="1" ht="15" customHeight="1" hidden="1">
      <c r="A1285" s="456"/>
      <c r="B1285" s="457" t="s">
        <v>1117</v>
      </c>
      <c r="C1285" s="450"/>
      <c r="D1285" s="451"/>
      <c r="E1285" s="473"/>
      <c r="F1285" s="453"/>
      <c r="G1285" s="473"/>
      <c r="H1285" s="454"/>
      <c r="I1285" s="453"/>
      <c r="J1285" s="515"/>
      <c r="K1285" s="127"/>
      <c r="L1285" s="128"/>
      <c r="M1285" s="129"/>
      <c r="N1285" s="129"/>
      <c r="O1285" s="129"/>
    </row>
    <row r="1286" spans="1:15" s="130" customFormat="1" ht="15" customHeight="1" hidden="1">
      <c r="A1286" s="456"/>
      <c r="B1286" s="457" t="s">
        <v>1379</v>
      </c>
      <c r="C1286" s="450"/>
      <c r="D1286" s="451"/>
      <c r="E1286" s="473"/>
      <c r="F1286" s="453"/>
      <c r="G1286" s="473"/>
      <c r="H1286" s="454"/>
      <c r="I1286" s="453"/>
      <c r="J1286" s="455"/>
      <c r="K1286" s="127"/>
      <c r="L1286" s="128"/>
      <c r="M1286" s="129"/>
      <c r="N1286" s="129"/>
      <c r="O1286" s="129"/>
    </row>
    <row r="1287" spans="1:15" s="130" customFormat="1" ht="30" customHeight="1" hidden="1">
      <c r="A1287" s="456" t="s">
        <v>1526</v>
      </c>
      <c r="B1287" s="458" t="s">
        <v>1370</v>
      </c>
      <c r="C1287" s="450" t="s">
        <v>1157</v>
      </c>
      <c r="D1287" s="451"/>
      <c r="E1287" s="473"/>
      <c r="F1287" s="453"/>
      <c r="G1287" s="473"/>
      <c r="H1287" s="454">
        <v>403.02</v>
      </c>
      <c r="I1287" s="453">
        <f>G1287*H1287</f>
        <v>0</v>
      </c>
      <c r="J1287" s="515"/>
      <c r="K1287" s="127"/>
      <c r="L1287" s="128"/>
      <c r="M1287" s="129"/>
      <c r="N1287" s="129"/>
      <c r="O1287" s="129"/>
    </row>
    <row r="1288" spans="1:15" s="130" customFormat="1" ht="30" customHeight="1" hidden="1">
      <c r="A1288" s="456"/>
      <c r="B1288" s="457" t="s">
        <v>1371</v>
      </c>
      <c r="C1288" s="450"/>
      <c r="D1288" s="451"/>
      <c r="E1288" s="473"/>
      <c r="F1288" s="453"/>
      <c r="G1288" s="473"/>
      <c r="H1288" s="454"/>
      <c r="I1288" s="453"/>
      <c r="J1288" s="515"/>
      <c r="K1288" s="127"/>
      <c r="L1288" s="128"/>
      <c r="M1288" s="129"/>
      <c r="N1288" s="129"/>
      <c r="O1288" s="129"/>
    </row>
    <row r="1289" spans="1:15" s="130" customFormat="1" ht="30" customHeight="1" hidden="1">
      <c r="A1289" s="456"/>
      <c r="B1289" s="457" t="s">
        <v>1372</v>
      </c>
      <c r="C1289" s="450"/>
      <c r="D1289" s="451"/>
      <c r="E1289" s="473"/>
      <c r="F1289" s="453"/>
      <c r="G1289" s="473"/>
      <c r="H1289" s="454"/>
      <c r="I1289" s="453"/>
      <c r="J1289" s="515"/>
      <c r="K1289" s="127"/>
      <c r="L1289" s="128"/>
      <c r="M1289" s="129"/>
      <c r="N1289" s="129"/>
      <c r="O1289" s="129"/>
    </row>
    <row r="1290" spans="1:15" s="130" customFormat="1" ht="45" customHeight="1" hidden="1">
      <c r="A1290" s="456"/>
      <c r="B1290" s="457" t="s">
        <v>1373</v>
      </c>
      <c r="C1290" s="450"/>
      <c r="D1290" s="451"/>
      <c r="E1290" s="473"/>
      <c r="F1290" s="453"/>
      <c r="G1290" s="473"/>
      <c r="H1290" s="454"/>
      <c r="I1290" s="453"/>
      <c r="J1290" s="515"/>
      <c r="K1290" s="127"/>
      <c r="L1290" s="128"/>
      <c r="M1290" s="129"/>
      <c r="N1290" s="129"/>
      <c r="O1290" s="129"/>
    </row>
    <row r="1291" spans="1:15" s="130" customFormat="1" ht="15" customHeight="1" hidden="1">
      <c r="A1291" s="456"/>
      <c r="B1291" s="457" t="s">
        <v>1374</v>
      </c>
      <c r="C1291" s="450"/>
      <c r="D1291" s="451"/>
      <c r="E1291" s="473"/>
      <c r="F1291" s="453"/>
      <c r="G1291" s="473"/>
      <c r="H1291" s="454"/>
      <c r="I1291" s="453"/>
      <c r="J1291" s="515"/>
      <c r="K1291" s="127"/>
      <c r="L1291" s="128"/>
      <c r="M1291" s="129"/>
      <c r="N1291" s="129"/>
      <c r="O1291" s="129"/>
    </row>
    <row r="1292" spans="1:15" s="130" customFormat="1" ht="30" customHeight="1" hidden="1">
      <c r="A1292" s="456"/>
      <c r="B1292" s="457" t="s">
        <v>1375</v>
      </c>
      <c r="C1292" s="450"/>
      <c r="D1292" s="451"/>
      <c r="E1292" s="473"/>
      <c r="F1292" s="453"/>
      <c r="G1292" s="473"/>
      <c r="H1292" s="454"/>
      <c r="I1292" s="453"/>
      <c r="J1292" s="515"/>
      <c r="K1292" s="127"/>
      <c r="L1292" s="128"/>
      <c r="M1292" s="129"/>
      <c r="N1292" s="129"/>
      <c r="O1292" s="129"/>
    </row>
    <row r="1293" spans="1:15" s="130" customFormat="1" ht="30" customHeight="1" hidden="1">
      <c r="A1293" s="456"/>
      <c r="B1293" s="457" t="s">
        <v>1376</v>
      </c>
      <c r="C1293" s="450"/>
      <c r="D1293" s="451"/>
      <c r="E1293" s="473"/>
      <c r="F1293" s="453"/>
      <c r="G1293" s="473"/>
      <c r="H1293" s="454"/>
      <c r="I1293" s="453"/>
      <c r="J1293" s="515"/>
      <c r="K1293" s="127"/>
      <c r="L1293" s="128"/>
      <c r="M1293" s="129"/>
      <c r="N1293" s="129"/>
      <c r="O1293" s="129"/>
    </row>
    <row r="1294" spans="1:15" s="130" customFormat="1" ht="30" customHeight="1" hidden="1">
      <c r="A1294" s="456"/>
      <c r="B1294" s="457" t="s">
        <v>1377</v>
      </c>
      <c r="C1294" s="450"/>
      <c r="D1294" s="451"/>
      <c r="E1294" s="473"/>
      <c r="F1294" s="453"/>
      <c r="G1294" s="473"/>
      <c r="H1294" s="454"/>
      <c r="I1294" s="453"/>
      <c r="J1294" s="515"/>
      <c r="K1294" s="127"/>
      <c r="L1294" s="128"/>
      <c r="M1294" s="129"/>
      <c r="N1294" s="129"/>
      <c r="O1294" s="129"/>
    </row>
    <row r="1295" spans="1:15" s="130" customFormat="1" ht="15" customHeight="1" hidden="1">
      <c r="A1295" s="456"/>
      <c r="B1295" s="457" t="s">
        <v>1378</v>
      </c>
      <c r="C1295" s="450"/>
      <c r="D1295" s="451"/>
      <c r="E1295" s="473"/>
      <c r="F1295" s="453"/>
      <c r="G1295" s="473"/>
      <c r="H1295" s="454"/>
      <c r="I1295" s="453"/>
      <c r="J1295" s="515"/>
      <c r="K1295" s="127"/>
      <c r="L1295" s="128"/>
      <c r="M1295" s="129"/>
      <c r="N1295" s="129"/>
      <c r="O1295" s="129"/>
    </row>
    <row r="1296" spans="1:15" s="130" customFormat="1" ht="15" customHeight="1" hidden="1">
      <c r="A1296" s="456"/>
      <c r="B1296" s="457" t="s">
        <v>1153</v>
      </c>
      <c r="C1296" s="450"/>
      <c r="D1296" s="451"/>
      <c r="E1296" s="473"/>
      <c r="F1296" s="453"/>
      <c r="G1296" s="473"/>
      <c r="H1296" s="454"/>
      <c r="I1296" s="453"/>
      <c r="J1296" s="515"/>
      <c r="K1296" s="127"/>
      <c r="L1296" s="128"/>
      <c r="M1296" s="129"/>
      <c r="N1296" s="129"/>
      <c r="O1296" s="129"/>
    </row>
    <row r="1297" spans="1:15" s="130" customFormat="1" ht="15" customHeight="1" hidden="1">
      <c r="A1297" s="456"/>
      <c r="B1297" s="457" t="s">
        <v>1117</v>
      </c>
      <c r="C1297" s="450"/>
      <c r="D1297" s="451"/>
      <c r="E1297" s="473"/>
      <c r="F1297" s="453"/>
      <c r="G1297" s="473"/>
      <c r="H1297" s="454"/>
      <c r="I1297" s="453"/>
      <c r="J1297" s="515"/>
      <c r="K1297" s="127"/>
      <c r="L1297" s="128"/>
      <c r="M1297" s="129"/>
      <c r="N1297" s="129"/>
      <c r="O1297" s="129"/>
    </row>
    <row r="1298" spans="1:15" s="130" customFormat="1" ht="15" customHeight="1" hidden="1">
      <c r="A1298" s="456"/>
      <c r="B1298" s="457" t="s">
        <v>1379</v>
      </c>
      <c r="C1298" s="450"/>
      <c r="D1298" s="451"/>
      <c r="E1298" s="473"/>
      <c r="F1298" s="453"/>
      <c r="G1298" s="473"/>
      <c r="H1298" s="454"/>
      <c r="I1298" s="453"/>
      <c r="J1298" s="455"/>
      <c r="K1298" s="127"/>
      <c r="L1298" s="128"/>
      <c r="M1298" s="129"/>
      <c r="N1298" s="129"/>
      <c r="O1298" s="129"/>
    </row>
    <row r="1299" spans="1:15" s="130" customFormat="1" ht="30" customHeight="1" hidden="1">
      <c r="A1299" s="456" t="s">
        <v>321</v>
      </c>
      <c r="B1299" s="458" t="s">
        <v>322</v>
      </c>
      <c r="C1299" s="450" t="s">
        <v>1157</v>
      </c>
      <c r="D1299" s="451"/>
      <c r="E1299" s="473"/>
      <c r="F1299" s="453">
        <f>D1299*E1299</f>
        <v>0</v>
      </c>
      <c r="G1299" s="473"/>
      <c r="H1299" s="454">
        <v>396.76</v>
      </c>
      <c r="I1299" s="453">
        <f>G1299*H1299</f>
        <v>0</v>
      </c>
      <c r="J1299" s="515"/>
      <c r="K1299" s="89"/>
      <c r="L1299" s="128"/>
      <c r="M1299" s="129"/>
      <c r="N1299" s="129"/>
      <c r="O1299" s="129"/>
    </row>
    <row r="1300" spans="1:15" s="130" customFormat="1" ht="30" customHeight="1" hidden="1">
      <c r="A1300" s="456"/>
      <c r="B1300" s="457" t="s">
        <v>323</v>
      </c>
      <c r="C1300" s="450"/>
      <c r="D1300" s="451"/>
      <c r="E1300" s="473"/>
      <c r="F1300" s="453"/>
      <c r="G1300" s="473"/>
      <c r="H1300" s="454"/>
      <c r="I1300" s="453"/>
      <c r="J1300" s="515"/>
      <c r="K1300" s="127"/>
      <c r="L1300" s="128"/>
      <c r="M1300" s="129"/>
      <c r="N1300" s="129"/>
      <c r="O1300" s="129"/>
    </row>
    <row r="1301" spans="1:15" s="130" customFormat="1" ht="30" customHeight="1" hidden="1">
      <c r="A1301" s="456"/>
      <c r="B1301" s="457" t="s">
        <v>1372</v>
      </c>
      <c r="C1301" s="450"/>
      <c r="D1301" s="451"/>
      <c r="E1301" s="473"/>
      <c r="F1301" s="453"/>
      <c r="G1301" s="473"/>
      <c r="H1301" s="454"/>
      <c r="I1301" s="453"/>
      <c r="J1301" s="515"/>
      <c r="K1301" s="127"/>
      <c r="L1301" s="128"/>
      <c r="M1301" s="129"/>
      <c r="N1301" s="129"/>
      <c r="O1301" s="129"/>
    </row>
    <row r="1302" spans="1:15" s="130" customFormat="1" ht="30" customHeight="1" hidden="1">
      <c r="A1302" s="456"/>
      <c r="B1302" s="457" t="s">
        <v>1383</v>
      </c>
      <c r="C1302" s="450"/>
      <c r="D1302" s="451"/>
      <c r="E1302" s="473"/>
      <c r="F1302" s="453"/>
      <c r="G1302" s="473"/>
      <c r="H1302" s="454"/>
      <c r="I1302" s="453"/>
      <c r="J1302" s="515"/>
      <c r="K1302" s="127"/>
      <c r="L1302" s="128"/>
      <c r="M1302" s="129"/>
      <c r="N1302" s="129"/>
      <c r="O1302" s="129"/>
    </row>
    <row r="1303" spans="1:15" s="130" customFormat="1" ht="15" customHeight="1" hidden="1">
      <c r="A1303" s="456"/>
      <c r="B1303" s="457" t="s">
        <v>1374</v>
      </c>
      <c r="C1303" s="450"/>
      <c r="D1303" s="451"/>
      <c r="E1303" s="473"/>
      <c r="F1303" s="453"/>
      <c r="G1303" s="473"/>
      <c r="H1303" s="454"/>
      <c r="I1303" s="453"/>
      <c r="J1303" s="515"/>
      <c r="K1303" s="127"/>
      <c r="L1303" s="128"/>
      <c r="M1303" s="129"/>
      <c r="N1303" s="129"/>
      <c r="O1303" s="129"/>
    </row>
    <row r="1304" spans="1:15" s="130" customFormat="1" ht="30" customHeight="1" hidden="1">
      <c r="A1304" s="456"/>
      <c r="B1304" s="457" t="s">
        <v>1375</v>
      </c>
      <c r="C1304" s="450"/>
      <c r="D1304" s="451"/>
      <c r="E1304" s="473"/>
      <c r="F1304" s="453"/>
      <c r="G1304" s="473"/>
      <c r="H1304" s="454"/>
      <c r="I1304" s="453"/>
      <c r="J1304" s="515"/>
      <c r="K1304" s="127"/>
      <c r="L1304" s="128"/>
      <c r="M1304" s="129"/>
      <c r="N1304" s="129"/>
      <c r="O1304" s="129"/>
    </row>
    <row r="1305" spans="1:15" s="130" customFormat="1" ht="30" customHeight="1" hidden="1">
      <c r="A1305" s="456"/>
      <c r="B1305" s="457" t="s">
        <v>1290</v>
      </c>
      <c r="C1305" s="450"/>
      <c r="D1305" s="451"/>
      <c r="E1305" s="473"/>
      <c r="F1305" s="453"/>
      <c r="G1305" s="473"/>
      <c r="H1305" s="454"/>
      <c r="I1305" s="453"/>
      <c r="J1305" s="515"/>
      <c r="K1305" s="127"/>
      <c r="L1305" s="128"/>
      <c r="M1305" s="129"/>
      <c r="N1305" s="129"/>
      <c r="O1305" s="129"/>
    </row>
    <row r="1306" spans="1:15" s="130" customFormat="1" ht="30" customHeight="1" hidden="1">
      <c r="A1306" s="456"/>
      <c r="B1306" s="457" t="s">
        <v>1377</v>
      </c>
      <c r="C1306" s="450"/>
      <c r="D1306" s="451"/>
      <c r="E1306" s="473"/>
      <c r="F1306" s="453"/>
      <c r="G1306" s="473"/>
      <c r="H1306" s="454"/>
      <c r="I1306" s="453"/>
      <c r="J1306" s="515"/>
      <c r="K1306" s="127"/>
      <c r="L1306" s="128"/>
      <c r="M1306" s="129"/>
      <c r="N1306" s="129"/>
      <c r="O1306" s="129"/>
    </row>
    <row r="1307" spans="1:15" s="130" customFormat="1" ht="15" customHeight="1" hidden="1">
      <c r="A1307" s="456"/>
      <c r="B1307" s="457" t="s">
        <v>1291</v>
      </c>
      <c r="C1307" s="450"/>
      <c r="D1307" s="451"/>
      <c r="E1307" s="473"/>
      <c r="F1307" s="453"/>
      <c r="G1307" s="473"/>
      <c r="H1307" s="454"/>
      <c r="I1307" s="453"/>
      <c r="J1307" s="515"/>
      <c r="K1307" s="127"/>
      <c r="L1307" s="128"/>
      <c r="M1307" s="129"/>
      <c r="N1307" s="129"/>
      <c r="O1307" s="129"/>
    </row>
    <row r="1308" spans="1:15" s="130" customFormat="1" ht="15" customHeight="1" hidden="1">
      <c r="A1308" s="456"/>
      <c r="B1308" s="457" t="s">
        <v>1153</v>
      </c>
      <c r="C1308" s="450"/>
      <c r="D1308" s="451"/>
      <c r="E1308" s="473"/>
      <c r="F1308" s="453"/>
      <c r="G1308" s="473"/>
      <c r="H1308" s="454"/>
      <c r="I1308" s="453"/>
      <c r="J1308" s="515"/>
      <c r="K1308" s="127"/>
      <c r="L1308" s="128"/>
      <c r="M1308" s="129"/>
      <c r="N1308" s="129"/>
      <c r="O1308" s="129"/>
    </row>
    <row r="1309" spans="1:15" s="130" customFormat="1" ht="15" customHeight="1" hidden="1">
      <c r="A1309" s="456"/>
      <c r="B1309" s="457" t="s">
        <v>1117</v>
      </c>
      <c r="C1309" s="450"/>
      <c r="D1309" s="451"/>
      <c r="E1309" s="473"/>
      <c r="F1309" s="453"/>
      <c r="G1309" s="473"/>
      <c r="H1309" s="454"/>
      <c r="I1309" s="453"/>
      <c r="J1309" s="515"/>
      <c r="K1309" s="127"/>
      <c r="L1309" s="128"/>
      <c r="M1309" s="129"/>
      <c r="N1309" s="129"/>
      <c r="O1309" s="129"/>
    </row>
    <row r="1310" spans="1:15" s="130" customFormat="1" ht="15" customHeight="1" hidden="1">
      <c r="A1310" s="456"/>
      <c r="B1310" s="457" t="s">
        <v>1379</v>
      </c>
      <c r="C1310" s="450"/>
      <c r="D1310" s="451"/>
      <c r="E1310" s="473"/>
      <c r="F1310" s="453"/>
      <c r="G1310" s="473"/>
      <c r="H1310" s="454"/>
      <c r="I1310" s="453"/>
      <c r="J1310" s="515"/>
      <c r="K1310" s="127"/>
      <c r="L1310" s="128"/>
      <c r="M1310" s="129"/>
      <c r="N1310" s="129"/>
      <c r="O1310" s="129"/>
    </row>
    <row r="1311" spans="1:15" s="130" customFormat="1" ht="30" customHeight="1" hidden="1">
      <c r="A1311" s="456" t="s">
        <v>324</v>
      </c>
      <c r="B1311" s="458" t="s">
        <v>1380</v>
      </c>
      <c r="C1311" s="450" t="s">
        <v>1157</v>
      </c>
      <c r="D1311" s="451"/>
      <c r="E1311" s="473"/>
      <c r="F1311" s="453"/>
      <c r="G1311" s="473"/>
      <c r="H1311" s="454">
        <v>390.99</v>
      </c>
      <c r="I1311" s="453">
        <f>G1311*H1311</f>
        <v>0</v>
      </c>
      <c r="J1311" s="515"/>
      <c r="K1311" s="127"/>
      <c r="L1311" s="128"/>
      <c r="M1311" s="129"/>
      <c r="N1311" s="129"/>
      <c r="O1311" s="129"/>
    </row>
    <row r="1312" spans="1:15" s="130" customFormat="1" ht="30" customHeight="1" hidden="1">
      <c r="A1312" s="456"/>
      <c r="B1312" s="457" t="s">
        <v>1381</v>
      </c>
      <c r="C1312" s="450"/>
      <c r="D1312" s="451"/>
      <c r="E1312" s="473"/>
      <c r="F1312" s="453"/>
      <c r="G1312" s="473"/>
      <c r="H1312" s="454"/>
      <c r="I1312" s="453"/>
      <c r="J1312" s="515"/>
      <c r="K1312" s="127"/>
      <c r="L1312" s="128"/>
      <c r="M1312" s="129"/>
      <c r="N1312" s="129"/>
      <c r="O1312" s="129"/>
    </row>
    <row r="1313" spans="1:15" s="130" customFormat="1" ht="30" customHeight="1" hidden="1">
      <c r="A1313" s="456"/>
      <c r="B1313" s="457" t="s">
        <v>1382</v>
      </c>
      <c r="C1313" s="450"/>
      <c r="D1313" s="451"/>
      <c r="E1313" s="473"/>
      <c r="F1313" s="453"/>
      <c r="G1313" s="473"/>
      <c r="H1313" s="454"/>
      <c r="I1313" s="453"/>
      <c r="J1313" s="515"/>
      <c r="K1313" s="127"/>
      <c r="L1313" s="128"/>
      <c r="M1313" s="129"/>
      <c r="N1313" s="129"/>
      <c r="O1313" s="129"/>
    </row>
    <row r="1314" spans="1:15" s="130" customFormat="1" ht="45" customHeight="1" hidden="1">
      <c r="A1314" s="456"/>
      <c r="B1314" s="457" t="s">
        <v>1383</v>
      </c>
      <c r="C1314" s="450"/>
      <c r="D1314" s="451"/>
      <c r="E1314" s="473"/>
      <c r="F1314" s="453"/>
      <c r="G1314" s="473"/>
      <c r="H1314" s="454"/>
      <c r="I1314" s="453"/>
      <c r="J1314" s="515"/>
      <c r="K1314" s="127"/>
      <c r="L1314" s="128"/>
      <c r="M1314" s="129"/>
      <c r="N1314" s="129"/>
      <c r="O1314" s="129"/>
    </row>
    <row r="1315" spans="1:15" s="130" customFormat="1" ht="15" customHeight="1" hidden="1">
      <c r="A1315" s="456"/>
      <c r="B1315" s="457" t="s">
        <v>1374</v>
      </c>
      <c r="C1315" s="450"/>
      <c r="D1315" s="451"/>
      <c r="E1315" s="473"/>
      <c r="F1315" s="453"/>
      <c r="G1315" s="473"/>
      <c r="H1315" s="454"/>
      <c r="I1315" s="453"/>
      <c r="J1315" s="515"/>
      <c r="K1315" s="127"/>
      <c r="L1315" s="128"/>
      <c r="M1315" s="129"/>
      <c r="N1315" s="129"/>
      <c r="O1315" s="129"/>
    </row>
    <row r="1316" spans="1:15" s="130" customFormat="1" ht="30" customHeight="1" hidden="1">
      <c r="A1316" s="456"/>
      <c r="B1316" s="457" t="s">
        <v>1375</v>
      </c>
      <c r="C1316" s="450"/>
      <c r="D1316" s="451"/>
      <c r="E1316" s="473"/>
      <c r="F1316" s="453"/>
      <c r="G1316" s="473"/>
      <c r="H1316" s="454"/>
      <c r="I1316" s="453"/>
      <c r="J1316" s="515"/>
      <c r="K1316" s="127"/>
      <c r="L1316" s="128"/>
      <c r="M1316" s="129"/>
      <c r="N1316" s="129"/>
      <c r="O1316" s="129"/>
    </row>
    <row r="1317" spans="1:15" s="130" customFormat="1" ht="30" customHeight="1" hidden="1">
      <c r="A1317" s="456"/>
      <c r="B1317" s="457" t="s">
        <v>1385</v>
      </c>
      <c r="C1317" s="450"/>
      <c r="D1317" s="451"/>
      <c r="E1317" s="473"/>
      <c r="F1317" s="453"/>
      <c r="G1317" s="473"/>
      <c r="H1317" s="454"/>
      <c r="I1317" s="453"/>
      <c r="J1317" s="515"/>
      <c r="K1317" s="127"/>
      <c r="L1317" s="128"/>
      <c r="M1317" s="129"/>
      <c r="N1317" s="129"/>
      <c r="O1317" s="129"/>
    </row>
    <row r="1318" spans="1:15" s="130" customFormat="1" ht="30" customHeight="1" hidden="1">
      <c r="A1318" s="456"/>
      <c r="B1318" s="457" t="s">
        <v>1377</v>
      </c>
      <c r="C1318" s="450"/>
      <c r="D1318" s="451"/>
      <c r="E1318" s="473"/>
      <c r="F1318" s="453"/>
      <c r="G1318" s="473"/>
      <c r="H1318" s="454"/>
      <c r="I1318" s="453"/>
      <c r="J1318" s="515"/>
      <c r="K1318" s="127"/>
      <c r="L1318" s="128"/>
      <c r="M1318" s="129"/>
      <c r="N1318" s="129"/>
      <c r="O1318" s="129"/>
    </row>
    <row r="1319" spans="1:15" s="130" customFormat="1" ht="15" customHeight="1" hidden="1">
      <c r="A1319" s="456"/>
      <c r="B1319" s="457" t="s">
        <v>1378</v>
      </c>
      <c r="C1319" s="450"/>
      <c r="D1319" s="451"/>
      <c r="E1319" s="473"/>
      <c r="F1319" s="453"/>
      <c r="G1319" s="473"/>
      <c r="H1319" s="454"/>
      <c r="I1319" s="453"/>
      <c r="J1319" s="515"/>
      <c r="K1319" s="127"/>
      <c r="L1319" s="128"/>
      <c r="M1319" s="129"/>
      <c r="N1319" s="129"/>
      <c r="O1319" s="129"/>
    </row>
    <row r="1320" spans="1:15" s="130" customFormat="1" ht="15" customHeight="1" hidden="1">
      <c r="A1320" s="456"/>
      <c r="B1320" s="457" t="s">
        <v>1153</v>
      </c>
      <c r="C1320" s="450"/>
      <c r="D1320" s="451"/>
      <c r="E1320" s="473"/>
      <c r="F1320" s="453"/>
      <c r="G1320" s="473"/>
      <c r="H1320" s="454"/>
      <c r="I1320" s="453"/>
      <c r="J1320" s="515"/>
      <c r="K1320" s="127"/>
      <c r="L1320" s="128"/>
      <c r="M1320" s="129"/>
      <c r="N1320" s="129"/>
      <c r="O1320" s="129"/>
    </row>
    <row r="1321" spans="1:15" s="130" customFormat="1" ht="15" customHeight="1" hidden="1">
      <c r="A1321" s="456"/>
      <c r="B1321" s="457" t="s">
        <v>1117</v>
      </c>
      <c r="C1321" s="450"/>
      <c r="D1321" s="451"/>
      <c r="E1321" s="473"/>
      <c r="F1321" s="453"/>
      <c r="G1321" s="473"/>
      <c r="H1321" s="454"/>
      <c r="I1321" s="453"/>
      <c r="J1321" s="515"/>
      <c r="K1321" s="127"/>
      <c r="L1321" s="128"/>
      <c r="M1321" s="129"/>
      <c r="N1321" s="129"/>
      <c r="O1321" s="129"/>
    </row>
    <row r="1322" spans="1:15" s="130" customFormat="1" ht="15" customHeight="1" hidden="1">
      <c r="A1322" s="456"/>
      <c r="B1322" s="457" t="s">
        <v>1379</v>
      </c>
      <c r="C1322" s="450"/>
      <c r="D1322" s="451"/>
      <c r="E1322" s="473"/>
      <c r="F1322" s="453"/>
      <c r="G1322" s="473"/>
      <c r="H1322" s="454"/>
      <c r="I1322" s="453"/>
      <c r="J1322" s="515"/>
      <c r="K1322" s="127"/>
      <c r="L1322" s="128"/>
      <c r="M1322" s="129"/>
      <c r="N1322" s="129"/>
      <c r="O1322" s="129"/>
    </row>
    <row r="1323" spans="1:15" s="130" customFormat="1" ht="30" customHeight="1" hidden="1">
      <c r="A1323" s="456" t="s">
        <v>325</v>
      </c>
      <c r="B1323" s="458" t="s">
        <v>326</v>
      </c>
      <c r="C1323" s="450" t="s">
        <v>1157</v>
      </c>
      <c r="D1323" s="451"/>
      <c r="E1323" s="473"/>
      <c r="F1323" s="453">
        <f>D1323*E1323</f>
        <v>0</v>
      </c>
      <c r="G1323" s="473"/>
      <c r="H1323" s="454">
        <v>313.68</v>
      </c>
      <c r="I1323" s="453">
        <f>G1323*H1323</f>
        <v>0</v>
      </c>
      <c r="J1323" s="515"/>
      <c r="K1323" s="127"/>
      <c r="L1323" s="128"/>
      <c r="M1323" s="129"/>
      <c r="N1323" s="129"/>
      <c r="O1323" s="129"/>
    </row>
    <row r="1324" spans="1:15" s="130" customFormat="1" ht="15" customHeight="1" hidden="1">
      <c r="A1324" s="456"/>
      <c r="B1324" s="457" t="s">
        <v>327</v>
      </c>
      <c r="C1324" s="450"/>
      <c r="D1324" s="451"/>
      <c r="E1324" s="473"/>
      <c r="F1324" s="453"/>
      <c r="G1324" s="473"/>
      <c r="H1324" s="454"/>
      <c r="I1324" s="453"/>
      <c r="J1324" s="515"/>
      <c r="K1324" s="127"/>
      <c r="L1324" s="128"/>
      <c r="M1324" s="129"/>
      <c r="N1324" s="129"/>
      <c r="O1324" s="129"/>
    </row>
    <row r="1325" spans="1:15" s="130" customFormat="1" ht="15" customHeight="1" hidden="1">
      <c r="A1325" s="456"/>
      <c r="B1325" s="457" t="s">
        <v>328</v>
      </c>
      <c r="C1325" s="450"/>
      <c r="D1325" s="451"/>
      <c r="E1325" s="473"/>
      <c r="F1325" s="453"/>
      <c r="G1325" s="473"/>
      <c r="H1325" s="454"/>
      <c r="I1325" s="453"/>
      <c r="J1325" s="515"/>
      <c r="K1325" s="127"/>
      <c r="L1325" s="128"/>
      <c r="M1325" s="129"/>
      <c r="N1325" s="129"/>
      <c r="O1325" s="129"/>
    </row>
    <row r="1326" spans="1:15" s="130" customFormat="1" ht="30" customHeight="1" hidden="1">
      <c r="A1326" s="456"/>
      <c r="B1326" s="457" t="s">
        <v>329</v>
      </c>
      <c r="C1326" s="450"/>
      <c r="D1326" s="451"/>
      <c r="E1326" s="473"/>
      <c r="F1326" s="453"/>
      <c r="G1326" s="473"/>
      <c r="H1326" s="454"/>
      <c r="I1326" s="453"/>
      <c r="J1326" s="455"/>
      <c r="K1326" s="127"/>
      <c r="L1326" s="128"/>
      <c r="M1326" s="129"/>
      <c r="N1326" s="129"/>
      <c r="O1326" s="129"/>
    </row>
    <row r="1327" spans="1:15" s="80" customFormat="1" ht="95.25" customHeight="1" hidden="1">
      <c r="A1327" s="456" t="s">
        <v>330</v>
      </c>
      <c r="B1327" s="458" t="s">
        <v>331</v>
      </c>
      <c r="C1327" s="450" t="s">
        <v>1157</v>
      </c>
      <c r="D1327" s="451"/>
      <c r="E1327" s="473"/>
      <c r="F1327" s="453">
        <f>D1327*E1327</f>
        <v>0</v>
      </c>
      <c r="G1327" s="473"/>
      <c r="H1327" s="454">
        <v>585</v>
      </c>
      <c r="I1327" s="453">
        <f>G1327*H1327</f>
        <v>0</v>
      </c>
      <c r="J1327" s="515"/>
      <c r="K1327" s="89"/>
      <c r="L1327" s="90"/>
      <c r="M1327" s="63"/>
      <c r="N1327" s="63"/>
      <c r="O1327" s="63"/>
    </row>
    <row r="1328" spans="1:15" s="80" customFormat="1" ht="56.25" hidden="1">
      <c r="A1328" s="456"/>
      <c r="B1328" s="561" t="s">
        <v>332</v>
      </c>
      <c r="C1328" s="450"/>
      <c r="D1328" s="451"/>
      <c r="E1328" s="473"/>
      <c r="F1328" s="453"/>
      <c r="G1328" s="473"/>
      <c r="H1328" s="454"/>
      <c r="I1328" s="453"/>
      <c r="J1328" s="515"/>
      <c r="K1328" s="89"/>
      <c r="L1328" s="90"/>
      <c r="M1328" s="63"/>
      <c r="N1328" s="63"/>
      <c r="O1328" s="63"/>
    </row>
    <row r="1329" spans="1:15" s="130" customFormat="1" ht="18" customHeight="1">
      <c r="A1329" s="509"/>
      <c r="B1329" s="562"/>
      <c r="C1329" s="751" t="s">
        <v>1077</v>
      </c>
      <c r="D1329" s="752"/>
      <c r="E1329" s="752"/>
      <c r="F1329" s="463">
        <f>SUM(F1210:F1327)</f>
        <v>8603.126999999999</v>
      </c>
      <c r="G1329" s="552"/>
      <c r="H1329" s="553"/>
      <c r="I1329" s="466">
        <f>SUM(I1210:I1327)</f>
        <v>5197.6900000000005</v>
      </c>
      <c r="J1329" s="515"/>
      <c r="K1329" s="137"/>
      <c r="L1329" s="128"/>
      <c r="M1329" s="146"/>
      <c r="N1329" s="129"/>
      <c r="O1329" s="138"/>
    </row>
    <row r="1330" spans="1:15" s="130" customFormat="1" ht="18" customHeight="1">
      <c r="A1330" s="516" t="s">
        <v>1527</v>
      </c>
      <c r="B1330" s="437" t="s">
        <v>1022</v>
      </c>
      <c r="C1330" s="511"/>
      <c r="D1330" s="468"/>
      <c r="E1330" s="563"/>
      <c r="F1330" s="453"/>
      <c r="G1330" s="563"/>
      <c r="H1330" s="446"/>
      <c r="I1330" s="499"/>
      <c r="J1330" s="515"/>
      <c r="K1330" s="137"/>
      <c r="L1330" s="128"/>
      <c r="M1330" s="129"/>
      <c r="N1330" s="129"/>
      <c r="O1330" s="129"/>
    </row>
    <row r="1331" spans="1:15" s="130" customFormat="1" ht="15" customHeight="1" hidden="1">
      <c r="A1331" s="448" t="s">
        <v>1528</v>
      </c>
      <c r="B1331" s="513" t="s">
        <v>1386</v>
      </c>
      <c r="C1331" s="450"/>
      <c r="D1331" s="451"/>
      <c r="E1331" s="564"/>
      <c r="F1331" s="453"/>
      <c r="G1331" s="564"/>
      <c r="H1331" s="501"/>
      <c r="I1331" s="499"/>
      <c r="J1331" s="515"/>
      <c r="K1331" s="137"/>
      <c r="L1331" s="128"/>
      <c r="M1331" s="129"/>
      <c r="N1331" s="129"/>
      <c r="O1331" s="129"/>
    </row>
    <row r="1332" spans="1:15" s="130" customFormat="1" ht="16.5" customHeight="1" hidden="1">
      <c r="A1332" s="456" t="s">
        <v>333</v>
      </c>
      <c r="B1332" s="458" t="s">
        <v>334</v>
      </c>
      <c r="C1332" s="475" t="s">
        <v>1467</v>
      </c>
      <c r="D1332" s="451"/>
      <c r="E1332" s="564"/>
      <c r="F1332" s="453">
        <f>D1332*E1332</f>
        <v>0</v>
      </c>
      <c r="G1332" s="564"/>
      <c r="H1332" s="501">
        <v>247.34</v>
      </c>
      <c r="I1332" s="499">
        <f>G1332*H1332</f>
        <v>0</v>
      </c>
      <c r="J1332" s="515"/>
      <c r="K1332" s="137"/>
      <c r="L1332" s="128"/>
      <c r="M1332" s="129"/>
      <c r="N1332" s="129"/>
      <c r="O1332" s="129"/>
    </row>
    <row r="1333" spans="1:15" s="130" customFormat="1" ht="30" customHeight="1" hidden="1">
      <c r="A1333" s="456"/>
      <c r="B1333" s="457" t="s">
        <v>335</v>
      </c>
      <c r="C1333" s="475"/>
      <c r="D1333" s="451"/>
      <c r="E1333" s="564"/>
      <c r="F1333" s="453"/>
      <c r="G1333" s="564"/>
      <c r="H1333" s="501"/>
      <c r="I1333" s="499"/>
      <c r="J1333" s="515"/>
      <c r="K1333" s="137"/>
      <c r="L1333" s="128"/>
      <c r="M1333" s="129"/>
      <c r="N1333" s="129"/>
      <c r="O1333" s="129"/>
    </row>
    <row r="1334" spans="1:15" s="130" customFormat="1" ht="15" customHeight="1" hidden="1">
      <c r="A1334" s="456"/>
      <c r="B1334" s="457" t="s">
        <v>1153</v>
      </c>
      <c r="C1334" s="475"/>
      <c r="D1334" s="451"/>
      <c r="E1334" s="564"/>
      <c r="F1334" s="453"/>
      <c r="G1334" s="564"/>
      <c r="H1334" s="501"/>
      <c r="I1334" s="499"/>
      <c r="J1334" s="515"/>
      <c r="K1334" s="137"/>
      <c r="L1334" s="128"/>
      <c r="M1334" s="129"/>
      <c r="N1334" s="129"/>
      <c r="O1334" s="129"/>
    </row>
    <row r="1335" spans="1:15" s="130" customFormat="1" ht="15" customHeight="1" hidden="1">
      <c r="A1335" s="456"/>
      <c r="B1335" s="457" t="s">
        <v>1150</v>
      </c>
      <c r="C1335" s="475"/>
      <c r="D1335" s="451"/>
      <c r="E1335" s="564"/>
      <c r="F1335" s="453"/>
      <c r="G1335" s="564"/>
      <c r="H1335" s="501"/>
      <c r="I1335" s="499"/>
      <c r="J1335" s="515"/>
      <c r="K1335" s="137"/>
      <c r="L1335" s="128"/>
      <c r="M1335" s="129"/>
      <c r="N1335" s="129"/>
      <c r="O1335" s="129"/>
    </row>
    <row r="1336" spans="1:15" s="80" customFormat="1" ht="16.5" customHeight="1" hidden="1">
      <c r="A1336" s="456" t="s">
        <v>1529</v>
      </c>
      <c r="B1336" s="458" t="s">
        <v>1387</v>
      </c>
      <c r="C1336" s="475" t="s">
        <v>1467</v>
      </c>
      <c r="D1336" s="451"/>
      <c r="E1336" s="473"/>
      <c r="F1336" s="453"/>
      <c r="G1336" s="564"/>
      <c r="H1336" s="501">
        <v>335.74</v>
      </c>
      <c r="I1336" s="499">
        <f>G1336*H1336</f>
        <v>0</v>
      </c>
      <c r="J1336" s="515"/>
      <c r="K1336" s="84"/>
      <c r="L1336" s="90"/>
      <c r="M1336" s="63"/>
      <c r="N1336" s="63"/>
      <c r="O1336" s="63"/>
    </row>
    <row r="1337" spans="1:15" s="130" customFormat="1" ht="15" customHeight="1" hidden="1">
      <c r="A1337" s="456"/>
      <c r="B1337" s="457" t="s">
        <v>1388</v>
      </c>
      <c r="C1337" s="475"/>
      <c r="D1337" s="451"/>
      <c r="E1337" s="564"/>
      <c r="F1337" s="453"/>
      <c r="G1337" s="564"/>
      <c r="H1337" s="501"/>
      <c r="I1337" s="499"/>
      <c r="J1337" s="455"/>
      <c r="K1337" s="137"/>
      <c r="L1337" s="128"/>
      <c r="M1337" s="129"/>
      <c r="N1337" s="129"/>
      <c r="O1337" s="129"/>
    </row>
    <row r="1338" spans="1:15" s="130" customFormat="1" ht="15" customHeight="1" hidden="1">
      <c r="A1338" s="456"/>
      <c r="B1338" s="457" t="s">
        <v>1153</v>
      </c>
      <c r="C1338" s="475"/>
      <c r="D1338" s="451"/>
      <c r="E1338" s="564"/>
      <c r="F1338" s="453"/>
      <c r="G1338" s="564"/>
      <c r="H1338" s="501"/>
      <c r="I1338" s="499"/>
      <c r="J1338" s="515"/>
      <c r="K1338" s="137"/>
      <c r="L1338" s="128"/>
      <c r="M1338" s="129"/>
      <c r="N1338" s="129"/>
      <c r="O1338" s="129"/>
    </row>
    <row r="1339" spans="1:15" s="130" customFormat="1" ht="15" customHeight="1" hidden="1">
      <c r="A1339" s="456"/>
      <c r="B1339" s="457" t="s">
        <v>1150</v>
      </c>
      <c r="C1339" s="475"/>
      <c r="D1339" s="451"/>
      <c r="E1339" s="564"/>
      <c r="F1339" s="453"/>
      <c r="G1339" s="564"/>
      <c r="H1339" s="501"/>
      <c r="I1339" s="499"/>
      <c r="J1339" s="515"/>
      <c r="K1339" s="137"/>
      <c r="L1339" s="128"/>
      <c r="M1339" s="129"/>
      <c r="N1339" s="129"/>
      <c r="O1339" s="129"/>
    </row>
    <row r="1340" spans="1:15" s="130" customFormat="1" ht="16.5" customHeight="1" hidden="1">
      <c r="A1340" s="456" t="s">
        <v>1530</v>
      </c>
      <c r="B1340" s="458" t="s">
        <v>1389</v>
      </c>
      <c r="C1340" s="475" t="s">
        <v>1467</v>
      </c>
      <c r="D1340" s="451"/>
      <c r="E1340" s="473"/>
      <c r="F1340" s="453"/>
      <c r="G1340" s="564"/>
      <c r="H1340" s="501">
        <v>289.97</v>
      </c>
      <c r="I1340" s="499">
        <f>G1340*H1340</f>
        <v>0</v>
      </c>
      <c r="J1340" s="515"/>
      <c r="K1340" s="137"/>
      <c r="L1340" s="128"/>
      <c r="M1340" s="129"/>
      <c r="N1340" s="129"/>
      <c r="O1340" s="129"/>
    </row>
    <row r="1341" spans="1:15" s="130" customFormat="1" ht="15" customHeight="1" hidden="1">
      <c r="A1341" s="456"/>
      <c r="B1341" s="457" t="s">
        <v>1390</v>
      </c>
      <c r="C1341" s="475"/>
      <c r="D1341" s="451"/>
      <c r="E1341" s="564"/>
      <c r="F1341" s="453"/>
      <c r="G1341" s="564"/>
      <c r="H1341" s="501"/>
      <c r="I1341" s="499"/>
      <c r="J1341" s="515"/>
      <c r="K1341" s="137"/>
      <c r="L1341" s="128"/>
      <c r="M1341" s="129"/>
      <c r="N1341" s="129"/>
      <c r="O1341" s="129"/>
    </row>
    <row r="1342" spans="1:15" s="130" customFormat="1" ht="15" customHeight="1" hidden="1">
      <c r="A1342" s="456"/>
      <c r="B1342" s="457" t="s">
        <v>1153</v>
      </c>
      <c r="C1342" s="475"/>
      <c r="D1342" s="451"/>
      <c r="E1342" s="564"/>
      <c r="F1342" s="453"/>
      <c r="G1342" s="564"/>
      <c r="H1342" s="501"/>
      <c r="I1342" s="499"/>
      <c r="J1342" s="515"/>
      <c r="K1342" s="137"/>
      <c r="L1342" s="128"/>
      <c r="M1342" s="129"/>
      <c r="N1342" s="129"/>
      <c r="O1342" s="129"/>
    </row>
    <row r="1343" spans="1:15" s="130" customFormat="1" ht="15" customHeight="1" hidden="1">
      <c r="A1343" s="456"/>
      <c r="B1343" s="457" t="s">
        <v>1150</v>
      </c>
      <c r="C1343" s="475"/>
      <c r="D1343" s="451"/>
      <c r="E1343" s="564"/>
      <c r="F1343" s="453"/>
      <c r="G1343" s="564"/>
      <c r="H1343" s="501"/>
      <c r="I1343" s="499"/>
      <c r="J1343" s="515"/>
      <c r="K1343" s="137"/>
      <c r="L1343" s="128"/>
      <c r="M1343" s="129"/>
      <c r="N1343" s="129"/>
      <c r="O1343" s="129"/>
    </row>
    <row r="1344" spans="1:15" s="130" customFormat="1" ht="15" customHeight="1">
      <c r="A1344" s="456" t="s">
        <v>1531</v>
      </c>
      <c r="B1344" s="520" t="s">
        <v>1391</v>
      </c>
      <c r="C1344" s="475"/>
      <c r="D1344" s="451"/>
      <c r="E1344" s="564"/>
      <c r="F1344" s="453"/>
      <c r="G1344" s="564"/>
      <c r="H1344" s="501"/>
      <c r="I1344" s="499"/>
      <c r="J1344" s="515"/>
      <c r="K1344" s="137"/>
      <c r="L1344" s="128"/>
      <c r="M1344" s="129"/>
      <c r="N1344" s="129"/>
      <c r="O1344" s="129"/>
    </row>
    <row r="1345" spans="1:15" s="130" customFormat="1" ht="16.5" customHeight="1">
      <c r="A1345" s="456" t="s">
        <v>1532</v>
      </c>
      <c r="B1345" s="458" t="s">
        <v>1392</v>
      </c>
      <c r="C1345" s="475" t="s">
        <v>1467</v>
      </c>
      <c r="D1345" s="451">
        <v>39.68</v>
      </c>
      <c r="E1345" s="473">
        <v>211.31</v>
      </c>
      <c r="F1345" s="453">
        <f>D1345*E1345</f>
        <v>8384.7808</v>
      </c>
      <c r="G1345" s="564">
        <v>39.68</v>
      </c>
      <c r="H1345" s="501">
        <v>211.31</v>
      </c>
      <c r="I1345" s="499">
        <f>G1345*H1345</f>
        <v>8384.7808</v>
      </c>
      <c r="J1345" s="515"/>
      <c r="K1345" s="137"/>
      <c r="L1345" s="128"/>
      <c r="M1345" s="129"/>
      <c r="N1345" s="129"/>
      <c r="O1345" s="129"/>
    </row>
    <row r="1346" spans="1:15" s="130" customFormat="1" ht="45" customHeight="1">
      <c r="A1346" s="456"/>
      <c r="B1346" s="457" t="s">
        <v>1393</v>
      </c>
      <c r="C1346" s="450"/>
      <c r="D1346" s="451"/>
      <c r="E1346" s="564"/>
      <c r="F1346" s="453"/>
      <c r="G1346" s="564"/>
      <c r="H1346" s="501"/>
      <c r="I1346" s="499"/>
      <c r="J1346" s="515"/>
      <c r="K1346" s="137"/>
      <c r="L1346" s="128"/>
      <c r="M1346" s="129"/>
      <c r="N1346" s="129"/>
      <c r="O1346" s="129"/>
    </row>
    <row r="1347" spans="1:15" s="130" customFormat="1" ht="15" customHeight="1">
      <c r="A1347" s="456"/>
      <c r="B1347" s="457" t="s">
        <v>1153</v>
      </c>
      <c r="C1347" s="450"/>
      <c r="D1347" s="451"/>
      <c r="E1347" s="564"/>
      <c r="F1347" s="453"/>
      <c r="G1347" s="564"/>
      <c r="H1347" s="501"/>
      <c r="I1347" s="499"/>
      <c r="J1347" s="515"/>
      <c r="K1347" s="137"/>
      <c r="L1347" s="128"/>
      <c r="M1347" s="129"/>
      <c r="N1347" s="129"/>
      <c r="O1347" s="129"/>
    </row>
    <row r="1348" spans="1:15" s="130" customFormat="1" ht="15" customHeight="1">
      <c r="A1348" s="456"/>
      <c r="B1348" s="457" t="s">
        <v>1150</v>
      </c>
      <c r="C1348" s="450"/>
      <c r="D1348" s="451"/>
      <c r="E1348" s="564"/>
      <c r="F1348" s="453"/>
      <c r="G1348" s="564"/>
      <c r="H1348" s="501"/>
      <c r="I1348" s="499"/>
      <c r="J1348" s="515"/>
      <c r="K1348" s="137"/>
      <c r="L1348" s="128"/>
      <c r="M1348" s="129"/>
      <c r="N1348" s="129"/>
      <c r="O1348" s="129"/>
    </row>
    <row r="1349" spans="1:15" s="130" customFormat="1" ht="15" customHeight="1">
      <c r="A1349" s="456" t="s">
        <v>336</v>
      </c>
      <c r="B1349" s="520" t="s">
        <v>337</v>
      </c>
      <c r="C1349" s="450"/>
      <c r="D1349" s="451"/>
      <c r="E1349" s="564"/>
      <c r="F1349" s="453"/>
      <c r="G1349" s="564"/>
      <c r="H1349" s="501"/>
      <c r="I1349" s="499"/>
      <c r="J1349" s="515"/>
      <c r="K1349" s="137"/>
      <c r="L1349" s="128"/>
      <c r="M1349" s="129"/>
      <c r="N1349" s="129"/>
      <c r="O1349" s="129"/>
    </row>
    <row r="1350" spans="1:15" s="80" customFormat="1" ht="15" customHeight="1">
      <c r="A1350" s="456" t="s">
        <v>338</v>
      </c>
      <c r="B1350" s="458" t="s">
        <v>339</v>
      </c>
      <c r="C1350" s="450" t="s">
        <v>1157</v>
      </c>
      <c r="D1350" s="451">
        <v>1</v>
      </c>
      <c r="E1350" s="473">
        <f>H1350*bdi</f>
        <v>120.74999999999999</v>
      </c>
      <c r="F1350" s="453">
        <f>D1350*E1350</f>
        <v>120.74999999999999</v>
      </c>
      <c r="G1350" s="564">
        <v>1</v>
      </c>
      <c r="H1350" s="501">
        <v>105</v>
      </c>
      <c r="I1350" s="499">
        <f>G1350*H1350</f>
        <v>105</v>
      </c>
      <c r="J1350" s="515" t="s">
        <v>120</v>
      </c>
      <c r="K1350" s="84"/>
      <c r="L1350" s="90"/>
      <c r="M1350" s="63"/>
      <c r="N1350" s="63"/>
      <c r="O1350" s="63"/>
    </row>
    <row r="1351" spans="1:15" s="130" customFormat="1" ht="15" customHeight="1">
      <c r="A1351" s="456" t="s">
        <v>340</v>
      </c>
      <c r="B1351" s="520" t="s">
        <v>341</v>
      </c>
      <c r="C1351" s="450"/>
      <c r="D1351" s="451"/>
      <c r="E1351" s="564"/>
      <c r="F1351" s="453"/>
      <c r="G1351" s="564"/>
      <c r="H1351" s="501"/>
      <c r="I1351" s="499"/>
      <c r="J1351" s="515"/>
      <c r="K1351" s="137"/>
      <c r="L1351" s="128"/>
      <c r="M1351" s="129"/>
      <c r="N1351" s="129"/>
      <c r="O1351" s="129"/>
    </row>
    <row r="1352" spans="1:15" s="130" customFormat="1" ht="15" customHeight="1">
      <c r="A1352" s="456" t="s">
        <v>342</v>
      </c>
      <c r="B1352" s="458" t="s">
        <v>343</v>
      </c>
      <c r="C1352" s="450" t="s">
        <v>1157</v>
      </c>
      <c r="D1352" s="451">
        <v>4</v>
      </c>
      <c r="E1352" s="473">
        <f>H1352*bdi</f>
        <v>138.161</v>
      </c>
      <c r="F1352" s="453">
        <f>D1352*E1352</f>
        <v>552.644</v>
      </c>
      <c r="G1352" s="564">
        <v>4</v>
      </c>
      <c r="H1352" s="501">
        <v>120.14</v>
      </c>
      <c r="I1352" s="499">
        <f>G1352*H1352</f>
        <v>480.56</v>
      </c>
      <c r="J1352" s="515" t="s">
        <v>120</v>
      </c>
      <c r="K1352" s="137"/>
      <c r="L1352" s="128"/>
      <c r="M1352" s="129"/>
      <c r="N1352" s="129"/>
      <c r="O1352" s="129"/>
    </row>
    <row r="1353" spans="1:15" s="130" customFormat="1" ht="15" customHeight="1">
      <c r="A1353" s="456" t="s">
        <v>344</v>
      </c>
      <c r="B1353" s="458" t="s">
        <v>345</v>
      </c>
      <c r="C1353" s="450" t="s">
        <v>1157</v>
      </c>
      <c r="D1353" s="451">
        <v>3</v>
      </c>
      <c r="E1353" s="473">
        <f>H1353*bdi</f>
        <v>120.62349999999999</v>
      </c>
      <c r="F1353" s="453">
        <f>D1353*E1353</f>
        <v>361.8705</v>
      </c>
      <c r="G1353" s="564">
        <v>3</v>
      </c>
      <c r="H1353" s="501">
        <v>104.89</v>
      </c>
      <c r="I1353" s="499">
        <f>G1353*H1353</f>
        <v>314.67</v>
      </c>
      <c r="J1353" s="515" t="s">
        <v>120</v>
      </c>
      <c r="K1353" s="137"/>
      <c r="L1353" s="128"/>
      <c r="M1353" s="129"/>
      <c r="N1353" s="129"/>
      <c r="O1353" s="129"/>
    </row>
    <row r="1354" spans="1:15" s="130" customFormat="1" ht="15" customHeight="1">
      <c r="A1354" s="456" t="s">
        <v>346</v>
      </c>
      <c r="B1354" s="520" t="s">
        <v>1352</v>
      </c>
      <c r="C1354" s="450"/>
      <c r="D1354" s="451"/>
      <c r="E1354" s="564"/>
      <c r="F1354" s="453"/>
      <c r="G1354" s="564"/>
      <c r="H1354" s="501"/>
      <c r="I1354" s="499"/>
      <c r="J1354" s="455"/>
      <c r="K1354" s="137"/>
      <c r="L1354" s="128"/>
      <c r="M1354" s="129"/>
      <c r="N1354" s="129"/>
      <c r="O1354" s="129"/>
    </row>
    <row r="1355" spans="1:15" s="130" customFormat="1" ht="16.5" customHeight="1">
      <c r="A1355" s="456" t="s">
        <v>347</v>
      </c>
      <c r="B1355" s="458" t="s">
        <v>348</v>
      </c>
      <c r="C1355" s="475" t="s">
        <v>1467</v>
      </c>
      <c r="D1355" s="451">
        <v>5</v>
      </c>
      <c r="E1355" s="473">
        <f>H1355*bdi</f>
        <v>45.769999999999996</v>
      </c>
      <c r="F1355" s="453">
        <f>D1355*E1355</f>
        <v>228.84999999999997</v>
      </c>
      <c r="G1355" s="564">
        <v>5</v>
      </c>
      <c r="H1355" s="501">
        <v>39.8</v>
      </c>
      <c r="I1355" s="499">
        <f>G1355*H1355</f>
        <v>199</v>
      </c>
      <c r="J1355" s="455" t="s">
        <v>120</v>
      </c>
      <c r="K1355" s="137"/>
      <c r="L1355" s="128"/>
      <c r="M1355" s="129"/>
      <c r="N1355" s="129"/>
      <c r="O1355" s="129"/>
    </row>
    <row r="1356" spans="1:15" s="130" customFormat="1" ht="45" customHeight="1">
      <c r="A1356" s="456"/>
      <c r="B1356" s="457" t="s">
        <v>349</v>
      </c>
      <c r="C1356" s="450"/>
      <c r="D1356" s="451"/>
      <c r="E1356" s="564"/>
      <c r="F1356" s="453"/>
      <c r="G1356" s="564"/>
      <c r="H1356" s="501"/>
      <c r="I1356" s="499"/>
      <c r="J1356" s="518"/>
      <c r="K1356" s="137"/>
      <c r="L1356" s="128"/>
      <c r="M1356" s="129"/>
      <c r="N1356" s="129"/>
      <c r="O1356" s="129"/>
    </row>
    <row r="1357" spans="1:15" s="130" customFormat="1" ht="15" customHeight="1">
      <c r="A1357" s="456"/>
      <c r="B1357" s="457" t="s">
        <v>1153</v>
      </c>
      <c r="C1357" s="450"/>
      <c r="D1357" s="451"/>
      <c r="E1357" s="564"/>
      <c r="F1357" s="453"/>
      <c r="G1357" s="564"/>
      <c r="H1357" s="501"/>
      <c r="I1357" s="499"/>
      <c r="J1357" s="518"/>
      <c r="K1357" s="137"/>
      <c r="L1357" s="128"/>
      <c r="M1357" s="129"/>
      <c r="N1357" s="129"/>
      <c r="O1357" s="129"/>
    </row>
    <row r="1358" spans="1:15" s="130" customFormat="1" ht="15" customHeight="1">
      <c r="A1358" s="456"/>
      <c r="B1358" s="457" t="s">
        <v>1150</v>
      </c>
      <c r="C1358" s="450"/>
      <c r="D1358" s="451"/>
      <c r="E1358" s="564"/>
      <c r="F1358" s="453"/>
      <c r="G1358" s="564"/>
      <c r="H1358" s="501"/>
      <c r="I1358" s="499"/>
      <c r="J1358" s="518"/>
      <c r="K1358" s="137"/>
      <c r="L1358" s="128"/>
      <c r="M1358" s="129"/>
      <c r="N1358" s="129"/>
      <c r="O1358" s="129"/>
    </row>
    <row r="1359" spans="1:15" s="136" customFormat="1" ht="15" customHeight="1" hidden="1">
      <c r="A1359" s="456" t="s">
        <v>350</v>
      </c>
      <c r="B1359" s="458" t="s">
        <v>351</v>
      </c>
      <c r="C1359" s="450" t="s">
        <v>1157</v>
      </c>
      <c r="D1359" s="451"/>
      <c r="E1359" s="473"/>
      <c r="F1359" s="453">
        <f>D1359*E1359</f>
        <v>0</v>
      </c>
      <c r="G1359" s="473"/>
      <c r="H1359" s="454">
        <v>26.08</v>
      </c>
      <c r="I1359" s="453">
        <f>G1359*H1359</f>
        <v>0</v>
      </c>
      <c r="J1359" s="518"/>
      <c r="K1359" s="127"/>
      <c r="L1359" s="134"/>
      <c r="M1359" s="135"/>
      <c r="N1359" s="135"/>
      <c r="O1359" s="135"/>
    </row>
    <row r="1360" spans="1:15" s="130" customFormat="1" ht="30" customHeight="1" hidden="1">
      <c r="A1360" s="456" t="s">
        <v>352</v>
      </c>
      <c r="B1360" s="458" t="s">
        <v>353</v>
      </c>
      <c r="C1360" s="450" t="s">
        <v>1467</v>
      </c>
      <c r="D1360" s="451"/>
      <c r="E1360" s="564"/>
      <c r="F1360" s="453">
        <f>D1360*E1360</f>
        <v>0</v>
      </c>
      <c r="G1360" s="564"/>
      <c r="H1360" s="501">
        <v>234.02</v>
      </c>
      <c r="I1360" s="499">
        <f>G1360*H1360</f>
        <v>0</v>
      </c>
      <c r="J1360" s="518"/>
      <c r="K1360" s="137"/>
      <c r="L1360" s="128"/>
      <c r="M1360" s="129"/>
      <c r="N1360" s="129"/>
      <c r="O1360" s="129"/>
    </row>
    <row r="1361" spans="1:15" s="130" customFormat="1" ht="15" customHeight="1" hidden="1">
      <c r="A1361" s="456" t="s">
        <v>354</v>
      </c>
      <c r="B1361" s="458" t="s">
        <v>355</v>
      </c>
      <c r="C1361" s="450" t="s">
        <v>1076</v>
      </c>
      <c r="D1361" s="451"/>
      <c r="E1361" s="564"/>
      <c r="F1361" s="453">
        <f>D1361*E1361</f>
        <v>0</v>
      </c>
      <c r="G1361" s="564"/>
      <c r="H1361" s="501">
        <v>47.02</v>
      </c>
      <c r="I1361" s="499">
        <f>G1361*H1361</f>
        <v>0</v>
      </c>
      <c r="J1361" s="518"/>
      <c r="K1361" s="137"/>
      <c r="L1361" s="128"/>
      <c r="M1361" s="129"/>
      <c r="N1361" s="129"/>
      <c r="O1361" s="129"/>
    </row>
    <row r="1362" spans="1:15" s="130" customFormat="1" ht="31.5" customHeight="1" hidden="1">
      <c r="A1362" s="456" t="s">
        <v>356</v>
      </c>
      <c r="B1362" s="458" t="s">
        <v>357</v>
      </c>
      <c r="C1362" s="450" t="s">
        <v>1076</v>
      </c>
      <c r="D1362" s="487"/>
      <c r="E1362" s="564"/>
      <c r="F1362" s="453">
        <f>D1362*E1362</f>
        <v>0</v>
      </c>
      <c r="G1362" s="564"/>
      <c r="H1362" s="501">
        <v>78.3</v>
      </c>
      <c r="I1362" s="499">
        <f>G1362*H1362</f>
        <v>0</v>
      </c>
      <c r="J1362" s="518"/>
      <c r="K1362" s="137"/>
      <c r="L1362" s="128"/>
      <c r="M1362" s="129"/>
      <c r="N1362" s="129"/>
      <c r="O1362" s="129"/>
    </row>
    <row r="1363" spans="1:15" s="130" customFormat="1" ht="63" customHeight="1" hidden="1">
      <c r="A1363" s="456"/>
      <c r="B1363" s="565" t="s">
        <v>358</v>
      </c>
      <c r="C1363" s="450"/>
      <c r="D1363" s="487"/>
      <c r="E1363" s="564"/>
      <c r="F1363" s="453"/>
      <c r="G1363" s="564"/>
      <c r="H1363" s="501"/>
      <c r="I1363" s="499"/>
      <c r="J1363" s="447"/>
      <c r="K1363" s="137"/>
      <c r="L1363" s="128"/>
      <c r="M1363" s="129"/>
      <c r="N1363" s="129"/>
      <c r="O1363" s="129"/>
    </row>
    <row r="1364" spans="1:15" s="130" customFormat="1" ht="94.5" customHeight="1" hidden="1">
      <c r="A1364" s="456"/>
      <c r="B1364" s="565" t="s">
        <v>359</v>
      </c>
      <c r="C1364" s="549"/>
      <c r="D1364" s="507"/>
      <c r="E1364" s="566"/>
      <c r="F1364" s="550"/>
      <c r="G1364" s="566"/>
      <c r="H1364" s="567"/>
      <c r="I1364" s="568"/>
      <c r="J1364" s="518"/>
      <c r="K1364" s="137"/>
      <c r="L1364" s="128"/>
      <c r="M1364" s="129"/>
      <c r="N1364" s="129"/>
      <c r="O1364" s="129"/>
    </row>
    <row r="1365" spans="1:15" s="130" customFormat="1" ht="18" customHeight="1">
      <c r="A1365" s="509"/>
      <c r="B1365" s="556"/>
      <c r="C1365" s="751" t="s">
        <v>1077</v>
      </c>
      <c r="D1365" s="752"/>
      <c r="E1365" s="752"/>
      <c r="F1365" s="463">
        <f>SUM(F1332:F1362)</f>
        <v>9648.895300000002</v>
      </c>
      <c r="G1365" s="552"/>
      <c r="H1365" s="553"/>
      <c r="I1365" s="466">
        <f>SUM(I1332:I1362)</f>
        <v>9484.0108</v>
      </c>
      <c r="J1365" s="518"/>
      <c r="K1365" s="137"/>
      <c r="L1365" s="128"/>
      <c r="M1365" s="146"/>
      <c r="N1365" s="129"/>
      <c r="O1365" s="129"/>
    </row>
    <row r="1366" spans="1:15" s="80" customFormat="1" ht="18" customHeight="1">
      <c r="A1366" s="516">
        <v>130000</v>
      </c>
      <c r="B1366" s="437" t="s">
        <v>1023</v>
      </c>
      <c r="C1366" s="442"/>
      <c r="D1366" s="468"/>
      <c r="E1366" s="469"/>
      <c r="F1366" s="453"/>
      <c r="G1366" s="469"/>
      <c r="H1366" s="470"/>
      <c r="I1366" s="453"/>
      <c r="J1366" s="518"/>
      <c r="K1366" s="89"/>
      <c r="L1366" s="90"/>
      <c r="M1366" s="63"/>
      <c r="N1366" s="63"/>
      <c r="O1366" s="63"/>
    </row>
    <row r="1367" spans="1:15" s="80" customFormat="1" ht="15" customHeight="1">
      <c r="A1367" s="448">
        <v>130100</v>
      </c>
      <c r="B1367" s="513" t="s">
        <v>360</v>
      </c>
      <c r="C1367" s="506"/>
      <c r="D1367" s="451"/>
      <c r="E1367" s="473"/>
      <c r="F1367" s="453"/>
      <c r="G1367" s="473"/>
      <c r="H1367" s="454"/>
      <c r="I1367" s="453"/>
      <c r="J1367" s="518"/>
      <c r="K1367" s="89"/>
      <c r="L1367" s="90"/>
      <c r="M1367" s="63"/>
      <c r="N1367" s="63"/>
      <c r="O1367" s="63"/>
    </row>
    <row r="1368" spans="1:15" s="80" customFormat="1" ht="15" customHeight="1">
      <c r="A1368" s="456">
        <v>130101</v>
      </c>
      <c r="B1368" s="458" t="s">
        <v>361</v>
      </c>
      <c r="C1368" s="450" t="s">
        <v>1157</v>
      </c>
      <c r="D1368" s="451">
        <v>8</v>
      </c>
      <c r="E1368" s="473">
        <f>H1368*bdi</f>
        <v>195.132</v>
      </c>
      <c r="F1368" s="453">
        <f>D1368*E1368</f>
        <v>1561.056</v>
      </c>
      <c r="G1368" s="473">
        <v>8</v>
      </c>
      <c r="H1368" s="454">
        <v>169.68</v>
      </c>
      <c r="I1368" s="453">
        <f>G1368*H1368</f>
        <v>1357.44</v>
      </c>
      <c r="J1368" s="518" t="s">
        <v>120</v>
      </c>
      <c r="K1368" s="89"/>
      <c r="L1368" s="90"/>
      <c r="M1368" s="63"/>
      <c r="N1368" s="63"/>
      <c r="O1368" s="63"/>
    </row>
    <row r="1369" spans="1:15" s="80" customFormat="1" ht="45" customHeight="1">
      <c r="A1369" s="456"/>
      <c r="B1369" s="457" t="s">
        <v>362</v>
      </c>
      <c r="C1369" s="450"/>
      <c r="D1369" s="451"/>
      <c r="E1369" s="473"/>
      <c r="F1369" s="453"/>
      <c r="G1369" s="473"/>
      <c r="H1369" s="454"/>
      <c r="I1369" s="453"/>
      <c r="J1369" s="518"/>
      <c r="K1369" s="89"/>
      <c r="L1369" s="90"/>
      <c r="M1369" s="63"/>
      <c r="N1369" s="63"/>
      <c r="O1369" s="63"/>
    </row>
    <row r="1370" spans="1:15" s="80" customFormat="1" ht="15" customHeight="1">
      <c r="A1370" s="456" t="s">
        <v>363</v>
      </c>
      <c r="B1370" s="458" t="s">
        <v>364</v>
      </c>
      <c r="C1370" s="450" t="s">
        <v>1157</v>
      </c>
      <c r="D1370" s="451">
        <v>12</v>
      </c>
      <c r="E1370" s="473">
        <f>H1370*bdi</f>
        <v>157.987</v>
      </c>
      <c r="F1370" s="453">
        <f>D1370*E1370</f>
        <v>1895.844</v>
      </c>
      <c r="G1370" s="473">
        <v>12</v>
      </c>
      <c r="H1370" s="454">
        <v>137.38</v>
      </c>
      <c r="I1370" s="453">
        <f>G1370*H1370</f>
        <v>1648.56</v>
      </c>
      <c r="J1370" s="518" t="s">
        <v>120</v>
      </c>
      <c r="K1370" s="89"/>
      <c r="L1370" s="90"/>
      <c r="M1370" s="63"/>
      <c r="N1370" s="63"/>
      <c r="O1370" s="63"/>
    </row>
    <row r="1371" spans="1:15" s="80" customFormat="1" ht="45" customHeight="1">
      <c r="A1371" s="456"/>
      <c r="B1371" s="457" t="s">
        <v>365</v>
      </c>
      <c r="C1371" s="450"/>
      <c r="D1371" s="451"/>
      <c r="E1371" s="473"/>
      <c r="F1371" s="453"/>
      <c r="G1371" s="473"/>
      <c r="H1371" s="454"/>
      <c r="I1371" s="453"/>
      <c r="J1371" s="518"/>
      <c r="K1371" s="89"/>
      <c r="L1371" s="90"/>
      <c r="M1371" s="63"/>
      <c r="N1371" s="63"/>
      <c r="O1371" s="63"/>
    </row>
    <row r="1372" spans="1:15" s="80" customFormat="1" ht="15" customHeight="1">
      <c r="A1372" s="456" t="s">
        <v>366</v>
      </c>
      <c r="B1372" s="458" t="s">
        <v>367</v>
      </c>
      <c r="C1372" s="450" t="s">
        <v>1157</v>
      </c>
      <c r="D1372" s="451">
        <f>3*19</f>
        <v>57</v>
      </c>
      <c r="E1372" s="473">
        <f>H1372*bdi</f>
        <v>8.360499999999998</v>
      </c>
      <c r="F1372" s="453">
        <f>D1372*E1372</f>
        <v>476.5484999999999</v>
      </c>
      <c r="G1372" s="452">
        <v>57</v>
      </c>
      <c r="H1372" s="454">
        <v>7.27</v>
      </c>
      <c r="I1372" s="453">
        <f>G1372*H1372</f>
        <v>414.39</v>
      </c>
      <c r="J1372" s="518" t="s">
        <v>120</v>
      </c>
      <c r="K1372" s="89"/>
      <c r="L1372" s="90"/>
      <c r="M1372" s="63"/>
      <c r="N1372" s="63"/>
      <c r="O1372" s="63"/>
    </row>
    <row r="1373" spans="1:15" s="80" customFormat="1" ht="30" customHeight="1">
      <c r="A1373" s="456"/>
      <c r="B1373" s="457" t="s">
        <v>368</v>
      </c>
      <c r="C1373" s="450"/>
      <c r="D1373" s="451"/>
      <c r="E1373" s="452"/>
      <c r="F1373" s="453"/>
      <c r="G1373" s="452"/>
      <c r="H1373" s="454"/>
      <c r="I1373" s="453"/>
      <c r="J1373" s="518"/>
      <c r="K1373" s="89"/>
      <c r="L1373" s="90"/>
      <c r="M1373" s="63"/>
      <c r="N1373" s="63"/>
      <c r="O1373" s="63"/>
    </row>
    <row r="1374" spans="1:15" s="80" customFormat="1" ht="15" customHeight="1">
      <c r="A1374" s="456"/>
      <c r="B1374" s="457" t="s">
        <v>1275</v>
      </c>
      <c r="C1374" s="450"/>
      <c r="D1374" s="451"/>
      <c r="E1374" s="452"/>
      <c r="F1374" s="453"/>
      <c r="G1374" s="452"/>
      <c r="H1374" s="454"/>
      <c r="I1374" s="453"/>
      <c r="J1374" s="518"/>
      <c r="K1374" s="89"/>
      <c r="L1374" s="90"/>
      <c r="M1374" s="63"/>
      <c r="N1374" s="63"/>
      <c r="O1374" s="63"/>
    </row>
    <row r="1375" spans="1:15" s="80" customFormat="1" ht="15" customHeight="1" hidden="1">
      <c r="A1375" s="456" t="s">
        <v>369</v>
      </c>
      <c r="B1375" s="458" t="s">
        <v>370</v>
      </c>
      <c r="C1375" s="450" t="s">
        <v>1157</v>
      </c>
      <c r="D1375" s="451"/>
      <c r="E1375" s="452"/>
      <c r="F1375" s="453">
        <f>D1375*E1375</f>
        <v>0</v>
      </c>
      <c r="G1375" s="452"/>
      <c r="H1375" s="454">
        <v>67.1</v>
      </c>
      <c r="I1375" s="453">
        <f>G1375*H1375</f>
        <v>0</v>
      </c>
      <c r="J1375" s="518"/>
      <c r="K1375" s="89"/>
      <c r="L1375" s="90"/>
      <c r="M1375" s="63"/>
      <c r="N1375" s="63"/>
      <c r="O1375" s="63"/>
    </row>
    <row r="1376" spans="1:15" s="80" customFormat="1" ht="30" customHeight="1" hidden="1">
      <c r="A1376" s="456"/>
      <c r="B1376" s="457" t="s">
        <v>371</v>
      </c>
      <c r="C1376" s="450"/>
      <c r="D1376" s="451"/>
      <c r="E1376" s="452"/>
      <c r="F1376" s="453"/>
      <c r="G1376" s="452"/>
      <c r="H1376" s="454"/>
      <c r="I1376" s="453"/>
      <c r="J1376" s="518"/>
      <c r="K1376" s="89"/>
      <c r="L1376" s="90"/>
      <c r="M1376" s="63"/>
      <c r="N1376" s="63"/>
      <c r="O1376" s="63"/>
    </row>
    <row r="1377" spans="1:15" s="130" customFormat="1" ht="15" customHeight="1" hidden="1">
      <c r="A1377" s="456" t="s">
        <v>372</v>
      </c>
      <c r="B1377" s="458" t="s">
        <v>373</v>
      </c>
      <c r="C1377" s="450" t="s">
        <v>1157</v>
      </c>
      <c r="D1377" s="451"/>
      <c r="E1377" s="452"/>
      <c r="F1377" s="453">
        <f>D1377*E1377</f>
        <v>0</v>
      </c>
      <c r="G1377" s="452"/>
      <c r="H1377" s="454">
        <v>26.01</v>
      </c>
      <c r="I1377" s="453">
        <f>G1377*H1377</f>
        <v>0</v>
      </c>
      <c r="J1377" s="447"/>
      <c r="K1377" s="127"/>
      <c r="L1377" s="128"/>
      <c r="M1377" s="129"/>
      <c r="N1377" s="129"/>
      <c r="O1377" s="129"/>
    </row>
    <row r="1378" spans="1:15" s="80" customFormat="1" ht="30" customHeight="1" hidden="1">
      <c r="A1378" s="456"/>
      <c r="B1378" s="457" t="s">
        <v>368</v>
      </c>
      <c r="C1378" s="450"/>
      <c r="D1378" s="451"/>
      <c r="E1378" s="452"/>
      <c r="F1378" s="453"/>
      <c r="G1378" s="452"/>
      <c r="H1378" s="454"/>
      <c r="I1378" s="453"/>
      <c r="J1378" s="518"/>
      <c r="K1378" s="89"/>
      <c r="L1378" s="90"/>
      <c r="M1378" s="63"/>
      <c r="N1378" s="63"/>
      <c r="O1378" s="63"/>
    </row>
    <row r="1379" spans="1:15" s="80" customFormat="1" ht="15" customHeight="1" hidden="1">
      <c r="A1379" s="456"/>
      <c r="B1379" s="457" t="s">
        <v>374</v>
      </c>
      <c r="C1379" s="450"/>
      <c r="D1379" s="451"/>
      <c r="E1379" s="452"/>
      <c r="F1379" s="453"/>
      <c r="G1379" s="452"/>
      <c r="H1379" s="454"/>
      <c r="I1379" s="453"/>
      <c r="J1379" s="518"/>
      <c r="K1379" s="89"/>
      <c r="L1379" s="90"/>
      <c r="M1379" s="63"/>
      <c r="N1379" s="63"/>
      <c r="O1379" s="63"/>
    </row>
    <row r="1380" spans="1:15" s="80" customFormat="1" ht="15" customHeight="1" hidden="1">
      <c r="A1380" s="456" t="s">
        <v>375</v>
      </c>
      <c r="B1380" s="458" t="s">
        <v>376</v>
      </c>
      <c r="C1380" s="450" t="s">
        <v>1157</v>
      </c>
      <c r="D1380" s="451"/>
      <c r="E1380" s="473"/>
      <c r="F1380" s="453">
        <f>D1380*E1380</f>
        <v>0</v>
      </c>
      <c r="G1380" s="473"/>
      <c r="H1380" s="454">
        <v>46.71</v>
      </c>
      <c r="I1380" s="453">
        <f>G1380*H1380</f>
        <v>0</v>
      </c>
      <c r="J1380" s="455"/>
      <c r="K1380" s="89"/>
      <c r="L1380" s="90"/>
      <c r="M1380" s="63"/>
      <c r="N1380" s="63"/>
      <c r="O1380" s="63"/>
    </row>
    <row r="1381" spans="1:15" s="80" customFormat="1" ht="30" customHeight="1" hidden="1">
      <c r="A1381" s="456"/>
      <c r="B1381" s="457" t="s">
        <v>368</v>
      </c>
      <c r="C1381" s="450"/>
      <c r="D1381" s="451"/>
      <c r="E1381" s="473"/>
      <c r="F1381" s="453"/>
      <c r="G1381" s="473"/>
      <c r="H1381" s="454"/>
      <c r="I1381" s="453"/>
      <c r="J1381" s="518"/>
      <c r="K1381" s="89"/>
      <c r="L1381" s="90"/>
      <c r="M1381" s="63"/>
      <c r="N1381" s="63"/>
      <c r="O1381" s="63"/>
    </row>
    <row r="1382" spans="1:15" s="80" customFormat="1" ht="15" customHeight="1" hidden="1">
      <c r="A1382" s="456"/>
      <c r="B1382" s="457" t="s">
        <v>377</v>
      </c>
      <c r="C1382" s="450"/>
      <c r="D1382" s="451"/>
      <c r="E1382" s="473"/>
      <c r="F1382" s="453"/>
      <c r="G1382" s="473"/>
      <c r="H1382" s="454"/>
      <c r="I1382" s="453"/>
      <c r="J1382" s="518"/>
      <c r="K1382" s="89"/>
      <c r="L1382" s="90"/>
      <c r="M1382" s="63"/>
      <c r="N1382" s="63"/>
      <c r="O1382" s="63"/>
    </row>
    <row r="1383" spans="1:15" s="80" customFormat="1" ht="15" customHeight="1" hidden="1">
      <c r="A1383" s="456" t="s">
        <v>378</v>
      </c>
      <c r="B1383" s="458" t="s">
        <v>379</v>
      </c>
      <c r="C1383" s="450" t="s">
        <v>1157</v>
      </c>
      <c r="D1383" s="451"/>
      <c r="E1383" s="473"/>
      <c r="F1383" s="453">
        <f>D1383*E1383</f>
        <v>0</v>
      </c>
      <c r="G1383" s="473"/>
      <c r="H1383" s="454">
        <v>19.18</v>
      </c>
      <c r="I1383" s="453">
        <f>G1383*H1383</f>
        <v>0</v>
      </c>
      <c r="J1383" s="518"/>
      <c r="K1383" s="89"/>
      <c r="L1383" s="90"/>
      <c r="M1383" s="63"/>
      <c r="N1383" s="63"/>
      <c r="O1383" s="63"/>
    </row>
    <row r="1384" spans="1:15" s="80" customFormat="1" ht="15" customHeight="1" hidden="1">
      <c r="A1384" s="456"/>
      <c r="B1384" s="457" t="s">
        <v>380</v>
      </c>
      <c r="C1384" s="450"/>
      <c r="D1384" s="451"/>
      <c r="E1384" s="473"/>
      <c r="F1384" s="453"/>
      <c r="G1384" s="473"/>
      <c r="H1384" s="454"/>
      <c r="I1384" s="453"/>
      <c r="J1384" s="518"/>
      <c r="K1384" s="89"/>
      <c r="L1384" s="90"/>
      <c r="M1384" s="63"/>
      <c r="N1384" s="63"/>
      <c r="O1384" s="63"/>
    </row>
    <row r="1385" spans="1:15" s="80" customFormat="1" ht="15" customHeight="1">
      <c r="A1385" s="456">
        <v>130200</v>
      </c>
      <c r="B1385" s="520" t="s">
        <v>360</v>
      </c>
      <c r="C1385" s="450"/>
      <c r="D1385" s="451"/>
      <c r="E1385" s="473"/>
      <c r="F1385" s="453"/>
      <c r="G1385" s="473"/>
      <c r="H1385" s="454"/>
      <c r="I1385" s="453"/>
      <c r="J1385" s="518"/>
      <c r="K1385" s="89"/>
      <c r="L1385" s="90"/>
      <c r="M1385" s="63"/>
      <c r="N1385" s="63"/>
      <c r="O1385" s="63"/>
    </row>
    <row r="1386" spans="1:15" s="80" customFormat="1" ht="15" customHeight="1">
      <c r="A1386" s="456">
        <v>130201</v>
      </c>
      <c r="B1386" s="569" t="s">
        <v>381</v>
      </c>
      <c r="C1386" s="450" t="s">
        <v>1157</v>
      </c>
      <c r="D1386" s="451">
        <v>15</v>
      </c>
      <c r="E1386" s="473">
        <f>H1386*bdi</f>
        <v>37.0875</v>
      </c>
      <c r="F1386" s="453">
        <f>D1386*E1386</f>
        <v>556.3125</v>
      </c>
      <c r="G1386" s="473">
        <v>15</v>
      </c>
      <c r="H1386" s="454">
        <v>32.25</v>
      </c>
      <c r="I1386" s="453">
        <f>G1386*H1386</f>
        <v>483.75</v>
      </c>
      <c r="J1386" s="515" t="s">
        <v>120</v>
      </c>
      <c r="K1386" s="89"/>
      <c r="L1386" s="90"/>
      <c r="M1386" s="63"/>
      <c r="N1386" s="63"/>
      <c r="O1386" s="63"/>
    </row>
    <row r="1387" spans="1:15" s="80" customFormat="1" ht="15" customHeight="1">
      <c r="A1387" s="456">
        <v>130202</v>
      </c>
      <c r="B1387" s="569" t="s">
        <v>382</v>
      </c>
      <c r="C1387" s="450" t="s">
        <v>1157</v>
      </c>
      <c r="D1387" s="451">
        <v>5</v>
      </c>
      <c r="E1387" s="473">
        <f>H1387*bdi</f>
        <v>22.884999999999998</v>
      </c>
      <c r="F1387" s="453">
        <f>D1387*E1387</f>
        <v>114.42499999999998</v>
      </c>
      <c r="G1387" s="473">
        <v>5</v>
      </c>
      <c r="H1387" s="454">
        <v>19.9</v>
      </c>
      <c r="I1387" s="453">
        <f>G1387*H1387</f>
        <v>99.5</v>
      </c>
      <c r="J1387" s="518" t="s">
        <v>120</v>
      </c>
      <c r="K1387" s="89"/>
      <c r="L1387" s="90"/>
      <c r="M1387" s="63"/>
      <c r="N1387" s="63"/>
      <c r="O1387" s="63"/>
    </row>
    <row r="1388" spans="1:15" s="80" customFormat="1" ht="15" customHeight="1" hidden="1">
      <c r="A1388" s="456">
        <v>130300</v>
      </c>
      <c r="B1388" s="520" t="s">
        <v>383</v>
      </c>
      <c r="C1388" s="450"/>
      <c r="D1388" s="451"/>
      <c r="E1388" s="473"/>
      <c r="F1388" s="453"/>
      <c r="G1388" s="473"/>
      <c r="H1388" s="454"/>
      <c r="I1388" s="453"/>
      <c r="J1388" s="518"/>
      <c r="K1388" s="89"/>
      <c r="L1388" s="90"/>
      <c r="M1388" s="63"/>
      <c r="N1388" s="63"/>
      <c r="O1388" s="63"/>
    </row>
    <row r="1389" spans="1:15" s="80" customFormat="1" ht="15" customHeight="1" hidden="1">
      <c r="A1389" s="456">
        <v>130301</v>
      </c>
      <c r="B1389" s="570" t="s">
        <v>384</v>
      </c>
      <c r="C1389" s="450" t="s">
        <v>1157</v>
      </c>
      <c r="D1389" s="451"/>
      <c r="E1389" s="473"/>
      <c r="F1389" s="453">
        <f>D1389*E1389</f>
        <v>0</v>
      </c>
      <c r="G1389" s="473"/>
      <c r="H1389" s="454">
        <v>204.22</v>
      </c>
      <c r="I1389" s="453">
        <f>G1389*H1389</f>
        <v>0</v>
      </c>
      <c r="J1389" s="518"/>
      <c r="K1389" s="89"/>
      <c r="L1389" s="90"/>
      <c r="M1389" s="63"/>
      <c r="N1389" s="63"/>
      <c r="O1389" s="63"/>
    </row>
    <row r="1390" spans="1:15" s="80" customFormat="1" ht="30" customHeight="1" hidden="1">
      <c r="A1390" s="456"/>
      <c r="B1390" s="457" t="s">
        <v>385</v>
      </c>
      <c r="C1390" s="450"/>
      <c r="D1390" s="451"/>
      <c r="E1390" s="473"/>
      <c r="F1390" s="453"/>
      <c r="G1390" s="473"/>
      <c r="H1390" s="454"/>
      <c r="I1390" s="453"/>
      <c r="J1390" s="518"/>
      <c r="K1390" s="89"/>
      <c r="L1390" s="90"/>
      <c r="M1390" s="63"/>
      <c r="N1390" s="63"/>
      <c r="O1390" s="63"/>
    </row>
    <row r="1391" spans="1:15" s="80" customFormat="1" ht="45" customHeight="1" hidden="1">
      <c r="A1391" s="456"/>
      <c r="B1391" s="457" t="s">
        <v>386</v>
      </c>
      <c r="C1391" s="450"/>
      <c r="D1391" s="451"/>
      <c r="E1391" s="473"/>
      <c r="F1391" s="453"/>
      <c r="G1391" s="473"/>
      <c r="H1391" s="454"/>
      <c r="I1391" s="453"/>
      <c r="J1391" s="518"/>
      <c r="K1391" s="89"/>
      <c r="L1391" s="90"/>
      <c r="M1391" s="63"/>
      <c r="N1391" s="63"/>
      <c r="O1391" s="63"/>
    </row>
    <row r="1392" spans="1:15" s="80" customFormat="1" ht="30" customHeight="1" hidden="1">
      <c r="A1392" s="456" t="s">
        <v>387</v>
      </c>
      <c r="B1392" s="458" t="s">
        <v>388</v>
      </c>
      <c r="C1392" s="450" t="s">
        <v>1076</v>
      </c>
      <c r="D1392" s="451"/>
      <c r="E1392" s="473"/>
      <c r="F1392" s="453">
        <f>D1392*E1392</f>
        <v>0</v>
      </c>
      <c r="G1392" s="473"/>
      <c r="H1392" s="454">
        <v>54.62</v>
      </c>
      <c r="I1392" s="453">
        <f>G1392*H1392</f>
        <v>0</v>
      </c>
      <c r="J1392" s="518"/>
      <c r="K1392" s="89"/>
      <c r="L1392" s="90"/>
      <c r="M1392" s="63"/>
      <c r="N1392" s="63"/>
      <c r="O1392" s="63"/>
    </row>
    <row r="1393" spans="1:15" s="80" customFormat="1" ht="15" customHeight="1" hidden="1">
      <c r="A1393" s="456"/>
      <c r="B1393" s="457" t="s">
        <v>389</v>
      </c>
      <c r="C1393" s="450"/>
      <c r="D1393" s="451"/>
      <c r="E1393" s="473"/>
      <c r="F1393" s="453"/>
      <c r="G1393" s="473"/>
      <c r="H1393" s="454"/>
      <c r="I1393" s="453"/>
      <c r="J1393" s="455"/>
      <c r="K1393" s="89"/>
      <c r="L1393" s="90"/>
      <c r="M1393" s="63"/>
      <c r="N1393" s="63"/>
      <c r="O1393" s="63"/>
    </row>
    <row r="1394" spans="1:15" s="80" customFormat="1" ht="30" customHeight="1" hidden="1">
      <c r="A1394" s="456" t="s">
        <v>390</v>
      </c>
      <c r="B1394" s="458" t="s">
        <v>391</v>
      </c>
      <c r="C1394" s="450" t="s">
        <v>1076</v>
      </c>
      <c r="D1394" s="451"/>
      <c r="E1394" s="473"/>
      <c r="F1394" s="453">
        <f>D1394*E1394</f>
        <v>0</v>
      </c>
      <c r="G1394" s="473"/>
      <c r="H1394" s="454">
        <v>50.27</v>
      </c>
      <c r="I1394" s="453">
        <f>G1394*H1394</f>
        <v>0</v>
      </c>
      <c r="J1394" s="455"/>
      <c r="K1394" s="89"/>
      <c r="L1394" s="90"/>
      <c r="M1394" s="63"/>
      <c r="N1394" s="63"/>
      <c r="O1394" s="63"/>
    </row>
    <row r="1395" spans="1:15" s="80" customFormat="1" ht="15" customHeight="1" hidden="1">
      <c r="A1395" s="456"/>
      <c r="B1395" s="457" t="s">
        <v>392</v>
      </c>
      <c r="C1395" s="450"/>
      <c r="D1395" s="451"/>
      <c r="E1395" s="473"/>
      <c r="F1395" s="453"/>
      <c r="G1395" s="473"/>
      <c r="H1395" s="454"/>
      <c r="I1395" s="453"/>
      <c r="J1395" s="455"/>
      <c r="K1395" s="89"/>
      <c r="L1395" s="90"/>
      <c r="M1395" s="63"/>
      <c r="N1395" s="63"/>
      <c r="O1395" s="63"/>
    </row>
    <row r="1396" spans="1:15" s="80" customFormat="1" ht="30" customHeight="1" hidden="1">
      <c r="A1396" s="456" t="s">
        <v>393</v>
      </c>
      <c r="B1396" s="458" t="s">
        <v>394</v>
      </c>
      <c r="C1396" s="450" t="s">
        <v>1076</v>
      </c>
      <c r="D1396" s="451"/>
      <c r="E1396" s="473"/>
      <c r="F1396" s="453">
        <f>D1396*E1396</f>
        <v>0</v>
      </c>
      <c r="G1396" s="473"/>
      <c r="H1396" s="454">
        <v>100.8</v>
      </c>
      <c r="I1396" s="453">
        <f>G1396*H1396</f>
        <v>0</v>
      </c>
      <c r="J1396" s="455"/>
      <c r="K1396" s="89"/>
      <c r="L1396" s="90"/>
      <c r="M1396" s="63"/>
      <c r="N1396" s="63"/>
      <c r="O1396" s="63"/>
    </row>
    <row r="1397" spans="1:15" s="80" customFormat="1" ht="15" customHeight="1" hidden="1">
      <c r="A1397" s="456"/>
      <c r="B1397" s="457" t="s">
        <v>389</v>
      </c>
      <c r="C1397" s="450"/>
      <c r="D1397" s="451"/>
      <c r="E1397" s="473"/>
      <c r="F1397" s="453"/>
      <c r="G1397" s="473"/>
      <c r="H1397" s="454"/>
      <c r="I1397" s="453"/>
      <c r="J1397" s="455"/>
      <c r="K1397" s="89"/>
      <c r="L1397" s="90"/>
      <c r="M1397" s="63"/>
      <c r="N1397" s="63"/>
      <c r="O1397" s="63"/>
    </row>
    <row r="1398" spans="1:15" s="80" customFormat="1" ht="61.5" customHeight="1" hidden="1">
      <c r="A1398" s="456" t="s">
        <v>395</v>
      </c>
      <c r="B1398" s="458" t="s">
        <v>396</v>
      </c>
      <c r="C1398" s="450" t="s">
        <v>1076</v>
      </c>
      <c r="D1398" s="451"/>
      <c r="E1398" s="473">
        <f>H1398*bdi</f>
        <v>337.5365</v>
      </c>
      <c r="F1398" s="453">
        <f>D1398*E1398</f>
        <v>0</v>
      </c>
      <c r="G1398" s="473"/>
      <c r="H1398" s="454">
        <v>293.51</v>
      </c>
      <c r="I1398" s="453">
        <f>G1398*H1398</f>
        <v>0</v>
      </c>
      <c r="J1398" s="455" t="s">
        <v>120</v>
      </c>
      <c r="K1398" s="89"/>
      <c r="L1398" s="90"/>
      <c r="M1398" s="63"/>
      <c r="N1398" s="63"/>
      <c r="O1398" s="63"/>
    </row>
    <row r="1399" spans="1:15" s="80" customFormat="1" ht="15" customHeight="1" hidden="1">
      <c r="A1399" s="456"/>
      <c r="B1399" s="457" t="s">
        <v>392</v>
      </c>
      <c r="C1399" s="450"/>
      <c r="D1399" s="451"/>
      <c r="E1399" s="473"/>
      <c r="F1399" s="453"/>
      <c r="G1399" s="473"/>
      <c r="H1399" s="454"/>
      <c r="I1399" s="453"/>
      <c r="J1399" s="455"/>
      <c r="K1399" s="89"/>
      <c r="L1399" s="90"/>
      <c r="M1399" s="63"/>
      <c r="N1399" s="63"/>
      <c r="O1399" s="63"/>
    </row>
    <row r="1400" spans="1:15" s="80" customFormat="1" ht="45" customHeight="1" hidden="1">
      <c r="A1400" s="456" t="s">
        <v>397</v>
      </c>
      <c r="B1400" s="458" t="s">
        <v>398</v>
      </c>
      <c r="C1400" s="450" t="s">
        <v>1076</v>
      </c>
      <c r="D1400" s="451"/>
      <c r="E1400" s="473"/>
      <c r="F1400" s="453">
        <f>D1400*E1400</f>
        <v>0</v>
      </c>
      <c r="G1400" s="473"/>
      <c r="H1400" s="454">
        <v>333.51</v>
      </c>
      <c r="I1400" s="453">
        <f>G1400*H1400</f>
        <v>0</v>
      </c>
      <c r="J1400" s="455"/>
      <c r="K1400" s="89"/>
      <c r="L1400" s="90"/>
      <c r="M1400" s="63"/>
      <c r="N1400" s="63"/>
      <c r="O1400" s="63"/>
    </row>
    <row r="1401" spans="1:15" s="80" customFormat="1" ht="15" customHeight="1" hidden="1">
      <c r="A1401" s="456"/>
      <c r="B1401" s="457" t="s">
        <v>392</v>
      </c>
      <c r="C1401" s="450"/>
      <c r="D1401" s="451"/>
      <c r="E1401" s="473"/>
      <c r="F1401" s="453"/>
      <c r="G1401" s="473"/>
      <c r="H1401" s="454"/>
      <c r="I1401" s="453"/>
      <c r="J1401" s="455"/>
      <c r="K1401" s="89"/>
      <c r="L1401" s="90"/>
      <c r="M1401" s="63"/>
      <c r="N1401" s="63"/>
      <c r="O1401" s="63"/>
    </row>
    <row r="1402" spans="1:15" s="80" customFormat="1" ht="45" customHeight="1" hidden="1">
      <c r="A1402" s="456" t="s">
        <v>399</v>
      </c>
      <c r="B1402" s="458" t="s">
        <v>400</v>
      </c>
      <c r="C1402" s="450" t="s">
        <v>1076</v>
      </c>
      <c r="D1402" s="451"/>
      <c r="E1402" s="473"/>
      <c r="F1402" s="453">
        <f>D1402*E1402</f>
        <v>0</v>
      </c>
      <c r="G1402" s="473"/>
      <c r="H1402" s="454">
        <v>583.51</v>
      </c>
      <c r="I1402" s="453">
        <f>G1402*H1402</f>
        <v>0</v>
      </c>
      <c r="J1402" s="455"/>
      <c r="K1402" s="89"/>
      <c r="L1402" s="90"/>
      <c r="M1402" s="63"/>
      <c r="N1402" s="63"/>
      <c r="O1402" s="63"/>
    </row>
    <row r="1403" spans="1:15" s="80" customFormat="1" ht="15" customHeight="1" hidden="1">
      <c r="A1403" s="456"/>
      <c r="B1403" s="457" t="s">
        <v>392</v>
      </c>
      <c r="C1403" s="450"/>
      <c r="D1403" s="479"/>
      <c r="E1403" s="480"/>
      <c r="F1403" s="453"/>
      <c r="G1403" s="480"/>
      <c r="H1403" s="505"/>
      <c r="I1403" s="453"/>
      <c r="J1403" s="455"/>
      <c r="K1403" s="89"/>
      <c r="L1403" s="90"/>
      <c r="M1403" s="63"/>
      <c r="N1403" s="63"/>
      <c r="O1403" s="63"/>
    </row>
    <row r="1404" spans="1:15" s="80" customFormat="1" ht="17.25" customHeight="1">
      <c r="A1404" s="509"/>
      <c r="B1404" s="461"/>
      <c r="C1404" s="751" t="s">
        <v>1077</v>
      </c>
      <c r="D1404" s="752"/>
      <c r="E1404" s="752"/>
      <c r="F1404" s="463">
        <f>SUM(F1368:F1403)</f>
        <v>4604.186000000001</v>
      </c>
      <c r="G1404" s="552"/>
      <c r="H1404" s="553"/>
      <c r="I1404" s="466">
        <f>SUM(I1368:I1403)</f>
        <v>4003.64</v>
      </c>
      <c r="J1404" s="515"/>
      <c r="K1404" s="84"/>
      <c r="L1404" s="90"/>
      <c r="M1404" s="63"/>
      <c r="N1404" s="63"/>
      <c r="O1404" s="63"/>
    </row>
    <row r="1405" spans="1:15" s="80" customFormat="1" ht="18" customHeight="1">
      <c r="A1405" s="516">
        <v>140000</v>
      </c>
      <c r="B1405" s="437" t="s">
        <v>1024</v>
      </c>
      <c r="C1405" s="442"/>
      <c r="D1405" s="468"/>
      <c r="E1405" s="469"/>
      <c r="F1405" s="453"/>
      <c r="G1405" s="469"/>
      <c r="H1405" s="470"/>
      <c r="I1405" s="453"/>
      <c r="J1405" s="455"/>
      <c r="K1405" s="89"/>
      <c r="L1405" s="90"/>
      <c r="M1405" s="63"/>
      <c r="N1405" s="63"/>
      <c r="O1405" s="63"/>
    </row>
    <row r="1406" spans="1:15" s="80" customFormat="1" ht="15" customHeight="1">
      <c r="A1406" s="448">
        <v>140100</v>
      </c>
      <c r="B1406" s="513" t="s">
        <v>1146</v>
      </c>
      <c r="C1406" s="506"/>
      <c r="D1406" s="451"/>
      <c r="E1406" s="473"/>
      <c r="F1406" s="453"/>
      <c r="G1406" s="473"/>
      <c r="H1406" s="454"/>
      <c r="I1406" s="453"/>
      <c r="J1406" s="455"/>
      <c r="K1406" s="89"/>
      <c r="L1406" s="90"/>
      <c r="M1406" s="63"/>
      <c r="N1406" s="63"/>
      <c r="O1406" s="63"/>
    </row>
    <row r="1407" spans="1:15" s="572" customFormat="1" ht="45" customHeight="1" hidden="1">
      <c r="A1407" s="456">
        <v>140101</v>
      </c>
      <c r="B1407" s="458" t="s">
        <v>401</v>
      </c>
      <c r="C1407" s="450" t="s">
        <v>1055</v>
      </c>
      <c r="D1407" s="451"/>
      <c r="E1407" s="473"/>
      <c r="F1407" s="453">
        <f>D1407*E1407</f>
        <v>0</v>
      </c>
      <c r="G1407" s="473"/>
      <c r="H1407" s="454">
        <v>17.59</v>
      </c>
      <c r="I1407" s="453">
        <f>G1407*H1407</f>
        <v>0</v>
      </c>
      <c r="J1407" s="455"/>
      <c r="K1407" s="89"/>
      <c r="L1407" s="90"/>
      <c r="M1407" s="571"/>
      <c r="N1407" s="571"/>
      <c r="O1407" s="571"/>
    </row>
    <row r="1408" spans="1:15" s="124" customFormat="1" ht="15" customHeight="1" hidden="1">
      <c r="A1408" s="456"/>
      <c r="B1408" s="457" t="s">
        <v>1395</v>
      </c>
      <c r="C1408" s="450"/>
      <c r="D1408" s="451"/>
      <c r="E1408" s="473"/>
      <c r="F1408" s="453"/>
      <c r="G1408" s="473"/>
      <c r="H1408" s="454"/>
      <c r="I1408" s="453"/>
      <c r="J1408" s="455"/>
      <c r="K1408" s="89"/>
      <c r="L1408" s="90"/>
      <c r="M1408" s="123"/>
      <c r="N1408" s="123"/>
      <c r="O1408" s="123"/>
    </row>
    <row r="1409" spans="1:15" s="124" customFormat="1" ht="15" customHeight="1" hidden="1">
      <c r="A1409" s="456"/>
      <c r="B1409" s="457" t="s">
        <v>1406</v>
      </c>
      <c r="C1409" s="450"/>
      <c r="D1409" s="451"/>
      <c r="E1409" s="473"/>
      <c r="F1409" s="453"/>
      <c r="G1409" s="473"/>
      <c r="H1409" s="454"/>
      <c r="I1409" s="453"/>
      <c r="J1409" s="455"/>
      <c r="K1409" s="89"/>
      <c r="L1409" s="90"/>
      <c r="M1409" s="123"/>
      <c r="N1409" s="123"/>
      <c r="O1409" s="123"/>
    </row>
    <row r="1410" spans="1:15" s="124" customFormat="1" ht="15" customHeight="1" hidden="1">
      <c r="A1410" s="456"/>
      <c r="B1410" s="457" t="s">
        <v>1396</v>
      </c>
      <c r="C1410" s="450"/>
      <c r="D1410" s="451"/>
      <c r="E1410" s="473"/>
      <c r="F1410" s="453"/>
      <c r="G1410" s="473"/>
      <c r="H1410" s="454"/>
      <c r="I1410" s="453"/>
      <c r="J1410" s="455"/>
      <c r="K1410" s="89"/>
      <c r="L1410" s="90"/>
      <c r="M1410" s="123"/>
      <c r="N1410" s="123"/>
      <c r="O1410" s="123"/>
    </row>
    <row r="1411" spans="1:15" s="124" customFormat="1" ht="15" customHeight="1" hidden="1">
      <c r="A1411" s="456"/>
      <c r="B1411" s="457" t="s">
        <v>1397</v>
      </c>
      <c r="C1411" s="450"/>
      <c r="D1411" s="451"/>
      <c r="E1411" s="473"/>
      <c r="F1411" s="453"/>
      <c r="G1411" s="473"/>
      <c r="H1411" s="454"/>
      <c r="I1411" s="453"/>
      <c r="J1411" s="455"/>
      <c r="K1411" s="89"/>
      <c r="L1411" s="90"/>
      <c r="M1411" s="123"/>
      <c r="N1411" s="123"/>
      <c r="O1411" s="123"/>
    </row>
    <row r="1412" spans="1:15" s="124" customFormat="1" ht="15" customHeight="1">
      <c r="A1412" s="456" t="s">
        <v>1533</v>
      </c>
      <c r="B1412" s="458" t="s">
        <v>1394</v>
      </c>
      <c r="C1412" s="450" t="s">
        <v>1055</v>
      </c>
      <c r="D1412" s="451">
        <f>'[3]Levantamento de Revest Internos'!AJ20+'[3]Levantamento de Revest Internos'!AJ30</f>
        <v>966.38885</v>
      </c>
      <c r="E1412" s="473">
        <f>H1412*bdi</f>
        <v>15.662999999999998</v>
      </c>
      <c r="F1412" s="453">
        <f>D1412*E1412</f>
        <v>15136.548557549999</v>
      </c>
      <c r="G1412" s="473">
        <v>203.39</v>
      </c>
      <c r="H1412" s="454">
        <v>13.62</v>
      </c>
      <c r="I1412" s="453">
        <f>G1412*H1412</f>
        <v>2770.1717999999996</v>
      </c>
      <c r="J1412" s="455" t="s">
        <v>120</v>
      </c>
      <c r="K1412" s="89"/>
      <c r="L1412" s="90"/>
      <c r="M1412" s="123"/>
      <c r="N1412" s="123"/>
      <c r="O1412" s="123"/>
    </row>
    <row r="1413" spans="1:15" s="124" customFormat="1" ht="15" customHeight="1">
      <c r="A1413" s="456"/>
      <c r="B1413" s="457" t="s">
        <v>1395</v>
      </c>
      <c r="C1413" s="450"/>
      <c r="D1413" s="451"/>
      <c r="E1413" s="473"/>
      <c r="F1413" s="453"/>
      <c r="G1413" s="473"/>
      <c r="H1413" s="454"/>
      <c r="I1413" s="453"/>
      <c r="J1413" s="455"/>
      <c r="K1413" s="89"/>
      <c r="L1413" s="90"/>
      <c r="M1413" s="123"/>
      <c r="N1413" s="123"/>
      <c r="O1413" s="123"/>
    </row>
    <row r="1414" spans="1:15" s="124" customFormat="1" ht="15" customHeight="1">
      <c r="A1414" s="456"/>
      <c r="B1414" s="457" t="s">
        <v>1396</v>
      </c>
      <c r="C1414" s="450"/>
      <c r="D1414" s="451"/>
      <c r="E1414" s="473"/>
      <c r="F1414" s="453"/>
      <c r="G1414" s="473"/>
      <c r="H1414" s="454"/>
      <c r="I1414" s="453"/>
      <c r="J1414" s="455"/>
      <c r="K1414" s="89"/>
      <c r="L1414" s="90"/>
      <c r="M1414" s="123"/>
      <c r="N1414" s="123"/>
      <c r="O1414" s="123"/>
    </row>
    <row r="1415" spans="1:15" s="124" customFormat="1" ht="15" customHeight="1">
      <c r="A1415" s="456"/>
      <c r="B1415" s="457" t="s">
        <v>1397</v>
      </c>
      <c r="C1415" s="450"/>
      <c r="D1415" s="451"/>
      <c r="E1415" s="473"/>
      <c r="F1415" s="453"/>
      <c r="G1415" s="473"/>
      <c r="H1415" s="454"/>
      <c r="I1415" s="453"/>
      <c r="J1415" s="455"/>
      <c r="K1415" s="89"/>
      <c r="L1415" s="90"/>
      <c r="M1415" s="123"/>
      <c r="N1415" s="123"/>
      <c r="O1415" s="123"/>
    </row>
    <row r="1416" spans="1:15" s="124" customFormat="1" ht="15" customHeight="1" hidden="1">
      <c r="A1416" s="456" t="s">
        <v>402</v>
      </c>
      <c r="B1416" s="458" t="s">
        <v>403</v>
      </c>
      <c r="C1416" s="450" t="s">
        <v>1055</v>
      </c>
      <c r="D1416" s="451"/>
      <c r="E1416" s="473"/>
      <c r="F1416" s="453">
        <f>D1416*E1416</f>
        <v>0</v>
      </c>
      <c r="G1416" s="473"/>
      <c r="H1416" s="454">
        <v>13.61</v>
      </c>
      <c r="I1416" s="453">
        <f>G1416*H1416</f>
        <v>0</v>
      </c>
      <c r="J1416" s="455"/>
      <c r="K1416" s="89"/>
      <c r="L1416" s="90"/>
      <c r="M1416" s="123"/>
      <c r="N1416" s="123"/>
      <c r="O1416" s="123"/>
    </row>
    <row r="1417" spans="1:15" s="124" customFormat="1" ht="15" customHeight="1" hidden="1">
      <c r="A1417" s="456"/>
      <c r="B1417" s="457" t="s">
        <v>1395</v>
      </c>
      <c r="C1417" s="450"/>
      <c r="D1417" s="451"/>
      <c r="E1417" s="473"/>
      <c r="F1417" s="453"/>
      <c r="G1417" s="473"/>
      <c r="H1417" s="454"/>
      <c r="I1417" s="453"/>
      <c r="J1417" s="455"/>
      <c r="K1417" s="89"/>
      <c r="L1417" s="90"/>
      <c r="M1417" s="123"/>
      <c r="N1417" s="123"/>
      <c r="O1417" s="123"/>
    </row>
    <row r="1418" spans="1:15" s="124" customFormat="1" ht="15" customHeight="1" hidden="1">
      <c r="A1418" s="456"/>
      <c r="B1418" s="457" t="s">
        <v>1396</v>
      </c>
      <c r="C1418" s="450"/>
      <c r="D1418" s="451"/>
      <c r="E1418" s="473"/>
      <c r="F1418" s="453"/>
      <c r="G1418" s="473"/>
      <c r="H1418" s="454"/>
      <c r="I1418" s="453"/>
      <c r="J1418" s="455"/>
      <c r="K1418" s="89"/>
      <c r="L1418" s="90"/>
      <c r="M1418" s="123"/>
      <c r="N1418" s="123"/>
      <c r="O1418" s="123"/>
    </row>
    <row r="1419" spans="1:15" s="572" customFormat="1" ht="30" customHeight="1" hidden="1">
      <c r="A1419" s="456" t="s">
        <v>404</v>
      </c>
      <c r="B1419" s="458" t="s">
        <v>405</v>
      </c>
      <c r="C1419" s="450" t="s">
        <v>1055</v>
      </c>
      <c r="D1419" s="451"/>
      <c r="E1419" s="473"/>
      <c r="F1419" s="453">
        <f>D1419*E1419</f>
        <v>0</v>
      </c>
      <c r="G1419" s="473"/>
      <c r="H1419" s="454">
        <v>11.79</v>
      </c>
      <c r="I1419" s="453">
        <f>G1419*H1419</f>
        <v>0</v>
      </c>
      <c r="J1419" s="455"/>
      <c r="K1419" s="89"/>
      <c r="L1419" s="90"/>
      <c r="M1419" s="571"/>
      <c r="N1419" s="571"/>
      <c r="O1419" s="571"/>
    </row>
    <row r="1420" spans="1:15" s="124" customFormat="1" ht="15" customHeight="1" hidden="1">
      <c r="A1420" s="456"/>
      <c r="B1420" s="457" t="s">
        <v>1153</v>
      </c>
      <c r="C1420" s="450"/>
      <c r="D1420" s="451"/>
      <c r="E1420" s="473"/>
      <c r="F1420" s="453"/>
      <c r="G1420" s="473"/>
      <c r="H1420" s="454"/>
      <c r="I1420" s="453"/>
      <c r="J1420" s="455"/>
      <c r="K1420" s="89"/>
      <c r="L1420" s="90"/>
      <c r="M1420" s="123"/>
      <c r="N1420" s="123"/>
      <c r="O1420" s="123"/>
    </row>
    <row r="1421" spans="1:15" s="124" customFormat="1" ht="15" customHeight="1" hidden="1">
      <c r="A1421" s="456"/>
      <c r="B1421" s="457" t="s">
        <v>1150</v>
      </c>
      <c r="C1421" s="450"/>
      <c r="D1421" s="451"/>
      <c r="E1421" s="473"/>
      <c r="F1421" s="453"/>
      <c r="G1421" s="473"/>
      <c r="H1421" s="454"/>
      <c r="I1421" s="453"/>
      <c r="J1421" s="455"/>
      <c r="K1421" s="89"/>
      <c r="L1421" s="90"/>
      <c r="M1421" s="123"/>
      <c r="N1421" s="123"/>
      <c r="O1421" s="123"/>
    </row>
    <row r="1422" spans="1:15" s="124" customFormat="1" ht="15" customHeight="1">
      <c r="A1422" s="456" t="s">
        <v>406</v>
      </c>
      <c r="B1422" s="458" t="s">
        <v>407</v>
      </c>
      <c r="C1422" s="450" t="s">
        <v>1055</v>
      </c>
      <c r="D1422" s="451">
        <f>'[3]Levantamento de Revest Internos'!AJ19+'[3]Levantamento de Revest Internos'!AJ29</f>
        <v>1000.94885</v>
      </c>
      <c r="E1422" s="473">
        <f>H1422*bdi</f>
        <v>3.4499999999999997</v>
      </c>
      <c r="F1422" s="453">
        <f>D1422*E1422</f>
        <v>3453.2735325</v>
      </c>
      <c r="G1422" s="473">
        <v>203.39</v>
      </c>
      <c r="H1422" s="454">
        <v>3</v>
      </c>
      <c r="I1422" s="453">
        <f>G1422*H1422</f>
        <v>610.17</v>
      </c>
      <c r="J1422" s="455" t="s">
        <v>120</v>
      </c>
      <c r="K1422" s="89"/>
      <c r="L1422" s="90"/>
      <c r="M1422" s="123"/>
      <c r="N1422" s="123"/>
      <c r="O1422" s="123"/>
    </row>
    <row r="1423" spans="1:15" s="124" customFormat="1" ht="15" customHeight="1" hidden="1">
      <c r="A1423" s="456" t="s">
        <v>1534</v>
      </c>
      <c r="B1423" s="458" t="s">
        <v>1398</v>
      </c>
      <c r="C1423" s="450" t="s">
        <v>1055</v>
      </c>
      <c r="D1423" s="451"/>
      <c r="E1423" s="473"/>
      <c r="F1423" s="453">
        <f>D1423*E1423</f>
        <v>0</v>
      </c>
      <c r="G1423" s="473"/>
      <c r="H1423" s="454">
        <v>4.07</v>
      </c>
      <c r="I1423" s="453">
        <f>G1423*H1423</f>
        <v>0</v>
      </c>
      <c r="J1423" s="455"/>
      <c r="K1423" s="89"/>
      <c r="L1423" s="90"/>
      <c r="M1423" s="123"/>
      <c r="N1423" s="123"/>
      <c r="O1423" s="123"/>
    </row>
    <row r="1424" spans="1:15" s="124" customFormat="1" ht="45" customHeight="1" hidden="1">
      <c r="A1424" s="456" t="s">
        <v>408</v>
      </c>
      <c r="B1424" s="458" t="s">
        <v>409</v>
      </c>
      <c r="C1424" s="450" t="s">
        <v>1055</v>
      </c>
      <c r="D1424" s="451"/>
      <c r="E1424" s="473"/>
      <c r="F1424" s="453">
        <f>D1424*E1424</f>
        <v>0</v>
      </c>
      <c r="G1424" s="473"/>
      <c r="H1424" s="454">
        <v>4.24</v>
      </c>
      <c r="I1424" s="453">
        <f>G1424*H1424</f>
        <v>0</v>
      </c>
      <c r="J1424" s="455"/>
      <c r="K1424" s="89"/>
      <c r="L1424" s="90"/>
      <c r="M1424" s="123"/>
      <c r="N1424" s="123"/>
      <c r="O1424" s="123"/>
    </row>
    <row r="1425" spans="1:15" s="124" customFormat="1" ht="30" customHeight="1" hidden="1">
      <c r="A1425" s="456" t="s">
        <v>410</v>
      </c>
      <c r="B1425" s="573" t="s">
        <v>411</v>
      </c>
      <c r="C1425" s="450" t="s">
        <v>1055</v>
      </c>
      <c r="D1425" s="451"/>
      <c r="E1425" s="473"/>
      <c r="F1425" s="453">
        <f>D1425*E1425</f>
        <v>0</v>
      </c>
      <c r="G1425" s="473"/>
      <c r="H1425" s="454">
        <v>38.53</v>
      </c>
      <c r="I1425" s="453">
        <f>G1425*H1425</f>
        <v>0</v>
      </c>
      <c r="J1425" s="455"/>
      <c r="K1425" s="89"/>
      <c r="L1425" s="90"/>
      <c r="M1425" s="123"/>
      <c r="N1425" s="123"/>
      <c r="O1425" s="123"/>
    </row>
    <row r="1426" spans="1:15" s="124" customFormat="1" ht="15" customHeight="1" hidden="1">
      <c r="A1426" s="456"/>
      <c r="B1426" s="534" t="s">
        <v>1150</v>
      </c>
      <c r="C1426" s="450"/>
      <c r="D1426" s="451"/>
      <c r="E1426" s="473"/>
      <c r="F1426" s="453"/>
      <c r="G1426" s="473"/>
      <c r="H1426" s="454"/>
      <c r="I1426" s="453"/>
      <c r="J1426" s="455"/>
      <c r="K1426" s="89"/>
      <c r="L1426" s="90"/>
      <c r="M1426" s="123"/>
      <c r="N1426" s="123"/>
      <c r="O1426" s="123"/>
    </row>
    <row r="1427" spans="1:15" s="124" customFormat="1" ht="15" customHeight="1" hidden="1">
      <c r="A1427" s="456"/>
      <c r="B1427" s="534" t="s">
        <v>412</v>
      </c>
      <c r="C1427" s="450"/>
      <c r="D1427" s="451"/>
      <c r="E1427" s="473"/>
      <c r="F1427" s="453"/>
      <c r="G1427" s="473"/>
      <c r="H1427" s="454"/>
      <c r="I1427" s="453"/>
      <c r="J1427" s="455"/>
      <c r="K1427" s="89"/>
      <c r="L1427" s="90"/>
      <c r="M1427" s="123"/>
      <c r="N1427" s="123"/>
      <c r="O1427" s="123"/>
    </row>
    <row r="1428" spans="1:15" s="124" customFormat="1" ht="15" customHeight="1" hidden="1">
      <c r="A1428" s="456"/>
      <c r="B1428" s="534" t="s">
        <v>1397</v>
      </c>
      <c r="C1428" s="450"/>
      <c r="D1428" s="451"/>
      <c r="E1428" s="473"/>
      <c r="F1428" s="453"/>
      <c r="G1428" s="473"/>
      <c r="H1428" s="454"/>
      <c r="I1428" s="453"/>
      <c r="J1428" s="455"/>
      <c r="K1428" s="89"/>
      <c r="L1428" s="90"/>
      <c r="M1428" s="123"/>
      <c r="N1428" s="123"/>
      <c r="O1428" s="123"/>
    </row>
    <row r="1429" spans="1:15" s="124" customFormat="1" ht="15" customHeight="1" hidden="1">
      <c r="A1429" s="456"/>
      <c r="B1429" s="534" t="s">
        <v>413</v>
      </c>
      <c r="C1429" s="450"/>
      <c r="D1429" s="451"/>
      <c r="E1429" s="473"/>
      <c r="F1429" s="453"/>
      <c r="G1429" s="473"/>
      <c r="H1429" s="454"/>
      <c r="I1429" s="453"/>
      <c r="J1429" s="455"/>
      <c r="K1429" s="89"/>
      <c r="L1429" s="90"/>
      <c r="M1429" s="123"/>
      <c r="N1429" s="123"/>
      <c r="O1429" s="123"/>
    </row>
    <row r="1430" spans="1:15" s="124" customFormat="1" ht="30" customHeight="1" hidden="1">
      <c r="A1430" s="456"/>
      <c r="B1430" s="534" t="s">
        <v>414</v>
      </c>
      <c r="C1430" s="450"/>
      <c r="D1430" s="451"/>
      <c r="E1430" s="473"/>
      <c r="F1430" s="453"/>
      <c r="G1430" s="473"/>
      <c r="H1430" s="454"/>
      <c r="I1430" s="453"/>
      <c r="J1430" s="455"/>
      <c r="K1430" s="89"/>
      <c r="L1430" s="90"/>
      <c r="M1430" s="123"/>
      <c r="N1430" s="123"/>
      <c r="O1430" s="123"/>
    </row>
    <row r="1431" spans="1:15" s="124" customFormat="1" ht="30" customHeight="1" hidden="1">
      <c r="A1431" s="456" t="s">
        <v>415</v>
      </c>
      <c r="B1431" s="573" t="s">
        <v>416</v>
      </c>
      <c r="C1431" s="450" t="s">
        <v>1055</v>
      </c>
      <c r="D1431" s="451"/>
      <c r="E1431" s="473"/>
      <c r="F1431" s="453">
        <f>D1431*E1431</f>
        <v>0</v>
      </c>
      <c r="G1431" s="473"/>
      <c r="H1431" s="454">
        <v>37.64</v>
      </c>
      <c r="I1431" s="453">
        <f>G1431*H1431</f>
        <v>0</v>
      </c>
      <c r="J1431" s="447"/>
      <c r="K1431" s="89"/>
      <c r="L1431" s="90"/>
      <c r="M1431" s="123"/>
      <c r="N1431" s="123"/>
      <c r="O1431" s="123"/>
    </row>
    <row r="1432" spans="1:15" s="124" customFormat="1" ht="15" customHeight="1" hidden="1">
      <c r="A1432" s="456"/>
      <c r="B1432" s="534" t="s">
        <v>1400</v>
      </c>
      <c r="C1432" s="450"/>
      <c r="D1432" s="451"/>
      <c r="E1432" s="473"/>
      <c r="F1432" s="453"/>
      <c r="G1432" s="473"/>
      <c r="H1432" s="454"/>
      <c r="I1432" s="453"/>
      <c r="J1432" s="455"/>
      <c r="K1432" s="89"/>
      <c r="L1432" s="90"/>
      <c r="M1432" s="123"/>
      <c r="N1432" s="123"/>
      <c r="O1432" s="123"/>
    </row>
    <row r="1433" spans="1:15" s="124" customFormat="1" ht="15" customHeight="1" hidden="1">
      <c r="A1433" s="456"/>
      <c r="B1433" s="534" t="s">
        <v>1401</v>
      </c>
      <c r="C1433" s="450"/>
      <c r="D1433" s="451"/>
      <c r="E1433" s="473"/>
      <c r="F1433" s="453"/>
      <c r="G1433" s="473"/>
      <c r="H1433" s="454"/>
      <c r="I1433" s="453"/>
      <c r="J1433" s="455"/>
      <c r="K1433" s="89"/>
      <c r="L1433" s="90"/>
      <c r="M1433" s="123"/>
      <c r="N1433" s="123"/>
      <c r="O1433" s="123"/>
    </row>
    <row r="1434" spans="1:15" s="124" customFormat="1" ht="30" customHeight="1" hidden="1">
      <c r="A1434" s="456"/>
      <c r="B1434" s="534" t="s">
        <v>414</v>
      </c>
      <c r="C1434" s="450"/>
      <c r="D1434" s="451"/>
      <c r="E1434" s="473"/>
      <c r="F1434" s="453"/>
      <c r="G1434" s="473"/>
      <c r="H1434" s="454"/>
      <c r="I1434" s="453"/>
      <c r="J1434" s="455"/>
      <c r="K1434" s="89"/>
      <c r="L1434" s="90"/>
      <c r="M1434" s="123"/>
      <c r="N1434" s="123"/>
      <c r="O1434" s="123"/>
    </row>
    <row r="1435" spans="1:15" s="124" customFormat="1" ht="30" customHeight="1">
      <c r="A1435" s="456" t="s">
        <v>417</v>
      </c>
      <c r="B1435" s="573" t="s">
        <v>1399</v>
      </c>
      <c r="C1435" s="450" t="s">
        <v>1055</v>
      </c>
      <c r="D1435" s="451"/>
      <c r="E1435" s="473"/>
      <c r="F1435" s="453"/>
      <c r="G1435" s="473">
        <v>97.49</v>
      </c>
      <c r="H1435" s="454">
        <v>40.43</v>
      </c>
      <c r="I1435" s="453">
        <f>G1435*H1435</f>
        <v>3941.5206999999996</v>
      </c>
      <c r="J1435" s="455"/>
      <c r="K1435" s="89"/>
      <c r="L1435" s="90"/>
      <c r="M1435" s="123"/>
      <c r="N1435" s="123"/>
      <c r="O1435" s="123"/>
    </row>
    <row r="1436" spans="1:15" s="124" customFormat="1" ht="15" customHeight="1">
      <c r="A1436" s="456"/>
      <c r="B1436" s="534" t="s">
        <v>1400</v>
      </c>
      <c r="C1436" s="450"/>
      <c r="D1436" s="451"/>
      <c r="E1436" s="473"/>
      <c r="F1436" s="453"/>
      <c r="G1436" s="473"/>
      <c r="H1436" s="454"/>
      <c r="I1436" s="453"/>
      <c r="J1436" s="455"/>
      <c r="K1436" s="89"/>
      <c r="L1436" s="90"/>
      <c r="M1436" s="123"/>
      <c r="N1436" s="123"/>
      <c r="O1436" s="123"/>
    </row>
    <row r="1437" spans="1:15" s="124" customFormat="1" ht="15" customHeight="1">
      <c r="A1437" s="456"/>
      <c r="B1437" s="534" t="s">
        <v>1401</v>
      </c>
      <c r="C1437" s="450"/>
      <c r="D1437" s="451"/>
      <c r="E1437" s="473"/>
      <c r="F1437" s="453"/>
      <c r="G1437" s="473"/>
      <c r="H1437" s="454"/>
      <c r="I1437" s="453"/>
      <c r="J1437" s="455"/>
      <c r="K1437" s="89"/>
      <c r="L1437" s="90"/>
      <c r="M1437" s="123"/>
      <c r="N1437" s="123"/>
      <c r="O1437" s="123"/>
    </row>
    <row r="1438" spans="1:15" s="124" customFormat="1" ht="30" customHeight="1">
      <c r="A1438" s="456" t="s">
        <v>418</v>
      </c>
      <c r="B1438" s="573" t="s">
        <v>1402</v>
      </c>
      <c r="C1438" s="450" t="s">
        <v>1055</v>
      </c>
      <c r="D1438" s="451"/>
      <c r="E1438" s="473"/>
      <c r="F1438" s="453"/>
      <c r="G1438" s="473">
        <v>97.49</v>
      </c>
      <c r="H1438" s="454">
        <v>4.9</v>
      </c>
      <c r="I1438" s="453">
        <f>G1438*H1438</f>
        <v>477.701</v>
      </c>
      <c r="J1438" s="455"/>
      <c r="K1438" s="89"/>
      <c r="L1438" s="90"/>
      <c r="M1438" s="123"/>
      <c r="N1438" s="123"/>
      <c r="O1438" s="123"/>
    </row>
    <row r="1439" spans="1:15" s="124" customFormat="1" ht="15" customHeight="1">
      <c r="A1439" s="456"/>
      <c r="B1439" s="534" t="s">
        <v>1403</v>
      </c>
      <c r="C1439" s="450"/>
      <c r="D1439" s="451"/>
      <c r="E1439" s="473"/>
      <c r="F1439" s="453"/>
      <c r="G1439" s="473"/>
      <c r="H1439" s="454"/>
      <c r="I1439" s="453"/>
      <c r="J1439" s="455"/>
      <c r="K1439" s="89"/>
      <c r="L1439" s="90"/>
      <c r="M1439" s="123"/>
      <c r="N1439" s="123"/>
      <c r="O1439" s="123"/>
    </row>
    <row r="1440" spans="1:15" s="80" customFormat="1" ht="15" customHeight="1">
      <c r="A1440" s="456" t="s">
        <v>419</v>
      </c>
      <c r="B1440" s="520" t="s">
        <v>1352</v>
      </c>
      <c r="C1440" s="450"/>
      <c r="D1440" s="451"/>
      <c r="E1440" s="473"/>
      <c r="F1440" s="453"/>
      <c r="G1440" s="473"/>
      <c r="H1440" s="454"/>
      <c r="I1440" s="453"/>
      <c r="J1440" s="455"/>
      <c r="K1440" s="89"/>
      <c r="L1440" s="90"/>
      <c r="M1440" s="63"/>
      <c r="N1440" s="63"/>
      <c r="O1440" s="63"/>
    </row>
    <row r="1441" spans="1:15" s="91" customFormat="1" ht="45" customHeight="1" hidden="1">
      <c r="A1441" s="456" t="s">
        <v>420</v>
      </c>
      <c r="B1441" s="458" t="s">
        <v>421</v>
      </c>
      <c r="C1441" s="450" t="s">
        <v>1076</v>
      </c>
      <c r="D1441" s="451"/>
      <c r="E1441" s="473"/>
      <c r="F1441" s="453">
        <f>D1441*E1441</f>
        <v>0</v>
      </c>
      <c r="G1441" s="473"/>
      <c r="H1441" s="454">
        <v>6.28</v>
      </c>
      <c r="I1441" s="453">
        <f>G1441*H1441</f>
        <v>0</v>
      </c>
      <c r="J1441" s="455"/>
      <c r="K1441" s="89"/>
      <c r="L1441" s="90"/>
      <c r="M1441" s="90"/>
      <c r="N1441" s="90"/>
      <c r="O1441" s="90"/>
    </row>
    <row r="1442" spans="1:15" s="91" customFormat="1" ht="21" customHeight="1">
      <c r="A1442" s="456" t="s">
        <v>422</v>
      </c>
      <c r="B1442" s="458" t="s">
        <v>423</v>
      </c>
      <c r="C1442" s="450" t="s">
        <v>1076</v>
      </c>
      <c r="D1442" s="451">
        <f>45</f>
        <v>45</v>
      </c>
      <c r="E1442" s="473">
        <f>H1442*bdi</f>
        <v>10.304</v>
      </c>
      <c r="F1442" s="453">
        <f>D1442*E1442</f>
        <v>463.68</v>
      </c>
      <c r="G1442" s="473">
        <v>45</v>
      </c>
      <c r="H1442" s="454">
        <v>8.96</v>
      </c>
      <c r="I1442" s="453">
        <f>G1442*H1442</f>
        <v>403.20000000000005</v>
      </c>
      <c r="J1442" s="455" t="s">
        <v>120</v>
      </c>
      <c r="K1442" s="89"/>
      <c r="L1442" s="90"/>
      <c r="M1442" s="90"/>
      <c r="N1442" s="90"/>
      <c r="O1442" s="90"/>
    </row>
    <row r="1443" spans="1:15" s="91" customFormat="1" ht="30" customHeight="1" hidden="1">
      <c r="A1443" s="456" t="s">
        <v>424</v>
      </c>
      <c r="B1443" s="458" t="s">
        <v>425</v>
      </c>
      <c r="C1443" s="450" t="s">
        <v>1076</v>
      </c>
      <c r="D1443" s="479"/>
      <c r="E1443" s="480"/>
      <c r="F1443" s="453">
        <f>D1443*E1443</f>
        <v>0</v>
      </c>
      <c r="G1443" s="480"/>
      <c r="H1443" s="454">
        <v>4.03</v>
      </c>
      <c r="I1443" s="453">
        <f>G1443*H1443</f>
        <v>0</v>
      </c>
      <c r="J1443" s="455"/>
      <c r="K1443" s="89"/>
      <c r="L1443" s="90"/>
      <c r="M1443" s="90"/>
      <c r="N1443" s="90"/>
      <c r="O1443" s="90"/>
    </row>
    <row r="1444" spans="1:15" s="80" customFormat="1" ht="18" customHeight="1">
      <c r="A1444" s="482"/>
      <c r="B1444" s="483"/>
      <c r="C1444" s="751" t="s">
        <v>1077</v>
      </c>
      <c r="D1444" s="752"/>
      <c r="E1444" s="752"/>
      <c r="F1444" s="463">
        <f>SUM(F1407:F1443)</f>
        <v>19053.50209005</v>
      </c>
      <c r="G1444" s="552"/>
      <c r="H1444" s="553"/>
      <c r="I1444" s="466">
        <f>SUM(I1407:I1443)</f>
        <v>8202.7635</v>
      </c>
      <c r="J1444" s="455"/>
      <c r="K1444" s="84"/>
      <c r="L1444" s="90"/>
      <c r="M1444" s="63"/>
      <c r="N1444" s="63"/>
      <c r="O1444" s="63"/>
    </row>
    <row r="1445" spans="1:15" s="80" customFormat="1" ht="18" customHeight="1">
      <c r="A1445" s="516">
        <v>150000</v>
      </c>
      <c r="B1445" s="437" t="s">
        <v>1025</v>
      </c>
      <c r="C1445" s="442"/>
      <c r="D1445" s="468"/>
      <c r="E1445" s="563"/>
      <c r="F1445" s="453"/>
      <c r="G1445" s="563"/>
      <c r="H1445" s="501"/>
      <c r="I1445" s="499"/>
      <c r="J1445" s="455"/>
      <c r="K1445" s="84"/>
      <c r="L1445" s="90"/>
      <c r="M1445" s="63"/>
      <c r="N1445" s="63"/>
      <c r="O1445" s="63"/>
    </row>
    <row r="1446" spans="1:15" s="80" customFormat="1" ht="15" customHeight="1" hidden="1">
      <c r="A1446" s="448">
        <v>150100</v>
      </c>
      <c r="B1446" s="513" t="s">
        <v>1404</v>
      </c>
      <c r="C1446" s="506"/>
      <c r="D1446" s="451"/>
      <c r="E1446" s="564"/>
      <c r="F1446" s="453"/>
      <c r="G1446" s="564"/>
      <c r="H1446" s="501"/>
      <c r="I1446" s="499"/>
      <c r="J1446" s="455"/>
      <c r="K1446" s="84"/>
      <c r="L1446" s="90"/>
      <c r="M1446" s="63"/>
      <c r="N1446" s="63"/>
      <c r="O1446" s="63"/>
    </row>
    <row r="1447" spans="1:15" s="80" customFormat="1" ht="30" customHeight="1" hidden="1">
      <c r="A1447" s="456">
        <v>150101</v>
      </c>
      <c r="B1447" s="458" t="s">
        <v>426</v>
      </c>
      <c r="C1447" s="450" t="s">
        <v>1467</v>
      </c>
      <c r="D1447" s="451"/>
      <c r="E1447" s="564"/>
      <c r="F1447" s="453">
        <f>D1447*E1447</f>
        <v>0</v>
      </c>
      <c r="G1447" s="564"/>
      <c r="H1447" s="501">
        <v>67.45</v>
      </c>
      <c r="I1447" s="499">
        <f>G1447*H1447</f>
        <v>0</v>
      </c>
      <c r="J1447" s="455"/>
      <c r="K1447" s="84"/>
      <c r="L1447" s="90"/>
      <c r="M1447" s="63"/>
      <c r="N1447" s="63"/>
      <c r="O1447" s="63"/>
    </row>
    <row r="1448" spans="1:15" s="80" customFormat="1" ht="15" customHeight="1" hidden="1">
      <c r="A1448" s="456"/>
      <c r="B1448" s="457" t="s">
        <v>1150</v>
      </c>
      <c r="C1448" s="450"/>
      <c r="D1448" s="451"/>
      <c r="E1448" s="564"/>
      <c r="F1448" s="453"/>
      <c r="G1448" s="564"/>
      <c r="H1448" s="501"/>
      <c r="I1448" s="499"/>
      <c r="J1448" s="455"/>
      <c r="K1448" s="84"/>
      <c r="L1448" s="90"/>
      <c r="M1448" s="63"/>
      <c r="N1448" s="63"/>
      <c r="O1448" s="63"/>
    </row>
    <row r="1449" spans="1:15" s="80" customFormat="1" ht="15" customHeight="1" hidden="1">
      <c r="A1449" s="456"/>
      <c r="B1449" s="457" t="s">
        <v>1153</v>
      </c>
      <c r="C1449" s="450"/>
      <c r="D1449" s="451"/>
      <c r="E1449" s="564"/>
      <c r="F1449" s="453"/>
      <c r="G1449" s="564"/>
      <c r="H1449" s="501"/>
      <c r="I1449" s="499"/>
      <c r="J1449" s="455"/>
      <c r="K1449" s="84"/>
      <c r="L1449" s="90"/>
      <c r="M1449" s="63"/>
      <c r="N1449" s="63"/>
      <c r="O1449" s="63"/>
    </row>
    <row r="1450" spans="1:15" s="80" customFormat="1" ht="30" customHeight="1" hidden="1">
      <c r="A1450" s="456"/>
      <c r="B1450" s="457" t="s">
        <v>427</v>
      </c>
      <c r="C1450" s="450"/>
      <c r="D1450" s="451"/>
      <c r="E1450" s="564"/>
      <c r="F1450" s="453"/>
      <c r="G1450" s="564"/>
      <c r="H1450" s="501"/>
      <c r="I1450" s="499"/>
      <c r="J1450" s="455"/>
      <c r="K1450" s="84"/>
      <c r="L1450" s="90"/>
      <c r="M1450" s="63"/>
      <c r="N1450" s="63"/>
      <c r="O1450" s="63"/>
    </row>
    <row r="1451" spans="1:15" s="80" customFormat="1" ht="45" customHeight="1" hidden="1">
      <c r="A1451" s="456" t="s">
        <v>428</v>
      </c>
      <c r="B1451" s="458" t="s">
        <v>429</v>
      </c>
      <c r="C1451" s="450" t="s">
        <v>1467</v>
      </c>
      <c r="D1451" s="451"/>
      <c r="E1451" s="564"/>
      <c r="F1451" s="453">
        <f>D1451*E1451</f>
        <v>0</v>
      </c>
      <c r="G1451" s="564"/>
      <c r="H1451" s="501">
        <v>143.74</v>
      </c>
      <c r="I1451" s="499">
        <f>G1451*H1451</f>
        <v>0</v>
      </c>
      <c r="J1451" s="455"/>
      <c r="K1451" s="84"/>
      <c r="L1451" s="90"/>
      <c r="M1451" s="63"/>
      <c r="N1451" s="63"/>
      <c r="O1451" s="63"/>
    </row>
    <row r="1452" spans="1:15" s="80" customFormat="1" ht="15" customHeight="1" hidden="1">
      <c r="A1452" s="456"/>
      <c r="B1452" s="457" t="s">
        <v>1153</v>
      </c>
      <c r="C1452" s="450"/>
      <c r="D1452" s="451"/>
      <c r="E1452" s="564"/>
      <c r="F1452" s="453"/>
      <c r="G1452" s="564"/>
      <c r="H1452" s="501"/>
      <c r="I1452" s="499"/>
      <c r="J1452" s="455"/>
      <c r="K1452" s="84"/>
      <c r="L1452" s="90"/>
      <c r="M1452" s="63"/>
      <c r="N1452" s="63"/>
      <c r="O1452" s="63"/>
    </row>
    <row r="1453" spans="1:15" s="80" customFormat="1" ht="15" customHeight="1" hidden="1">
      <c r="A1453" s="456"/>
      <c r="B1453" s="457" t="s">
        <v>1150</v>
      </c>
      <c r="C1453" s="450"/>
      <c r="D1453" s="451"/>
      <c r="E1453" s="564"/>
      <c r="F1453" s="453"/>
      <c r="G1453" s="564"/>
      <c r="H1453" s="501"/>
      <c r="I1453" s="499"/>
      <c r="J1453" s="455"/>
      <c r="K1453" s="84"/>
      <c r="L1453" s="90"/>
      <c r="M1453" s="63"/>
      <c r="N1453" s="63"/>
      <c r="O1453" s="63"/>
    </row>
    <row r="1454" spans="1:15" s="80" customFormat="1" ht="30" customHeight="1" hidden="1">
      <c r="A1454" s="456"/>
      <c r="B1454" s="457" t="s">
        <v>430</v>
      </c>
      <c r="C1454" s="450"/>
      <c r="D1454" s="451"/>
      <c r="E1454" s="564"/>
      <c r="F1454" s="453"/>
      <c r="G1454" s="564"/>
      <c r="H1454" s="501"/>
      <c r="I1454" s="499"/>
      <c r="J1454" s="455"/>
      <c r="K1454" s="84"/>
      <c r="L1454" s="90"/>
      <c r="M1454" s="63"/>
      <c r="N1454" s="63"/>
      <c r="O1454" s="63"/>
    </row>
    <row r="1455" spans="1:15" s="80" customFormat="1" ht="15" customHeight="1" hidden="1">
      <c r="A1455" s="456"/>
      <c r="B1455" s="457" t="s">
        <v>431</v>
      </c>
      <c r="C1455" s="450"/>
      <c r="D1455" s="451"/>
      <c r="E1455" s="564"/>
      <c r="F1455" s="453"/>
      <c r="G1455" s="564"/>
      <c r="H1455" s="501"/>
      <c r="I1455" s="499"/>
      <c r="J1455" s="455"/>
      <c r="K1455" s="84"/>
      <c r="L1455" s="90"/>
      <c r="M1455" s="63"/>
      <c r="N1455" s="63"/>
      <c r="O1455" s="63"/>
    </row>
    <row r="1456" spans="1:15" s="80" customFormat="1" ht="15" customHeight="1" hidden="1">
      <c r="A1456" s="456"/>
      <c r="B1456" s="457" t="s">
        <v>432</v>
      </c>
      <c r="C1456" s="450"/>
      <c r="D1456" s="451"/>
      <c r="E1456" s="564"/>
      <c r="F1456" s="453"/>
      <c r="G1456" s="564"/>
      <c r="H1456" s="501"/>
      <c r="I1456" s="499"/>
      <c r="J1456" s="455"/>
      <c r="K1456" s="84"/>
      <c r="L1456" s="90"/>
      <c r="M1456" s="63"/>
      <c r="N1456" s="63"/>
      <c r="O1456" s="63"/>
    </row>
    <row r="1457" spans="1:15" s="80" customFormat="1" ht="30" customHeight="1" hidden="1">
      <c r="A1457" s="456" t="s">
        <v>433</v>
      </c>
      <c r="B1457" s="458" t="s">
        <v>434</v>
      </c>
      <c r="C1457" s="450" t="s">
        <v>1467</v>
      </c>
      <c r="D1457" s="451"/>
      <c r="E1457" s="564"/>
      <c r="F1457" s="453">
        <f>D1457*E1457</f>
        <v>0</v>
      </c>
      <c r="G1457" s="564"/>
      <c r="H1457" s="501">
        <v>32.99</v>
      </c>
      <c r="I1457" s="499">
        <f>G1457*H1457</f>
        <v>0</v>
      </c>
      <c r="J1457" s="455"/>
      <c r="K1457" s="84"/>
      <c r="L1457" s="90"/>
      <c r="M1457" s="63"/>
      <c r="N1457" s="63"/>
      <c r="O1457" s="63"/>
    </row>
    <row r="1458" spans="1:15" s="80" customFormat="1" ht="15" customHeight="1" hidden="1">
      <c r="A1458" s="456"/>
      <c r="B1458" s="457" t="s">
        <v>435</v>
      </c>
      <c r="C1458" s="450"/>
      <c r="D1458" s="451"/>
      <c r="E1458" s="564"/>
      <c r="F1458" s="453"/>
      <c r="G1458" s="564"/>
      <c r="H1458" s="501"/>
      <c r="I1458" s="499"/>
      <c r="J1458" s="455"/>
      <c r="K1458" s="84"/>
      <c r="L1458" s="90"/>
      <c r="M1458" s="63"/>
      <c r="N1458" s="63"/>
      <c r="O1458" s="63"/>
    </row>
    <row r="1459" spans="1:15" s="80" customFormat="1" ht="30" customHeight="1" hidden="1">
      <c r="A1459" s="456"/>
      <c r="B1459" s="457" t="s">
        <v>436</v>
      </c>
      <c r="C1459" s="450"/>
      <c r="D1459" s="451"/>
      <c r="E1459" s="564"/>
      <c r="F1459" s="453"/>
      <c r="G1459" s="564"/>
      <c r="H1459" s="501"/>
      <c r="I1459" s="499"/>
      <c r="J1459" s="455"/>
      <c r="K1459" s="84"/>
      <c r="L1459" s="90"/>
      <c r="M1459" s="63"/>
      <c r="N1459" s="63"/>
      <c r="O1459" s="63"/>
    </row>
    <row r="1460" spans="1:15" s="80" customFormat="1" ht="15" customHeight="1" hidden="1">
      <c r="A1460" s="456"/>
      <c r="B1460" s="457" t="s">
        <v>437</v>
      </c>
      <c r="C1460" s="450"/>
      <c r="D1460" s="451"/>
      <c r="E1460" s="564"/>
      <c r="F1460" s="453"/>
      <c r="G1460" s="564"/>
      <c r="H1460" s="501"/>
      <c r="I1460" s="499"/>
      <c r="J1460" s="455"/>
      <c r="K1460" s="84"/>
      <c r="L1460" s="90"/>
      <c r="M1460" s="63"/>
      <c r="N1460" s="63"/>
      <c r="O1460" s="63"/>
    </row>
    <row r="1461" spans="1:15" s="80" customFormat="1" ht="45" customHeight="1" hidden="1">
      <c r="A1461" s="456" t="s">
        <v>438</v>
      </c>
      <c r="B1461" s="458" t="s">
        <v>439</v>
      </c>
      <c r="C1461" s="450" t="s">
        <v>1467</v>
      </c>
      <c r="D1461" s="451"/>
      <c r="E1461" s="564"/>
      <c r="F1461" s="453">
        <f>D1461*E1461</f>
        <v>0</v>
      </c>
      <c r="G1461" s="564"/>
      <c r="H1461" s="501">
        <v>40.45</v>
      </c>
      <c r="I1461" s="499">
        <f>G1461*H1461</f>
        <v>0</v>
      </c>
      <c r="J1461" s="455"/>
      <c r="K1461" s="84"/>
      <c r="L1461" s="90"/>
      <c r="M1461" s="63"/>
      <c r="N1461" s="63"/>
      <c r="O1461" s="63"/>
    </row>
    <row r="1462" spans="1:15" s="80" customFormat="1" ht="30" customHeight="1" hidden="1">
      <c r="A1462" s="456"/>
      <c r="B1462" s="457" t="s">
        <v>440</v>
      </c>
      <c r="C1462" s="450"/>
      <c r="D1462" s="451"/>
      <c r="E1462" s="564"/>
      <c r="F1462" s="453"/>
      <c r="G1462" s="564"/>
      <c r="H1462" s="501"/>
      <c r="I1462" s="499"/>
      <c r="J1462" s="455"/>
      <c r="K1462" s="84"/>
      <c r="L1462" s="90"/>
      <c r="M1462" s="63"/>
      <c r="N1462" s="63"/>
      <c r="O1462" s="63"/>
    </row>
    <row r="1463" spans="1:15" s="80" customFormat="1" ht="15" customHeight="1" hidden="1">
      <c r="A1463" s="456"/>
      <c r="B1463" s="457" t="s">
        <v>441</v>
      </c>
      <c r="C1463" s="450"/>
      <c r="D1463" s="451"/>
      <c r="E1463" s="564"/>
      <c r="F1463" s="453"/>
      <c r="G1463" s="564"/>
      <c r="H1463" s="501"/>
      <c r="I1463" s="499"/>
      <c r="J1463" s="455"/>
      <c r="K1463" s="84"/>
      <c r="L1463" s="90"/>
      <c r="M1463" s="63"/>
      <c r="N1463" s="63"/>
      <c r="O1463" s="63"/>
    </row>
    <row r="1464" spans="1:15" s="80" customFormat="1" ht="15" customHeight="1" hidden="1">
      <c r="A1464" s="456"/>
      <c r="B1464" s="457" t="s">
        <v>442</v>
      </c>
      <c r="C1464" s="450"/>
      <c r="D1464" s="451"/>
      <c r="E1464" s="564"/>
      <c r="F1464" s="453"/>
      <c r="G1464" s="564"/>
      <c r="H1464" s="501"/>
      <c r="I1464" s="499"/>
      <c r="J1464" s="455"/>
      <c r="K1464" s="84"/>
      <c r="L1464" s="90"/>
      <c r="M1464" s="63"/>
      <c r="N1464" s="63"/>
      <c r="O1464" s="63"/>
    </row>
    <row r="1465" spans="1:15" s="80" customFormat="1" ht="30" customHeight="1" hidden="1">
      <c r="A1465" s="456" t="s">
        <v>443</v>
      </c>
      <c r="B1465" s="458" t="s">
        <v>444</v>
      </c>
      <c r="C1465" s="450" t="s">
        <v>1467</v>
      </c>
      <c r="D1465" s="451"/>
      <c r="E1465" s="564"/>
      <c r="F1465" s="453">
        <f>D1465*E1465</f>
        <v>0</v>
      </c>
      <c r="G1465" s="564"/>
      <c r="H1465" s="501">
        <v>39.7</v>
      </c>
      <c r="I1465" s="499">
        <f>G1465*H1465</f>
        <v>0</v>
      </c>
      <c r="J1465" s="455"/>
      <c r="K1465" s="84"/>
      <c r="L1465" s="90"/>
      <c r="M1465" s="63"/>
      <c r="N1465" s="63"/>
      <c r="O1465" s="63"/>
    </row>
    <row r="1466" spans="1:15" s="80" customFormat="1" ht="30" customHeight="1" hidden="1">
      <c r="A1466" s="456"/>
      <c r="B1466" s="457" t="s">
        <v>445</v>
      </c>
      <c r="C1466" s="450"/>
      <c r="D1466" s="451"/>
      <c r="E1466" s="564"/>
      <c r="F1466" s="453"/>
      <c r="G1466" s="564"/>
      <c r="H1466" s="501"/>
      <c r="I1466" s="499"/>
      <c r="J1466" s="455"/>
      <c r="K1466" s="84"/>
      <c r="L1466" s="90"/>
      <c r="M1466" s="63"/>
      <c r="N1466" s="63"/>
      <c r="O1466" s="63"/>
    </row>
    <row r="1467" spans="1:15" s="80" customFormat="1" ht="30" customHeight="1" hidden="1">
      <c r="A1467" s="456"/>
      <c r="B1467" s="457" t="s">
        <v>446</v>
      </c>
      <c r="C1467" s="450"/>
      <c r="D1467" s="451"/>
      <c r="E1467" s="564"/>
      <c r="F1467" s="453"/>
      <c r="G1467" s="564"/>
      <c r="H1467" s="501"/>
      <c r="I1467" s="499"/>
      <c r="J1467" s="455"/>
      <c r="K1467" s="84"/>
      <c r="L1467" s="90"/>
      <c r="M1467" s="63"/>
      <c r="N1467" s="63"/>
      <c r="O1467" s="63"/>
    </row>
    <row r="1468" spans="1:15" s="80" customFormat="1" ht="30" customHeight="1" hidden="1">
      <c r="A1468" s="456" t="s">
        <v>1535</v>
      </c>
      <c r="B1468" s="458" t="s">
        <v>1405</v>
      </c>
      <c r="C1468" s="450" t="s">
        <v>1467</v>
      </c>
      <c r="D1468" s="451"/>
      <c r="E1468" s="473"/>
      <c r="F1468" s="453"/>
      <c r="G1468" s="564"/>
      <c r="H1468" s="501">
        <v>20.13</v>
      </c>
      <c r="I1468" s="499">
        <f>G1468*H1468</f>
        <v>0</v>
      </c>
      <c r="J1468" s="455"/>
      <c r="K1468" s="84"/>
      <c r="L1468" s="90"/>
      <c r="M1468" s="63"/>
      <c r="N1468" s="63"/>
      <c r="O1468" s="63"/>
    </row>
    <row r="1469" spans="1:15" s="80" customFormat="1" ht="15" customHeight="1" hidden="1">
      <c r="A1469" s="456"/>
      <c r="B1469" s="457" t="s">
        <v>1406</v>
      </c>
      <c r="C1469" s="450"/>
      <c r="D1469" s="451"/>
      <c r="E1469" s="564"/>
      <c r="F1469" s="453"/>
      <c r="G1469" s="564"/>
      <c r="H1469" s="501"/>
      <c r="I1469" s="499"/>
      <c r="J1469" s="455"/>
      <c r="K1469" s="84"/>
      <c r="L1469" s="90"/>
      <c r="M1469" s="63"/>
      <c r="N1469" s="63"/>
      <c r="O1469" s="63"/>
    </row>
    <row r="1470" spans="1:15" s="80" customFormat="1" ht="15" customHeight="1" hidden="1">
      <c r="A1470" s="456"/>
      <c r="B1470" s="457" t="s">
        <v>1396</v>
      </c>
      <c r="C1470" s="450"/>
      <c r="D1470" s="451"/>
      <c r="E1470" s="564"/>
      <c r="F1470" s="453"/>
      <c r="G1470" s="564"/>
      <c r="H1470" s="501"/>
      <c r="I1470" s="499"/>
      <c r="J1470" s="455"/>
      <c r="K1470" s="84"/>
      <c r="L1470" s="90"/>
      <c r="M1470" s="63"/>
      <c r="N1470" s="63"/>
      <c r="O1470" s="63"/>
    </row>
    <row r="1471" spans="1:15" s="80" customFormat="1" ht="15" customHeight="1" hidden="1">
      <c r="A1471" s="456"/>
      <c r="B1471" s="457" t="s">
        <v>1150</v>
      </c>
      <c r="C1471" s="450"/>
      <c r="D1471" s="451"/>
      <c r="E1471" s="564"/>
      <c r="F1471" s="453"/>
      <c r="G1471" s="564"/>
      <c r="H1471" s="501"/>
      <c r="I1471" s="499"/>
      <c r="J1471" s="447"/>
      <c r="K1471" s="84"/>
      <c r="L1471" s="90"/>
      <c r="M1471" s="63"/>
      <c r="N1471" s="63"/>
      <c r="O1471" s="63"/>
    </row>
    <row r="1472" spans="1:15" s="80" customFormat="1" ht="30" customHeight="1" hidden="1">
      <c r="A1472" s="456" t="s">
        <v>447</v>
      </c>
      <c r="B1472" s="458" t="s">
        <v>448</v>
      </c>
      <c r="C1472" s="450" t="s">
        <v>1055</v>
      </c>
      <c r="D1472" s="451"/>
      <c r="E1472" s="564"/>
      <c r="F1472" s="453"/>
      <c r="G1472" s="564"/>
      <c r="H1472" s="501">
        <v>17.13</v>
      </c>
      <c r="I1472" s="499">
        <f>G1472*H1472</f>
        <v>0</v>
      </c>
      <c r="J1472" s="447"/>
      <c r="K1472" s="84"/>
      <c r="L1472" s="90"/>
      <c r="M1472" s="63"/>
      <c r="N1472" s="63"/>
      <c r="O1472" s="63"/>
    </row>
    <row r="1473" spans="1:15" s="80" customFormat="1" ht="15" customHeight="1" hidden="1">
      <c r="A1473" s="456"/>
      <c r="B1473" s="457" t="s">
        <v>1409</v>
      </c>
      <c r="C1473" s="450"/>
      <c r="D1473" s="451"/>
      <c r="E1473" s="564"/>
      <c r="F1473" s="453"/>
      <c r="G1473" s="564"/>
      <c r="H1473" s="501"/>
      <c r="I1473" s="499"/>
      <c r="J1473" s="447"/>
      <c r="K1473" s="84"/>
      <c r="L1473" s="90"/>
      <c r="M1473" s="63"/>
      <c r="N1473" s="63"/>
      <c r="O1473" s="63"/>
    </row>
    <row r="1474" spans="1:15" s="80" customFormat="1" ht="15" customHeight="1" hidden="1">
      <c r="A1474" s="456"/>
      <c r="B1474" s="457" t="s">
        <v>1150</v>
      </c>
      <c r="C1474" s="450"/>
      <c r="D1474" s="451"/>
      <c r="E1474" s="564"/>
      <c r="F1474" s="453"/>
      <c r="G1474" s="564"/>
      <c r="H1474" s="501"/>
      <c r="I1474" s="499"/>
      <c r="J1474" s="447"/>
      <c r="K1474" s="84"/>
      <c r="L1474" s="90"/>
      <c r="M1474" s="63"/>
      <c r="N1474" s="63"/>
      <c r="O1474" s="63"/>
    </row>
    <row r="1475" spans="1:15" s="80" customFormat="1" ht="15" customHeight="1" hidden="1">
      <c r="A1475" s="456"/>
      <c r="B1475" s="457" t="s">
        <v>1406</v>
      </c>
      <c r="C1475" s="450"/>
      <c r="D1475" s="451"/>
      <c r="E1475" s="564"/>
      <c r="F1475" s="453"/>
      <c r="G1475" s="564"/>
      <c r="H1475" s="501"/>
      <c r="I1475" s="499"/>
      <c r="J1475" s="447"/>
      <c r="K1475" s="84"/>
      <c r="L1475" s="90"/>
      <c r="M1475" s="63"/>
      <c r="N1475" s="63"/>
      <c r="O1475" s="63"/>
    </row>
    <row r="1476" spans="1:15" s="80" customFormat="1" ht="15" customHeight="1" hidden="1">
      <c r="A1476" s="456" t="s">
        <v>449</v>
      </c>
      <c r="B1476" s="520" t="s">
        <v>1407</v>
      </c>
      <c r="C1476" s="450"/>
      <c r="D1476" s="451"/>
      <c r="E1476" s="564"/>
      <c r="F1476" s="453"/>
      <c r="G1476" s="564"/>
      <c r="H1476" s="501"/>
      <c r="I1476" s="499"/>
      <c r="J1476" s="447"/>
      <c r="K1476" s="84"/>
      <c r="L1476" s="90"/>
      <c r="M1476" s="63"/>
      <c r="N1476" s="63"/>
      <c r="O1476" s="63"/>
    </row>
    <row r="1477" spans="1:15" s="80" customFormat="1" ht="18" customHeight="1" hidden="1">
      <c r="A1477" s="456" t="s">
        <v>450</v>
      </c>
      <c r="B1477" s="458" t="s">
        <v>451</v>
      </c>
      <c r="C1477" s="450" t="s">
        <v>1076</v>
      </c>
      <c r="D1477" s="451"/>
      <c r="E1477" s="564"/>
      <c r="F1477" s="453"/>
      <c r="G1477" s="564"/>
      <c r="H1477" s="501">
        <v>12.4</v>
      </c>
      <c r="I1477" s="499">
        <f>G1477*H1477</f>
        <v>0</v>
      </c>
      <c r="J1477" s="447"/>
      <c r="K1477" s="84"/>
      <c r="L1477" s="90"/>
      <c r="M1477" s="63"/>
      <c r="N1477" s="63"/>
      <c r="O1477" s="63"/>
    </row>
    <row r="1478" spans="1:15" s="80" customFormat="1" ht="15" customHeight="1" hidden="1">
      <c r="A1478" s="456"/>
      <c r="B1478" s="457" t="s">
        <v>452</v>
      </c>
      <c r="C1478" s="450"/>
      <c r="D1478" s="451"/>
      <c r="E1478" s="564"/>
      <c r="F1478" s="453"/>
      <c r="G1478" s="564"/>
      <c r="H1478" s="501"/>
      <c r="I1478" s="499"/>
      <c r="J1478" s="447"/>
      <c r="K1478" s="84"/>
      <c r="L1478" s="90"/>
      <c r="M1478" s="63"/>
      <c r="N1478" s="63"/>
      <c r="O1478" s="63"/>
    </row>
    <row r="1479" spans="1:15" s="80" customFormat="1" ht="15" customHeight="1" hidden="1">
      <c r="A1479" s="456"/>
      <c r="B1479" s="457" t="s">
        <v>453</v>
      </c>
      <c r="C1479" s="450"/>
      <c r="D1479" s="451"/>
      <c r="E1479" s="564"/>
      <c r="F1479" s="453"/>
      <c r="G1479" s="564"/>
      <c r="H1479" s="501"/>
      <c r="I1479" s="499"/>
      <c r="J1479" s="447"/>
      <c r="K1479" s="84"/>
      <c r="L1479" s="90"/>
      <c r="M1479" s="63"/>
      <c r="N1479" s="63"/>
      <c r="O1479" s="63"/>
    </row>
    <row r="1480" spans="1:15" s="80" customFormat="1" ht="15" customHeight="1" hidden="1">
      <c r="A1480" s="456"/>
      <c r="B1480" s="457" t="s">
        <v>454</v>
      </c>
      <c r="C1480" s="450"/>
      <c r="D1480" s="451"/>
      <c r="E1480" s="564"/>
      <c r="F1480" s="453"/>
      <c r="G1480" s="564"/>
      <c r="H1480" s="501"/>
      <c r="I1480" s="499"/>
      <c r="J1480" s="447"/>
      <c r="K1480" s="84"/>
      <c r="L1480" s="90"/>
      <c r="M1480" s="63"/>
      <c r="N1480" s="63"/>
      <c r="O1480" s="63"/>
    </row>
    <row r="1481" spans="1:15" s="80" customFormat="1" ht="15" customHeight="1" hidden="1">
      <c r="A1481" s="456" t="s">
        <v>1536</v>
      </c>
      <c r="B1481" s="458" t="s">
        <v>1408</v>
      </c>
      <c r="C1481" s="450" t="s">
        <v>1076</v>
      </c>
      <c r="D1481" s="451"/>
      <c r="E1481" s="473"/>
      <c r="F1481" s="453"/>
      <c r="G1481" s="564"/>
      <c r="H1481" s="501">
        <v>5.88</v>
      </c>
      <c r="I1481" s="499">
        <f>G1481*H1481</f>
        <v>0</v>
      </c>
      <c r="J1481" s="455"/>
      <c r="K1481" s="84"/>
      <c r="L1481" s="90"/>
      <c r="M1481" s="63"/>
      <c r="N1481" s="63"/>
      <c r="O1481" s="63"/>
    </row>
    <row r="1482" spans="1:15" s="80" customFormat="1" ht="15" customHeight="1" hidden="1">
      <c r="A1482" s="456"/>
      <c r="B1482" s="457" t="s">
        <v>1379</v>
      </c>
      <c r="C1482" s="450"/>
      <c r="D1482" s="451"/>
      <c r="E1482" s="564"/>
      <c r="F1482" s="453"/>
      <c r="G1482" s="564"/>
      <c r="H1482" s="501"/>
      <c r="I1482" s="499"/>
      <c r="J1482" s="447"/>
      <c r="K1482" s="84"/>
      <c r="L1482" s="90"/>
      <c r="M1482" s="63"/>
      <c r="N1482" s="63"/>
      <c r="O1482" s="63"/>
    </row>
    <row r="1483" spans="1:15" s="80" customFormat="1" ht="15" customHeight="1" hidden="1">
      <c r="A1483" s="456"/>
      <c r="B1483" s="457" t="s">
        <v>1409</v>
      </c>
      <c r="C1483" s="450"/>
      <c r="D1483" s="451"/>
      <c r="E1483" s="564"/>
      <c r="F1483" s="453"/>
      <c r="G1483" s="564"/>
      <c r="H1483" s="501"/>
      <c r="I1483" s="499"/>
      <c r="J1483" s="447"/>
      <c r="K1483" s="84"/>
      <c r="L1483" s="90"/>
      <c r="M1483" s="63"/>
      <c r="N1483" s="63"/>
      <c r="O1483" s="63"/>
    </row>
    <row r="1484" spans="1:15" s="80" customFormat="1" ht="15" customHeight="1" hidden="1">
      <c r="A1484" s="456" t="s">
        <v>455</v>
      </c>
      <c r="B1484" s="458" t="s">
        <v>456</v>
      </c>
      <c r="C1484" s="450" t="s">
        <v>1076</v>
      </c>
      <c r="D1484" s="451"/>
      <c r="E1484" s="564"/>
      <c r="F1484" s="453"/>
      <c r="G1484" s="564"/>
      <c r="H1484" s="501">
        <v>14.11</v>
      </c>
      <c r="I1484" s="499">
        <f>G1484*H1484</f>
        <v>0</v>
      </c>
      <c r="J1484" s="447"/>
      <c r="K1484" s="84"/>
      <c r="L1484" s="90"/>
      <c r="M1484" s="63"/>
      <c r="N1484" s="63"/>
      <c r="O1484" s="63"/>
    </row>
    <row r="1485" spans="1:15" s="80" customFormat="1" ht="15" customHeight="1" hidden="1">
      <c r="A1485" s="456"/>
      <c r="B1485" s="457" t="s">
        <v>457</v>
      </c>
      <c r="C1485" s="450"/>
      <c r="D1485" s="451"/>
      <c r="E1485" s="564"/>
      <c r="F1485" s="453"/>
      <c r="G1485" s="564"/>
      <c r="H1485" s="501"/>
      <c r="I1485" s="499"/>
      <c r="J1485" s="447"/>
      <c r="K1485" s="84"/>
      <c r="L1485" s="90"/>
      <c r="M1485" s="63"/>
      <c r="N1485" s="63"/>
      <c r="O1485" s="63"/>
    </row>
    <row r="1486" spans="1:15" s="80" customFormat="1" ht="15" customHeight="1" hidden="1">
      <c r="A1486" s="456"/>
      <c r="B1486" s="457" t="s">
        <v>458</v>
      </c>
      <c r="C1486" s="450"/>
      <c r="D1486" s="451"/>
      <c r="E1486" s="564"/>
      <c r="F1486" s="453"/>
      <c r="G1486" s="564"/>
      <c r="H1486" s="501"/>
      <c r="I1486" s="499"/>
      <c r="J1486" s="447"/>
      <c r="K1486" s="84"/>
      <c r="L1486" s="90"/>
      <c r="M1486" s="63"/>
      <c r="N1486" s="63"/>
      <c r="O1486" s="63"/>
    </row>
    <row r="1487" spans="1:15" s="80" customFormat="1" ht="30" customHeight="1" hidden="1">
      <c r="A1487" s="456" t="s">
        <v>459</v>
      </c>
      <c r="B1487" s="458" t="s">
        <v>460</v>
      </c>
      <c r="C1487" s="450" t="s">
        <v>1076</v>
      </c>
      <c r="D1487" s="451"/>
      <c r="E1487" s="564"/>
      <c r="F1487" s="453"/>
      <c r="G1487" s="564"/>
      <c r="H1487" s="501">
        <v>11.89</v>
      </c>
      <c r="I1487" s="499">
        <f>G1487*H1487</f>
        <v>0</v>
      </c>
      <c r="J1487" s="447"/>
      <c r="K1487" s="84"/>
      <c r="L1487" s="90"/>
      <c r="M1487" s="63"/>
      <c r="N1487" s="63"/>
      <c r="O1487" s="63"/>
    </row>
    <row r="1488" spans="1:15" s="80" customFormat="1" ht="15" customHeight="1" hidden="1">
      <c r="A1488" s="456"/>
      <c r="B1488" s="457" t="s">
        <v>461</v>
      </c>
      <c r="C1488" s="450"/>
      <c r="D1488" s="451"/>
      <c r="E1488" s="564"/>
      <c r="F1488" s="453"/>
      <c r="G1488" s="564"/>
      <c r="H1488" s="501"/>
      <c r="I1488" s="499"/>
      <c r="J1488" s="447"/>
      <c r="K1488" s="84"/>
      <c r="L1488" s="90"/>
      <c r="M1488" s="63"/>
      <c r="N1488" s="63"/>
      <c r="O1488" s="63"/>
    </row>
    <row r="1489" spans="1:15" s="80" customFormat="1" ht="30" customHeight="1" hidden="1">
      <c r="A1489" s="456"/>
      <c r="B1489" s="457" t="s">
        <v>436</v>
      </c>
      <c r="C1489" s="450"/>
      <c r="D1489" s="451"/>
      <c r="E1489" s="564"/>
      <c r="F1489" s="453"/>
      <c r="G1489" s="564"/>
      <c r="H1489" s="501"/>
      <c r="I1489" s="499"/>
      <c r="J1489" s="447"/>
      <c r="K1489" s="84"/>
      <c r="L1489" s="90"/>
      <c r="M1489" s="63"/>
      <c r="N1489" s="63"/>
      <c r="O1489" s="63"/>
    </row>
    <row r="1490" spans="1:15" s="80" customFormat="1" ht="15" customHeight="1" hidden="1">
      <c r="A1490" s="456" t="s">
        <v>1537</v>
      </c>
      <c r="B1490" s="520" t="s">
        <v>1410</v>
      </c>
      <c r="C1490" s="450"/>
      <c r="D1490" s="451"/>
      <c r="E1490" s="564"/>
      <c r="F1490" s="453"/>
      <c r="G1490" s="564"/>
      <c r="H1490" s="501"/>
      <c r="I1490" s="499"/>
      <c r="J1490" s="447"/>
      <c r="K1490" s="84"/>
      <c r="L1490" s="90"/>
      <c r="M1490" s="63"/>
      <c r="N1490" s="63"/>
      <c r="O1490" s="63"/>
    </row>
    <row r="1491" spans="1:15" s="80" customFormat="1" ht="30" customHeight="1" hidden="1">
      <c r="A1491" s="456" t="s">
        <v>1538</v>
      </c>
      <c r="B1491" s="458" t="s">
        <v>1411</v>
      </c>
      <c r="C1491" s="450" t="s">
        <v>1467</v>
      </c>
      <c r="D1491" s="451"/>
      <c r="E1491" s="473"/>
      <c r="F1491" s="453"/>
      <c r="G1491" s="564"/>
      <c r="H1491" s="501">
        <v>16.92</v>
      </c>
      <c r="I1491" s="499">
        <f>G1491*H1491</f>
        <v>0</v>
      </c>
      <c r="J1491" s="455"/>
      <c r="K1491" s="84"/>
      <c r="L1491" s="90"/>
      <c r="M1491" s="63"/>
      <c r="N1491" s="63"/>
      <c r="O1491" s="63"/>
    </row>
    <row r="1492" spans="1:15" s="80" customFormat="1" ht="15" customHeight="1" hidden="1">
      <c r="A1492" s="456"/>
      <c r="B1492" s="457" t="s">
        <v>1106</v>
      </c>
      <c r="C1492" s="450"/>
      <c r="D1492" s="451"/>
      <c r="E1492" s="564"/>
      <c r="F1492" s="453"/>
      <c r="G1492" s="564"/>
      <c r="H1492" s="501"/>
      <c r="I1492" s="499"/>
      <c r="J1492" s="447"/>
      <c r="K1492" s="84"/>
      <c r="L1492" s="90"/>
      <c r="M1492" s="63"/>
      <c r="N1492" s="63"/>
      <c r="O1492" s="63"/>
    </row>
    <row r="1493" spans="1:15" s="80" customFormat="1" ht="15" customHeight="1" hidden="1">
      <c r="A1493" s="456"/>
      <c r="B1493" s="457" t="s">
        <v>1409</v>
      </c>
      <c r="C1493" s="450"/>
      <c r="D1493" s="451"/>
      <c r="E1493" s="564"/>
      <c r="F1493" s="453"/>
      <c r="G1493" s="564"/>
      <c r="H1493" s="501"/>
      <c r="I1493" s="499"/>
      <c r="J1493" s="447"/>
      <c r="K1493" s="84"/>
      <c r="L1493" s="90"/>
      <c r="M1493" s="63"/>
      <c r="N1493" s="63"/>
      <c r="O1493" s="63"/>
    </row>
    <row r="1494" spans="1:15" s="80" customFormat="1" ht="15" customHeight="1" hidden="1">
      <c r="A1494" s="456"/>
      <c r="B1494" s="457" t="s">
        <v>1065</v>
      </c>
      <c r="C1494" s="450"/>
      <c r="D1494" s="451"/>
      <c r="E1494" s="564"/>
      <c r="F1494" s="453"/>
      <c r="G1494" s="564"/>
      <c r="H1494" s="501"/>
      <c r="I1494" s="499"/>
      <c r="J1494" s="447"/>
      <c r="K1494" s="84"/>
      <c r="L1494" s="90"/>
      <c r="M1494" s="63"/>
      <c r="N1494" s="63"/>
      <c r="O1494" s="63"/>
    </row>
    <row r="1495" spans="1:15" s="80" customFormat="1" ht="15" customHeight="1" hidden="1">
      <c r="A1495" s="456"/>
      <c r="B1495" s="457" t="s">
        <v>1150</v>
      </c>
      <c r="C1495" s="450"/>
      <c r="D1495" s="451"/>
      <c r="E1495" s="564"/>
      <c r="F1495" s="453"/>
      <c r="G1495" s="564"/>
      <c r="H1495" s="501"/>
      <c r="I1495" s="499"/>
      <c r="J1495" s="447"/>
      <c r="K1495" s="84"/>
      <c r="L1495" s="90"/>
      <c r="M1495" s="63"/>
      <c r="N1495" s="63"/>
      <c r="O1495" s="63"/>
    </row>
    <row r="1496" spans="1:15" s="80" customFormat="1" ht="15" customHeight="1" hidden="1">
      <c r="A1496" s="456"/>
      <c r="B1496" s="457" t="s">
        <v>1412</v>
      </c>
      <c r="C1496" s="450"/>
      <c r="D1496" s="451"/>
      <c r="E1496" s="564"/>
      <c r="F1496" s="453"/>
      <c r="G1496" s="564"/>
      <c r="H1496" s="501"/>
      <c r="I1496" s="499"/>
      <c r="J1496" s="447"/>
      <c r="K1496" s="84"/>
      <c r="L1496" s="90"/>
      <c r="M1496" s="63"/>
      <c r="N1496" s="63"/>
      <c r="O1496" s="63"/>
    </row>
    <row r="1497" spans="1:15" s="80" customFormat="1" ht="30" customHeight="1" hidden="1">
      <c r="A1497" s="456" t="s">
        <v>1539</v>
      </c>
      <c r="B1497" s="458" t="s">
        <v>1413</v>
      </c>
      <c r="C1497" s="450" t="s">
        <v>1055</v>
      </c>
      <c r="D1497" s="451"/>
      <c r="E1497" s="473"/>
      <c r="F1497" s="453"/>
      <c r="G1497" s="564"/>
      <c r="H1497" s="501">
        <v>10.23</v>
      </c>
      <c r="I1497" s="499">
        <f>G1497*H1497</f>
        <v>0</v>
      </c>
      <c r="J1497" s="447"/>
      <c r="K1497" s="84"/>
      <c r="L1497" s="90"/>
      <c r="M1497" s="63"/>
      <c r="N1497" s="63"/>
      <c r="O1497" s="63"/>
    </row>
    <row r="1498" spans="1:15" s="80" customFormat="1" ht="15" customHeight="1" hidden="1">
      <c r="A1498" s="456"/>
      <c r="B1498" s="457" t="s">
        <v>1409</v>
      </c>
      <c r="C1498" s="450"/>
      <c r="D1498" s="451"/>
      <c r="E1498" s="564"/>
      <c r="F1498" s="453"/>
      <c r="G1498" s="564"/>
      <c r="H1498" s="501"/>
      <c r="I1498" s="499"/>
      <c r="J1498" s="447"/>
      <c r="K1498" s="84"/>
      <c r="L1498" s="90"/>
      <c r="M1498" s="63"/>
      <c r="N1498" s="63"/>
      <c r="O1498" s="63"/>
    </row>
    <row r="1499" spans="1:15" s="80" customFormat="1" ht="15" customHeight="1" hidden="1">
      <c r="A1499" s="574"/>
      <c r="B1499" s="457" t="s">
        <v>1150</v>
      </c>
      <c r="C1499" s="450"/>
      <c r="D1499" s="575"/>
      <c r="E1499" s="576"/>
      <c r="F1499" s="453"/>
      <c r="G1499" s="576"/>
      <c r="H1499" s="501"/>
      <c r="I1499" s="499"/>
      <c r="J1499" s="447"/>
      <c r="K1499" s="84"/>
      <c r="L1499" s="90"/>
      <c r="M1499" s="63"/>
      <c r="N1499" s="63"/>
      <c r="O1499" s="63"/>
    </row>
    <row r="1500" spans="1:15" s="80" customFormat="1" ht="15" customHeight="1" hidden="1">
      <c r="A1500" s="456" t="s">
        <v>462</v>
      </c>
      <c r="B1500" s="520" t="s">
        <v>463</v>
      </c>
      <c r="C1500" s="450"/>
      <c r="D1500" s="451"/>
      <c r="E1500" s="564"/>
      <c r="F1500" s="453"/>
      <c r="G1500" s="564"/>
      <c r="H1500" s="501"/>
      <c r="I1500" s="499"/>
      <c r="J1500" s="447"/>
      <c r="K1500" s="84"/>
      <c r="L1500" s="90"/>
      <c r="M1500" s="63"/>
      <c r="N1500" s="63"/>
      <c r="O1500" s="63"/>
    </row>
    <row r="1501" spans="1:15" s="80" customFormat="1" ht="15" customHeight="1" hidden="1">
      <c r="A1501" s="456" t="s">
        <v>464</v>
      </c>
      <c r="B1501" s="458" t="s">
        <v>465</v>
      </c>
      <c r="C1501" s="450" t="s">
        <v>1467</v>
      </c>
      <c r="D1501" s="451"/>
      <c r="E1501" s="564"/>
      <c r="F1501" s="453">
        <f>D1501*E1501</f>
        <v>0</v>
      </c>
      <c r="G1501" s="564"/>
      <c r="H1501" s="501">
        <v>34.43</v>
      </c>
      <c r="I1501" s="499">
        <f>G1501*H1501</f>
        <v>0</v>
      </c>
      <c r="J1501" s="447"/>
      <c r="K1501" s="84"/>
      <c r="L1501" s="90"/>
      <c r="M1501" s="63"/>
      <c r="N1501" s="63"/>
      <c r="O1501" s="63"/>
    </row>
    <row r="1502" spans="1:15" s="80" customFormat="1" ht="15" customHeight="1" hidden="1">
      <c r="A1502" s="456"/>
      <c r="B1502" s="457" t="s">
        <v>1409</v>
      </c>
      <c r="C1502" s="450"/>
      <c r="D1502" s="451"/>
      <c r="E1502" s="564"/>
      <c r="F1502" s="453"/>
      <c r="G1502" s="564"/>
      <c r="H1502" s="501"/>
      <c r="I1502" s="499"/>
      <c r="J1502" s="447"/>
      <c r="K1502" s="84"/>
      <c r="L1502" s="90"/>
      <c r="M1502" s="63"/>
      <c r="N1502" s="63"/>
      <c r="O1502" s="63"/>
    </row>
    <row r="1503" spans="1:15" s="80" customFormat="1" ht="15" customHeight="1" hidden="1">
      <c r="A1503" s="456"/>
      <c r="B1503" s="457" t="s">
        <v>1150</v>
      </c>
      <c r="C1503" s="450"/>
      <c r="D1503" s="451"/>
      <c r="E1503" s="564"/>
      <c r="F1503" s="453"/>
      <c r="G1503" s="564"/>
      <c r="H1503" s="501"/>
      <c r="I1503" s="499"/>
      <c r="J1503" s="447"/>
      <c r="K1503" s="84"/>
      <c r="L1503" s="90"/>
      <c r="M1503" s="63"/>
      <c r="N1503" s="63"/>
      <c r="O1503" s="63"/>
    </row>
    <row r="1504" spans="1:15" s="80" customFormat="1" ht="15" customHeight="1" hidden="1">
      <c r="A1504" s="456"/>
      <c r="B1504" s="457" t="s">
        <v>431</v>
      </c>
      <c r="C1504" s="450"/>
      <c r="D1504" s="451"/>
      <c r="E1504" s="564"/>
      <c r="F1504" s="453"/>
      <c r="G1504" s="564"/>
      <c r="H1504" s="501"/>
      <c r="I1504" s="499"/>
      <c r="J1504" s="447"/>
      <c r="K1504" s="84"/>
      <c r="L1504" s="90"/>
      <c r="M1504" s="63"/>
      <c r="N1504" s="63"/>
      <c r="O1504" s="63"/>
    </row>
    <row r="1505" spans="1:15" s="80" customFormat="1" ht="15" customHeight="1" hidden="1">
      <c r="A1505" s="456"/>
      <c r="B1505" s="457" t="s">
        <v>466</v>
      </c>
      <c r="C1505" s="450"/>
      <c r="D1505" s="451"/>
      <c r="E1505" s="564"/>
      <c r="F1505" s="453"/>
      <c r="G1505" s="564"/>
      <c r="H1505" s="501"/>
      <c r="I1505" s="499"/>
      <c r="J1505" s="447"/>
      <c r="K1505" s="84"/>
      <c r="L1505" s="90"/>
      <c r="M1505" s="63"/>
      <c r="N1505" s="63"/>
      <c r="O1505" s="63"/>
    </row>
    <row r="1506" spans="1:15" s="80" customFormat="1" ht="15" customHeight="1">
      <c r="A1506" s="456" t="s">
        <v>1540</v>
      </c>
      <c r="B1506" s="520" t="s">
        <v>1414</v>
      </c>
      <c r="C1506" s="450"/>
      <c r="D1506" s="451"/>
      <c r="E1506" s="564"/>
      <c r="F1506" s="453"/>
      <c r="G1506" s="564"/>
      <c r="H1506" s="501"/>
      <c r="I1506" s="499"/>
      <c r="J1506" s="447"/>
      <c r="K1506" s="84"/>
      <c r="L1506" s="90"/>
      <c r="M1506" s="63"/>
      <c r="N1506" s="63"/>
      <c r="O1506" s="63"/>
    </row>
    <row r="1507" spans="1:15" s="80" customFormat="1" ht="30" customHeight="1" hidden="1">
      <c r="A1507" s="456" t="s">
        <v>467</v>
      </c>
      <c r="B1507" s="458" t="s">
        <v>468</v>
      </c>
      <c r="C1507" s="450" t="s">
        <v>1467</v>
      </c>
      <c r="D1507" s="451"/>
      <c r="E1507" s="564"/>
      <c r="F1507" s="453">
        <f>D1507*E1507</f>
        <v>0</v>
      </c>
      <c r="G1507" s="564"/>
      <c r="H1507" s="501">
        <v>37.2</v>
      </c>
      <c r="I1507" s="499">
        <f>G1507*H1507</f>
        <v>0</v>
      </c>
      <c r="J1507" s="455"/>
      <c r="K1507" s="84"/>
      <c r="L1507" s="90"/>
      <c r="M1507" s="63"/>
      <c r="N1507" s="63"/>
      <c r="O1507" s="63"/>
    </row>
    <row r="1508" spans="1:15" s="80" customFormat="1" ht="30" customHeight="1" hidden="1">
      <c r="A1508" s="456" t="s">
        <v>469</v>
      </c>
      <c r="B1508" s="458" t="s">
        <v>470</v>
      </c>
      <c r="C1508" s="450" t="s">
        <v>1467</v>
      </c>
      <c r="D1508" s="451"/>
      <c r="E1508" s="564"/>
      <c r="F1508" s="453">
        <f>D1508*E1508</f>
        <v>0</v>
      </c>
      <c r="G1508" s="564"/>
      <c r="H1508" s="501">
        <v>44.64</v>
      </c>
      <c r="I1508" s="499">
        <f>G1508*H1508</f>
        <v>0</v>
      </c>
      <c r="J1508" s="447"/>
      <c r="K1508" s="84"/>
      <c r="L1508" s="90"/>
      <c r="M1508" s="63"/>
      <c r="N1508" s="63"/>
      <c r="O1508" s="63"/>
    </row>
    <row r="1509" spans="1:15" s="124" customFormat="1" ht="50.25" customHeight="1">
      <c r="A1509" s="456" t="s">
        <v>471</v>
      </c>
      <c r="B1509" s="458" t="s">
        <v>609</v>
      </c>
      <c r="C1509" s="450" t="s">
        <v>1467</v>
      </c>
      <c r="D1509" s="451">
        <f>53.22</f>
        <v>53.22</v>
      </c>
      <c r="E1509" s="473">
        <f>H1509*bdi</f>
        <v>43.872499999999995</v>
      </c>
      <c r="F1509" s="453">
        <f>D1509*E1509</f>
        <v>2334.89445</v>
      </c>
      <c r="G1509" s="473">
        <v>53.22</v>
      </c>
      <c r="H1509" s="454">
        <v>38.15</v>
      </c>
      <c r="I1509" s="453">
        <f>G1509*H1509</f>
        <v>2030.3429999999998</v>
      </c>
      <c r="J1509" s="455" t="s">
        <v>120</v>
      </c>
      <c r="K1509" s="89"/>
      <c r="L1509" s="123"/>
      <c r="M1509" s="123"/>
      <c r="N1509" s="123"/>
      <c r="O1509" s="123"/>
    </row>
    <row r="1510" spans="1:15" s="80" customFormat="1" ht="15" customHeight="1">
      <c r="A1510" s="456"/>
      <c r="B1510" s="457" t="s">
        <v>1106</v>
      </c>
      <c r="C1510" s="450"/>
      <c r="D1510" s="451"/>
      <c r="E1510" s="564"/>
      <c r="F1510" s="453"/>
      <c r="G1510" s="564"/>
      <c r="H1510" s="501"/>
      <c r="I1510" s="499"/>
      <c r="J1510" s="447"/>
      <c r="K1510" s="84"/>
      <c r="L1510" s="90"/>
      <c r="M1510" s="63"/>
      <c r="N1510" s="63"/>
      <c r="O1510" s="63"/>
    </row>
    <row r="1511" spans="1:15" s="80" customFormat="1" ht="15" customHeight="1">
      <c r="A1511" s="456"/>
      <c r="B1511" s="457" t="s">
        <v>610</v>
      </c>
      <c r="C1511" s="450"/>
      <c r="D1511" s="451"/>
      <c r="E1511" s="564"/>
      <c r="F1511" s="453"/>
      <c r="G1511" s="564"/>
      <c r="H1511" s="501"/>
      <c r="I1511" s="499"/>
      <c r="J1511" s="447"/>
      <c r="K1511" s="84"/>
      <c r="L1511" s="90"/>
      <c r="M1511" s="63"/>
      <c r="N1511" s="63"/>
      <c r="O1511" s="63"/>
    </row>
    <row r="1512" spans="1:15" s="80" customFormat="1" ht="15" customHeight="1">
      <c r="A1512" s="456"/>
      <c r="B1512" s="457" t="s">
        <v>1065</v>
      </c>
      <c r="C1512" s="450"/>
      <c r="D1512" s="451"/>
      <c r="E1512" s="564"/>
      <c r="F1512" s="453"/>
      <c r="G1512" s="564"/>
      <c r="H1512" s="501"/>
      <c r="I1512" s="499"/>
      <c r="J1512" s="447"/>
      <c r="K1512" s="84"/>
      <c r="L1512" s="90"/>
      <c r="M1512" s="63"/>
      <c r="N1512" s="63"/>
      <c r="O1512" s="63"/>
    </row>
    <row r="1513" spans="1:15" s="80" customFormat="1" ht="15" customHeight="1">
      <c r="A1513" s="456"/>
      <c r="B1513" s="457" t="s">
        <v>1150</v>
      </c>
      <c r="C1513" s="450"/>
      <c r="D1513" s="451"/>
      <c r="E1513" s="564"/>
      <c r="F1513" s="453"/>
      <c r="G1513" s="564"/>
      <c r="H1513" s="501"/>
      <c r="I1513" s="499"/>
      <c r="J1513" s="447"/>
      <c r="K1513" s="84"/>
      <c r="L1513" s="90"/>
      <c r="M1513" s="63"/>
      <c r="N1513" s="63"/>
      <c r="O1513" s="63"/>
    </row>
    <row r="1514" spans="1:15" s="80" customFormat="1" ht="15" customHeight="1">
      <c r="A1514" s="456"/>
      <c r="B1514" s="457" t="s">
        <v>611</v>
      </c>
      <c r="C1514" s="450"/>
      <c r="D1514" s="451"/>
      <c r="E1514" s="564"/>
      <c r="F1514" s="453"/>
      <c r="G1514" s="564"/>
      <c r="H1514" s="501"/>
      <c r="I1514" s="499"/>
      <c r="J1514" s="447"/>
      <c r="K1514" s="84"/>
      <c r="L1514" s="90"/>
      <c r="M1514" s="63"/>
      <c r="N1514" s="63"/>
      <c r="O1514" s="63"/>
    </row>
    <row r="1515" spans="1:15" s="80" customFormat="1" ht="15" customHeight="1">
      <c r="A1515" s="456"/>
      <c r="B1515" s="457" t="s">
        <v>612</v>
      </c>
      <c r="C1515" s="450"/>
      <c r="D1515" s="451"/>
      <c r="E1515" s="564"/>
      <c r="F1515" s="453"/>
      <c r="G1515" s="564"/>
      <c r="H1515" s="501"/>
      <c r="I1515" s="499"/>
      <c r="J1515" s="447"/>
      <c r="K1515" s="84"/>
      <c r="L1515" s="90"/>
      <c r="M1515" s="63"/>
      <c r="N1515" s="63"/>
      <c r="O1515" s="63"/>
    </row>
    <row r="1516" spans="1:15" s="80" customFormat="1" ht="15" customHeight="1" hidden="1">
      <c r="A1516" s="456" t="s">
        <v>613</v>
      </c>
      <c r="B1516" s="458" t="s">
        <v>614</v>
      </c>
      <c r="C1516" s="475" t="s">
        <v>1467</v>
      </c>
      <c r="D1516" s="451"/>
      <c r="E1516" s="473"/>
      <c r="F1516" s="453">
        <f>D1516*E1516</f>
        <v>0</v>
      </c>
      <c r="G1516" s="473"/>
      <c r="H1516" s="454">
        <v>36.15</v>
      </c>
      <c r="I1516" s="453">
        <f>G1516*H1516</f>
        <v>0</v>
      </c>
      <c r="J1516" s="447"/>
      <c r="K1516" s="89"/>
      <c r="L1516" s="90"/>
      <c r="M1516" s="63"/>
      <c r="N1516" s="63"/>
      <c r="O1516" s="63"/>
    </row>
    <row r="1517" spans="1:15" s="80" customFormat="1" ht="15" customHeight="1" hidden="1">
      <c r="A1517" s="456"/>
      <c r="B1517" s="457" t="s">
        <v>614</v>
      </c>
      <c r="C1517" s="450"/>
      <c r="D1517" s="451"/>
      <c r="E1517" s="473"/>
      <c r="F1517" s="453"/>
      <c r="G1517" s="473"/>
      <c r="H1517" s="454"/>
      <c r="I1517" s="453"/>
      <c r="J1517" s="447"/>
      <c r="K1517" s="89"/>
      <c r="L1517" s="90"/>
      <c r="M1517" s="63"/>
      <c r="N1517" s="63"/>
      <c r="O1517" s="63"/>
    </row>
    <row r="1518" spans="1:15" s="80" customFormat="1" ht="15" customHeight="1" hidden="1">
      <c r="A1518" s="456"/>
      <c r="B1518" s="457" t="s">
        <v>615</v>
      </c>
      <c r="C1518" s="450"/>
      <c r="D1518" s="451"/>
      <c r="E1518" s="473"/>
      <c r="F1518" s="453"/>
      <c r="G1518" s="473"/>
      <c r="H1518" s="454"/>
      <c r="I1518" s="453"/>
      <c r="J1518" s="447"/>
      <c r="K1518" s="89"/>
      <c r="L1518" s="90"/>
      <c r="M1518" s="63"/>
      <c r="N1518" s="63"/>
      <c r="O1518" s="63"/>
    </row>
    <row r="1519" spans="1:15" s="80" customFormat="1" ht="45" customHeight="1" hidden="1">
      <c r="A1519" s="456" t="s">
        <v>616</v>
      </c>
      <c r="B1519" s="458" t="s">
        <v>617</v>
      </c>
      <c r="C1519" s="450" t="s">
        <v>1467</v>
      </c>
      <c r="D1519" s="451"/>
      <c r="E1519" s="473"/>
      <c r="F1519" s="453">
        <f>D1519*E1519</f>
        <v>0</v>
      </c>
      <c r="G1519" s="473"/>
      <c r="H1519" s="454">
        <v>63.27</v>
      </c>
      <c r="I1519" s="453">
        <f>G1519*H1519</f>
        <v>0</v>
      </c>
      <c r="J1519" s="447"/>
      <c r="K1519" s="89"/>
      <c r="L1519" s="90"/>
      <c r="M1519" s="63"/>
      <c r="N1519" s="63"/>
      <c r="O1519" s="63"/>
    </row>
    <row r="1520" spans="1:15" s="80" customFormat="1" ht="15" customHeight="1" hidden="1">
      <c r="A1520" s="456"/>
      <c r="B1520" s="457" t="s">
        <v>1106</v>
      </c>
      <c r="C1520" s="450"/>
      <c r="D1520" s="451"/>
      <c r="E1520" s="473"/>
      <c r="F1520" s="453"/>
      <c r="G1520" s="473"/>
      <c r="H1520" s="454"/>
      <c r="I1520" s="453"/>
      <c r="J1520" s="447"/>
      <c r="K1520" s="89"/>
      <c r="L1520" s="90"/>
      <c r="M1520" s="63"/>
      <c r="N1520" s="63"/>
      <c r="O1520" s="63"/>
    </row>
    <row r="1521" spans="1:15" s="80" customFormat="1" ht="15" customHeight="1" hidden="1">
      <c r="A1521" s="456"/>
      <c r="B1521" s="457" t="s">
        <v>1409</v>
      </c>
      <c r="C1521" s="450"/>
      <c r="D1521" s="451"/>
      <c r="E1521" s="473"/>
      <c r="F1521" s="453"/>
      <c r="G1521" s="473"/>
      <c r="H1521" s="454"/>
      <c r="I1521" s="453"/>
      <c r="J1521" s="447"/>
      <c r="K1521" s="89"/>
      <c r="L1521" s="90"/>
      <c r="M1521" s="63"/>
      <c r="N1521" s="63"/>
      <c r="O1521" s="63"/>
    </row>
    <row r="1522" spans="1:15" s="80" customFormat="1" ht="15" customHeight="1" hidden="1">
      <c r="A1522" s="456"/>
      <c r="B1522" s="457" t="s">
        <v>1065</v>
      </c>
      <c r="C1522" s="450"/>
      <c r="D1522" s="451"/>
      <c r="E1522" s="473"/>
      <c r="F1522" s="453"/>
      <c r="G1522" s="473"/>
      <c r="H1522" s="454"/>
      <c r="I1522" s="453"/>
      <c r="J1522" s="447"/>
      <c r="K1522" s="89"/>
      <c r="L1522" s="90"/>
      <c r="M1522" s="63"/>
      <c r="N1522" s="63"/>
      <c r="O1522" s="63"/>
    </row>
    <row r="1523" spans="1:15" s="80" customFormat="1" ht="15" customHeight="1" hidden="1">
      <c r="A1523" s="456"/>
      <c r="B1523" s="457" t="s">
        <v>1150</v>
      </c>
      <c r="C1523" s="450"/>
      <c r="D1523" s="451"/>
      <c r="E1523" s="473"/>
      <c r="F1523" s="453"/>
      <c r="G1523" s="473"/>
      <c r="H1523" s="454"/>
      <c r="I1523" s="453"/>
      <c r="J1523" s="447"/>
      <c r="K1523" s="89"/>
      <c r="L1523" s="90"/>
      <c r="M1523" s="63"/>
      <c r="N1523" s="63"/>
      <c r="O1523" s="63"/>
    </row>
    <row r="1524" spans="1:15" s="80" customFormat="1" ht="15" customHeight="1" hidden="1">
      <c r="A1524" s="456"/>
      <c r="B1524" s="457" t="s">
        <v>618</v>
      </c>
      <c r="C1524" s="450"/>
      <c r="D1524" s="451"/>
      <c r="E1524" s="473"/>
      <c r="F1524" s="453"/>
      <c r="G1524" s="473"/>
      <c r="H1524" s="454"/>
      <c r="I1524" s="453"/>
      <c r="J1524" s="447"/>
      <c r="K1524" s="89"/>
      <c r="L1524" s="90"/>
      <c r="M1524" s="63"/>
      <c r="N1524" s="63"/>
      <c r="O1524" s="63"/>
    </row>
    <row r="1525" spans="1:15" s="80" customFormat="1" ht="15" customHeight="1" hidden="1">
      <c r="A1525" s="456"/>
      <c r="B1525" s="457" t="s">
        <v>612</v>
      </c>
      <c r="C1525" s="450"/>
      <c r="D1525" s="451"/>
      <c r="E1525" s="473"/>
      <c r="F1525" s="453"/>
      <c r="G1525" s="473"/>
      <c r="H1525" s="454"/>
      <c r="I1525" s="453"/>
      <c r="J1525" s="447"/>
      <c r="K1525" s="89"/>
      <c r="L1525" s="90"/>
      <c r="M1525" s="63"/>
      <c r="N1525" s="63"/>
      <c r="O1525" s="63"/>
    </row>
    <row r="1526" spans="1:15" s="80" customFormat="1" ht="15" customHeight="1" hidden="1">
      <c r="A1526" s="456" t="s">
        <v>619</v>
      </c>
      <c r="B1526" s="458" t="s">
        <v>620</v>
      </c>
      <c r="C1526" s="450" t="s">
        <v>1076</v>
      </c>
      <c r="D1526" s="451"/>
      <c r="E1526" s="473"/>
      <c r="F1526" s="453">
        <f>D1526*E1526</f>
        <v>0</v>
      </c>
      <c r="G1526" s="473"/>
      <c r="H1526" s="454">
        <v>5.2</v>
      </c>
      <c r="I1526" s="453">
        <f>G1526*H1526</f>
        <v>0</v>
      </c>
      <c r="J1526" s="447"/>
      <c r="K1526" s="89"/>
      <c r="L1526" s="90"/>
      <c r="M1526" s="63"/>
      <c r="N1526" s="63"/>
      <c r="O1526" s="63"/>
    </row>
    <row r="1527" spans="1:15" s="80" customFormat="1" ht="15" customHeight="1" hidden="1">
      <c r="A1527" s="456" t="s">
        <v>621</v>
      </c>
      <c r="B1527" s="458" t="s">
        <v>622</v>
      </c>
      <c r="C1527" s="450" t="s">
        <v>1076</v>
      </c>
      <c r="D1527" s="451"/>
      <c r="E1527" s="473"/>
      <c r="F1527" s="453">
        <f>D1527*E1527</f>
        <v>0</v>
      </c>
      <c r="G1527" s="473"/>
      <c r="H1527" s="454">
        <v>23.56</v>
      </c>
      <c r="I1527" s="453">
        <f>G1527*H1527</f>
        <v>0</v>
      </c>
      <c r="J1527" s="447"/>
      <c r="K1527" s="89"/>
      <c r="L1527" s="90"/>
      <c r="M1527" s="63"/>
      <c r="N1527" s="63"/>
      <c r="O1527" s="63"/>
    </row>
    <row r="1528" spans="1:15" s="80" customFormat="1" ht="30" customHeight="1" hidden="1">
      <c r="A1528" s="456" t="s">
        <v>623</v>
      </c>
      <c r="B1528" s="577" t="s">
        <v>624</v>
      </c>
      <c r="C1528" s="450" t="s">
        <v>1467</v>
      </c>
      <c r="D1528" s="451"/>
      <c r="E1528" s="473"/>
      <c r="F1528" s="453">
        <f>D1528*E1528</f>
        <v>0</v>
      </c>
      <c r="G1528" s="473"/>
      <c r="H1528" s="454">
        <v>54.64</v>
      </c>
      <c r="I1528" s="453">
        <f>G1528*H1528</f>
        <v>0</v>
      </c>
      <c r="J1528" s="447"/>
      <c r="K1528" s="89"/>
      <c r="L1528" s="90"/>
      <c r="M1528" s="63"/>
      <c r="N1528" s="63"/>
      <c r="O1528" s="63"/>
    </row>
    <row r="1529" spans="1:15" s="80" customFormat="1" ht="15" customHeight="1" hidden="1">
      <c r="A1529" s="456" t="s">
        <v>625</v>
      </c>
      <c r="B1529" s="458" t="s">
        <v>626</v>
      </c>
      <c r="C1529" s="475" t="s">
        <v>1467</v>
      </c>
      <c r="D1529" s="451"/>
      <c r="E1529" s="473"/>
      <c r="F1529" s="453">
        <f>D1529*E1529</f>
        <v>0</v>
      </c>
      <c r="G1529" s="473"/>
      <c r="H1529" s="454">
        <v>6.24</v>
      </c>
      <c r="I1529" s="453">
        <f>G1529*H1529</f>
        <v>0</v>
      </c>
      <c r="J1529" s="447"/>
      <c r="K1529" s="89"/>
      <c r="L1529" s="90"/>
      <c r="M1529" s="63"/>
      <c r="N1529" s="63"/>
      <c r="O1529" s="63"/>
    </row>
    <row r="1530" spans="1:15" s="80" customFormat="1" ht="15" customHeight="1" hidden="1">
      <c r="A1530" s="456"/>
      <c r="B1530" s="457" t="s">
        <v>626</v>
      </c>
      <c r="C1530" s="450"/>
      <c r="D1530" s="451"/>
      <c r="E1530" s="473"/>
      <c r="F1530" s="453"/>
      <c r="G1530" s="473"/>
      <c r="H1530" s="454"/>
      <c r="I1530" s="453"/>
      <c r="J1530" s="447"/>
      <c r="K1530" s="89"/>
      <c r="L1530" s="90"/>
      <c r="M1530" s="63"/>
      <c r="N1530" s="63"/>
      <c r="O1530" s="63"/>
    </row>
    <row r="1531" spans="1:15" s="80" customFormat="1" ht="15" customHeight="1" hidden="1">
      <c r="A1531" s="456"/>
      <c r="B1531" s="457" t="s">
        <v>627</v>
      </c>
      <c r="C1531" s="450"/>
      <c r="D1531" s="451"/>
      <c r="E1531" s="473"/>
      <c r="F1531" s="453"/>
      <c r="G1531" s="473"/>
      <c r="H1531" s="454"/>
      <c r="I1531" s="453"/>
      <c r="J1531" s="447"/>
      <c r="K1531" s="89"/>
      <c r="L1531" s="90"/>
      <c r="M1531" s="63"/>
      <c r="N1531" s="63"/>
      <c r="O1531" s="63"/>
    </row>
    <row r="1532" spans="1:15" s="80" customFormat="1" ht="15" customHeight="1" hidden="1">
      <c r="A1532" s="456"/>
      <c r="B1532" s="457" t="s">
        <v>628</v>
      </c>
      <c r="C1532" s="450"/>
      <c r="D1532" s="451"/>
      <c r="E1532" s="473"/>
      <c r="F1532" s="453"/>
      <c r="G1532" s="473"/>
      <c r="H1532" s="454"/>
      <c r="I1532" s="453"/>
      <c r="J1532" s="447"/>
      <c r="K1532" s="89"/>
      <c r="L1532" s="90"/>
      <c r="M1532" s="63"/>
      <c r="N1532" s="63"/>
      <c r="O1532" s="63"/>
    </row>
    <row r="1533" spans="1:15" s="80" customFormat="1" ht="15" customHeight="1" hidden="1">
      <c r="A1533" s="456"/>
      <c r="B1533" s="457" t="s">
        <v>629</v>
      </c>
      <c r="C1533" s="450"/>
      <c r="D1533" s="451"/>
      <c r="E1533" s="473"/>
      <c r="F1533" s="453"/>
      <c r="G1533" s="473"/>
      <c r="H1533" s="454"/>
      <c r="I1533" s="453"/>
      <c r="J1533" s="447"/>
      <c r="K1533" s="89"/>
      <c r="L1533" s="90"/>
      <c r="M1533" s="63"/>
      <c r="N1533" s="63"/>
      <c r="O1533" s="63"/>
    </row>
    <row r="1534" spans="1:15" s="80" customFormat="1" ht="15" customHeight="1" hidden="1">
      <c r="A1534" s="456"/>
      <c r="B1534" s="457" t="s">
        <v>630</v>
      </c>
      <c r="C1534" s="450"/>
      <c r="D1534" s="451"/>
      <c r="E1534" s="473"/>
      <c r="F1534" s="453"/>
      <c r="G1534" s="473"/>
      <c r="H1534" s="454"/>
      <c r="I1534" s="453"/>
      <c r="J1534" s="447"/>
      <c r="K1534" s="89"/>
      <c r="L1534" s="90"/>
      <c r="M1534" s="63"/>
      <c r="N1534" s="63"/>
      <c r="O1534" s="63"/>
    </row>
    <row r="1535" spans="1:15" s="80" customFormat="1" ht="30" customHeight="1">
      <c r="A1535" s="456" t="s">
        <v>1541</v>
      </c>
      <c r="B1535" s="458" t="s">
        <v>1415</v>
      </c>
      <c r="C1535" s="450" t="s">
        <v>1467</v>
      </c>
      <c r="D1535" s="479">
        <v>32</v>
      </c>
      <c r="E1535" s="473">
        <f>H1535*bdi</f>
        <v>29.348</v>
      </c>
      <c r="F1535" s="453">
        <f>D1535*E1535</f>
        <v>939.136</v>
      </c>
      <c r="G1535" s="480"/>
      <c r="H1535" s="454">
        <v>25.52</v>
      </c>
      <c r="I1535" s="453">
        <f>G1535*H1535</f>
        <v>0</v>
      </c>
      <c r="J1535" s="447" t="s">
        <v>120</v>
      </c>
      <c r="K1535" s="89"/>
      <c r="L1535" s="90"/>
      <c r="M1535" s="63"/>
      <c r="N1535" s="63"/>
      <c r="O1535" s="63"/>
    </row>
    <row r="1536" spans="1:15" s="80" customFormat="1" ht="18" customHeight="1">
      <c r="A1536" s="482"/>
      <c r="B1536" s="483"/>
      <c r="C1536" s="751" t="s">
        <v>1077</v>
      </c>
      <c r="D1536" s="752"/>
      <c r="E1536" s="752"/>
      <c r="F1536" s="463">
        <f>SUM(F1447:F1535)</f>
        <v>3274.0304499999997</v>
      </c>
      <c r="G1536" s="552"/>
      <c r="H1536" s="553"/>
      <c r="I1536" s="466">
        <f>SUM(I1447:I1535)</f>
        <v>2030.3429999999998</v>
      </c>
      <c r="J1536" s="447"/>
      <c r="K1536" s="84"/>
      <c r="L1536" s="90"/>
      <c r="N1536" s="63"/>
      <c r="O1536" s="578"/>
    </row>
    <row r="1537" spans="1:15" s="80" customFormat="1" ht="18" customHeight="1">
      <c r="A1537" s="516">
        <v>160000</v>
      </c>
      <c r="B1537" s="437" t="s">
        <v>1026</v>
      </c>
      <c r="C1537" s="511"/>
      <c r="D1537" s="468"/>
      <c r="E1537" s="469"/>
      <c r="F1537" s="453"/>
      <c r="G1537" s="469"/>
      <c r="H1537" s="454"/>
      <c r="I1537" s="453"/>
      <c r="J1537" s="447"/>
      <c r="K1537" s="89"/>
      <c r="L1537" s="90"/>
      <c r="M1537" s="63"/>
      <c r="N1537" s="63"/>
      <c r="O1537" s="63"/>
    </row>
    <row r="1538" spans="1:15" s="80" customFormat="1" ht="15" customHeight="1">
      <c r="A1538" s="448">
        <v>160100</v>
      </c>
      <c r="B1538" s="513" t="s">
        <v>1416</v>
      </c>
      <c r="C1538" s="506"/>
      <c r="D1538" s="451"/>
      <c r="E1538" s="473"/>
      <c r="F1538" s="453"/>
      <c r="G1538" s="473"/>
      <c r="H1538" s="454"/>
      <c r="I1538" s="453"/>
      <c r="J1538" s="447"/>
      <c r="K1538" s="89"/>
      <c r="L1538" s="90"/>
      <c r="M1538" s="63"/>
      <c r="N1538" s="63"/>
      <c r="O1538" s="63"/>
    </row>
    <row r="1539" spans="1:15" s="80" customFormat="1" ht="30" customHeight="1">
      <c r="A1539" s="456">
        <v>160101</v>
      </c>
      <c r="B1539" s="458" t="s">
        <v>1417</v>
      </c>
      <c r="C1539" s="450" t="s">
        <v>1467</v>
      </c>
      <c r="D1539" s="451">
        <f>'[3]Levantamento de Esquadrias'!R25</f>
        <v>85.68</v>
      </c>
      <c r="E1539" s="473">
        <f>H1539*bdi</f>
        <v>84.80099999999999</v>
      </c>
      <c r="F1539" s="453">
        <f>D1539*E1539</f>
        <v>7265.74968</v>
      </c>
      <c r="G1539" s="473"/>
      <c r="H1539" s="454">
        <v>73.74</v>
      </c>
      <c r="I1539" s="453">
        <f>G1539*H1539</f>
        <v>0</v>
      </c>
      <c r="J1539" s="447" t="s">
        <v>120</v>
      </c>
      <c r="K1539" s="89"/>
      <c r="L1539" s="90"/>
      <c r="M1539" s="63"/>
      <c r="N1539" s="63"/>
      <c r="O1539" s="63"/>
    </row>
    <row r="1540" spans="1:15" s="80" customFormat="1" ht="30" customHeight="1">
      <c r="A1540" s="456"/>
      <c r="B1540" s="457" t="s">
        <v>1418</v>
      </c>
      <c r="C1540" s="450"/>
      <c r="D1540" s="451"/>
      <c r="E1540" s="473"/>
      <c r="F1540" s="453"/>
      <c r="G1540" s="473"/>
      <c r="H1540" s="454"/>
      <c r="I1540" s="453"/>
      <c r="J1540" s="447"/>
      <c r="K1540" s="89"/>
      <c r="L1540" s="90"/>
      <c r="M1540" s="63"/>
      <c r="N1540" s="63"/>
      <c r="O1540" s="63"/>
    </row>
    <row r="1541" spans="1:15" s="80" customFormat="1" ht="15" customHeight="1">
      <c r="A1541" s="456"/>
      <c r="B1541" s="457" t="s">
        <v>1419</v>
      </c>
      <c r="C1541" s="450"/>
      <c r="D1541" s="451"/>
      <c r="E1541" s="473"/>
      <c r="F1541" s="453"/>
      <c r="G1541" s="473"/>
      <c r="H1541" s="454"/>
      <c r="I1541" s="453"/>
      <c r="J1541" s="447"/>
      <c r="K1541" s="89"/>
      <c r="L1541" s="90"/>
      <c r="M1541" s="63"/>
      <c r="N1541" s="63"/>
      <c r="O1541" s="63"/>
    </row>
    <row r="1542" spans="1:15" s="80" customFormat="1" ht="30" customHeight="1" hidden="1">
      <c r="A1542" s="456" t="s">
        <v>631</v>
      </c>
      <c r="B1542" s="458" t="s">
        <v>632</v>
      </c>
      <c r="C1542" s="450" t="s">
        <v>1467</v>
      </c>
      <c r="D1542" s="451"/>
      <c r="E1542" s="473"/>
      <c r="F1542" s="453">
        <f>D1542*E1542</f>
        <v>0</v>
      </c>
      <c r="G1542" s="473"/>
      <c r="H1542" s="454">
        <v>50.91</v>
      </c>
      <c r="I1542" s="453">
        <f>G1542*H1542</f>
        <v>0</v>
      </c>
      <c r="J1542" s="447"/>
      <c r="K1542" s="89"/>
      <c r="L1542" s="90"/>
      <c r="M1542" s="63"/>
      <c r="N1542" s="63"/>
      <c r="O1542" s="63"/>
    </row>
    <row r="1543" spans="1:15" s="80" customFormat="1" ht="30" customHeight="1" hidden="1">
      <c r="A1543" s="456"/>
      <c r="B1543" s="457" t="s">
        <v>633</v>
      </c>
      <c r="C1543" s="450"/>
      <c r="D1543" s="451"/>
      <c r="E1543" s="473"/>
      <c r="F1543" s="453"/>
      <c r="G1543" s="473"/>
      <c r="H1543" s="454"/>
      <c r="I1543" s="453"/>
      <c r="J1543" s="455"/>
      <c r="K1543" s="89"/>
      <c r="L1543" s="90"/>
      <c r="M1543" s="63"/>
      <c r="N1543" s="63"/>
      <c r="O1543" s="63"/>
    </row>
    <row r="1544" spans="1:15" s="80" customFormat="1" ht="15" customHeight="1" hidden="1">
      <c r="A1544" s="456"/>
      <c r="B1544" s="457" t="s">
        <v>1419</v>
      </c>
      <c r="C1544" s="450"/>
      <c r="D1544" s="451"/>
      <c r="E1544" s="473"/>
      <c r="F1544" s="453"/>
      <c r="G1544" s="473"/>
      <c r="H1544" s="454"/>
      <c r="I1544" s="453"/>
      <c r="J1544" s="455"/>
      <c r="K1544" s="89"/>
      <c r="L1544" s="90"/>
      <c r="M1544" s="63"/>
      <c r="N1544" s="63"/>
      <c r="O1544" s="63"/>
    </row>
    <row r="1545" spans="1:15" s="80" customFormat="1" ht="15" customHeight="1" hidden="1">
      <c r="A1545" s="456" t="s">
        <v>634</v>
      </c>
      <c r="B1545" s="458" t="s">
        <v>635</v>
      </c>
      <c r="C1545" s="450" t="s">
        <v>1467</v>
      </c>
      <c r="D1545" s="451"/>
      <c r="E1545" s="473"/>
      <c r="F1545" s="453">
        <f>D1545*E1545</f>
        <v>0</v>
      </c>
      <c r="G1545" s="473"/>
      <c r="H1545" s="454">
        <v>50.42</v>
      </c>
      <c r="I1545" s="453">
        <f>G1545*H1545</f>
        <v>0</v>
      </c>
      <c r="J1545" s="455"/>
      <c r="K1545" s="89"/>
      <c r="L1545" s="90"/>
      <c r="M1545" s="63"/>
      <c r="N1545" s="63"/>
      <c r="O1545" s="63"/>
    </row>
    <row r="1546" spans="1:15" s="80" customFormat="1" ht="30" customHeight="1" hidden="1">
      <c r="A1546" s="456"/>
      <c r="B1546" s="457" t="s">
        <v>636</v>
      </c>
      <c r="C1546" s="450"/>
      <c r="D1546" s="451"/>
      <c r="E1546" s="473"/>
      <c r="F1546" s="453"/>
      <c r="G1546" s="473"/>
      <c r="H1546" s="454"/>
      <c r="I1546" s="453"/>
      <c r="J1546" s="455"/>
      <c r="K1546" s="89"/>
      <c r="L1546" s="90"/>
      <c r="M1546" s="63"/>
      <c r="N1546" s="63"/>
      <c r="O1546" s="63"/>
    </row>
    <row r="1547" spans="1:15" s="80" customFormat="1" ht="15" customHeight="1" hidden="1">
      <c r="A1547" s="456"/>
      <c r="B1547" s="457" t="s">
        <v>1419</v>
      </c>
      <c r="C1547" s="450"/>
      <c r="D1547" s="451"/>
      <c r="E1547" s="473"/>
      <c r="F1547" s="453"/>
      <c r="G1547" s="473"/>
      <c r="H1547" s="454"/>
      <c r="I1547" s="453"/>
      <c r="J1547" s="455"/>
      <c r="K1547" s="89"/>
      <c r="L1547" s="90"/>
      <c r="M1547" s="63"/>
      <c r="N1547" s="63"/>
      <c r="O1547" s="63"/>
    </row>
    <row r="1548" spans="1:15" s="80" customFormat="1" ht="15" customHeight="1" hidden="1">
      <c r="A1548" s="456" t="s">
        <v>637</v>
      </c>
      <c r="B1548" s="458" t="s">
        <v>638</v>
      </c>
      <c r="C1548" s="450" t="s">
        <v>1055</v>
      </c>
      <c r="D1548" s="451"/>
      <c r="E1548" s="473"/>
      <c r="F1548" s="453">
        <f>D1548*E1548</f>
        <v>0</v>
      </c>
      <c r="G1548" s="473"/>
      <c r="H1548" s="454">
        <v>220</v>
      </c>
      <c r="I1548" s="453">
        <f>G1548*H1548</f>
        <v>0</v>
      </c>
      <c r="J1548" s="455"/>
      <c r="K1548" s="89"/>
      <c r="L1548" s="90"/>
      <c r="M1548" s="63"/>
      <c r="N1548" s="63"/>
      <c r="O1548" s="63"/>
    </row>
    <row r="1549" spans="1:15" s="80" customFormat="1" ht="15" customHeight="1" hidden="1">
      <c r="A1549" s="456"/>
      <c r="B1549" s="457" t="s">
        <v>639</v>
      </c>
      <c r="C1549" s="450"/>
      <c r="D1549" s="451"/>
      <c r="E1549" s="473"/>
      <c r="F1549" s="453"/>
      <c r="G1549" s="473"/>
      <c r="H1549" s="454"/>
      <c r="I1549" s="453"/>
      <c r="J1549" s="455"/>
      <c r="K1549" s="89"/>
      <c r="L1549" s="90"/>
      <c r="M1549" s="63"/>
      <c r="N1549" s="63"/>
      <c r="O1549" s="63"/>
    </row>
    <row r="1550" spans="1:15" s="80" customFormat="1" ht="15" customHeight="1">
      <c r="A1550" s="456" t="s">
        <v>640</v>
      </c>
      <c r="B1550" s="579" t="s">
        <v>1420</v>
      </c>
      <c r="C1550" s="450" t="s">
        <v>1157</v>
      </c>
      <c r="D1550" s="580"/>
      <c r="E1550" s="473"/>
      <c r="F1550" s="453"/>
      <c r="G1550" s="581">
        <v>3</v>
      </c>
      <c r="H1550" s="454">
        <v>151.34</v>
      </c>
      <c r="I1550" s="453">
        <f>G1550*H1550</f>
        <v>454.02</v>
      </c>
      <c r="J1550" s="455"/>
      <c r="K1550" s="89"/>
      <c r="L1550" s="90"/>
      <c r="M1550" s="63"/>
      <c r="N1550" s="63"/>
      <c r="O1550" s="63"/>
    </row>
    <row r="1551" spans="1:15" s="80" customFormat="1" ht="15" customHeight="1">
      <c r="A1551" s="456"/>
      <c r="B1551" s="457" t="s">
        <v>1421</v>
      </c>
      <c r="C1551" s="549"/>
      <c r="D1551" s="479"/>
      <c r="E1551" s="480"/>
      <c r="F1551" s="550"/>
      <c r="G1551" s="480"/>
      <c r="H1551" s="477"/>
      <c r="I1551" s="550"/>
      <c r="J1551" s="455"/>
      <c r="K1551" s="89"/>
      <c r="L1551" s="90"/>
      <c r="M1551" s="63"/>
      <c r="N1551" s="63"/>
      <c r="O1551" s="63"/>
    </row>
    <row r="1552" spans="1:15" s="80" customFormat="1" ht="18" customHeight="1">
      <c r="A1552" s="482"/>
      <c r="B1552" s="579"/>
      <c r="C1552" s="753" t="s">
        <v>1077</v>
      </c>
      <c r="D1552" s="754"/>
      <c r="E1552" s="754"/>
      <c r="F1552" s="582">
        <f>SUM(F1539:F1550)</f>
        <v>7265.74968</v>
      </c>
      <c r="G1552" s="583"/>
      <c r="H1552" s="553"/>
      <c r="I1552" s="466">
        <f>SUM(I1539:I1550)</f>
        <v>454.02</v>
      </c>
      <c r="J1552" s="455"/>
      <c r="K1552" s="84"/>
      <c r="L1552" s="90"/>
      <c r="M1552" s="63"/>
      <c r="N1552" s="63"/>
      <c r="O1552" s="63"/>
    </row>
    <row r="1553" spans="1:15" s="162" customFormat="1" ht="18" customHeight="1">
      <c r="A1553" s="584">
        <v>170000</v>
      </c>
      <c r="B1553" s="437" t="s">
        <v>1027</v>
      </c>
      <c r="C1553" s="585"/>
      <c r="D1553" s="468"/>
      <c r="E1553" s="469"/>
      <c r="F1553" s="453"/>
      <c r="G1553" s="469"/>
      <c r="H1553" s="470"/>
      <c r="I1553" s="453"/>
      <c r="J1553" s="455"/>
      <c r="K1553" s="89"/>
      <c r="L1553" s="90"/>
      <c r="M1553" s="161"/>
      <c r="N1553" s="161"/>
      <c r="O1553" s="161"/>
    </row>
    <row r="1554" spans="1:15" s="80" customFormat="1" ht="15" customHeight="1">
      <c r="A1554" s="586">
        <v>170100</v>
      </c>
      <c r="B1554" s="513" t="s">
        <v>1422</v>
      </c>
      <c r="C1554" s="506"/>
      <c r="D1554" s="451"/>
      <c r="E1554" s="473"/>
      <c r="F1554" s="453"/>
      <c r="G1554" s="473"/>
      <c r="H1554" s="454"/>
      <c r="I1554" s="453"/>
      <c r="J1554" s="455"/>
      <c r="K1554" s="89"/>
      <c r="L1554" s="90"/>
      <c r="M1554" s="63"/>
      <c r="N1554" s="63"/>
      <c r="O1554" s="63"/>
    </row>
    <row r="1555" spans="1:15" s="80" customFormat="1" ht="15" customHeight="1" hidden="1">
      <c r="A1555" s="587">
        <v>170101</v>
      </c>
      <c r="B1555" s="458" t="s">
        <v>641</v>
      </c>
      <c r="C1555" s="475" t="s">
        <v>1467</v>
      </c>
      <c r="D1555" s="451"/>
      <c r="E1555" s="473"/>
      <c r="F1555" s="453">
        <f>D1555*E1555</f>
        <v>0</v>
      </c>
      <c r="G1555" s="473"/>
      <c r="H1555" s="454">
        <v>4.24</v>
      </c>
      <c r="I1555" s="453">
        <f>G1555*H1555</f>
        <v>0</v>
      </c>
      <c r="J1555" s="455"/>
      <c r="K1555" s="89"/>
      <c r="L1555" s="90"/>
      <c r="M1555" s="63"/>
      <c r="N1555" s="63"/>
      <c r="O1555" s="63"/>
    </row>
    <row r="1556" spans="1:15" s="80" customFormat="1" ht="15" customHeight="1" hidden="1">
      <c r="A1556" s="587"/>
      <c r="B1556" s="457" t="s">
        <v>642</v>
      </c>
      <c r="C1556" s="450"/>
      <c r="D1556" s="451"/>
      <c r="E1556" s="473"/>
      <c r="F1556" s="453"/>
      <c r="G1556" s="473"/>
      <c r="H1556" s="454"/>
      <c r="I1556" s="453"/>
      <c r="J1556" s="455"/>
      <c r="K1556" s="89"/>
      <c r="L1556" s="90"/>
      <c r="M1556" s="588"/>
      <c r="N1556" s="63"/>
      <c r="O1556" s="63"/>
    </row>
    <row r="1557" spans="1:15" s="80" customFormat="1" ht="15" customHeight="1" hidden="1">
      <c r="A1557" s="587"/>
      <c r="B1557" s="457" t="s">
        <v>643</v>
      </c>
      <c r="C1557" s="450"/>
      <c r="D1557" s="451"/>
      <c r="E1557" s="473"/>
      <c r="F1557" s="453"/>
      <c r="G1557" s="473"/>
      <c r="H1557" s="454"/>
      <c r="I1557" s="453"/>
      <c r="J1557" s="455"/>
      <c r="K1557" s="89"/>
      <c r="L1557" s="90"/>
      <c r="M1557" s="63"/>
      <c r="N1557" s="63"/>
      <c r="O1557" s="63"/>
    </row>
    <row r="1558" spans="1:15" s="80" customFormat="1" ht="15" customHeight="1" hidden="1">
      <c r="A1558" s="587"/>
      <c r="B1558" s="457" t="s">
        <v>644</v>
      </c>
      <c r="C1558" s="450"/>
      <c r="D1558" s="451"/>
      <c r="E1558" s="473"/>
      <c r="F1558" s="453"/>
      <c r="G1558" s="473"/>
      <c r="H1558" s="454"/>
      <c r="I1558" s="453"/>
      <c r="J1558" s="455"/>
      <c r="K1558" s="89"/>
      <c r="L1558" s="90"/>
      <c r="M1558" s="63"/>
      <c r="N1558" s="63"/>
      <c r="O1558" s="63"/>
    </row>
    <row r="1559" spans="1:15" s="80" customFormat="1" ht="30" customHeight="1">
      <c r="A1559" s="587">
        <v>170102</v>
      </c>
      <c r="B1559" s="458" t="s">
        <v>1423</v>
      </c>
      <c r="C1559" s="450" t="s">
        <v>1467</v>
      </c>
      <c r="D1559" s="451">
        <v>242</v>
      </c>
      <c r="E1559" s="473">
        <f>H1559*bdi</f>
        <v>17.4915</v>
      </c>
      <c r="F1559" s="453">
        <f>D1559*E1559</f>
        <v>4232.942999999999</v>
      </c>
      <c r="G1559" s="473"/>
      <c r="H1559" s="454">
        <v>15.21</v>
      </c>
      <c r="I1559" s="453">
        <f>G1559*H1559</f>
        <v>0</v>
      </c>
      <c r="J1559" s="455" t="s">
        <v>120</v>
      </c>
      <c r="K1559" s="89"/>
      <c r="L1559" s="90"/>
      <c r="M1559" s="63"/>
      <c r="N1559" s="63"/>
      <c r="O1559" s="63"/>
    </row>
    <row r="1560" spans="1:15" s="80" customFormat="1" ht="30" customHeight="1" hidden="1">
      <c r="A1560" s="587">
        <v>170103</v>
      </c>
      <c r="B1560" s="577" t="s">
        <v>645</v>
      </c>
      <c r="C1560" s="450" t="s">
        <v>1467</v>
      </c>
      <c r="D1560" s="451"/>
      <c r="E1560" s="473"/>
      <c r="F1560" s="453">
        <f>D1560*E1560</f>
        <v>0</v>
      </c>
      <c r="G1560" s="473"/>
      <c r="H1560" s="454">
        <v>17.74</v>
      </c>
      <c r="I1560" s="453">
        <f>G1560*H1560</f>
        <v>0</v>
      </c>
      <c r="J1560" s="455"/>
      <c r="K1560" s="89"/>
      <c r="L1560" s="90"/>
      <c r="M1560" s="63"/>
      <c r="N1560" s="63"/>
      <c r="O1560" s="63"/>
    </row>
    <row r="1561" spans="1:15" s="80" customFormat="1" ht="30" customHeight="1">
      <c r="A1561" s="587">
        <v>170104</v>
      </c>
      <c r="B1561" s="458" t="s">
        <v>1424</v>
      </c>
      <c r="C1561" s="450" t="s">
        <v>1467</v>
      </c>
      <c r="D1561" s="451">
        <f>'[3]Levantamento de Revest Internos'!AJ21+'[3]Levantamento de Revest Internos'!AJ31-888.58</f>
        <v>1842.2131500000005</v>
      </c>
      <c r="E1561" s="473">
        <f>H1561*bdi</f>
        <v>8.8435</v>
      </c>
      <c r="F1561" s="453">
        <f>D1561*E1561</f>
        <v>16291.611992025006</v>
      </c>
      <c r="G1561" s="473">
        <v>1695.97</v>
      </c>
      <c r="H1561" s="454">
        <v>7.69</v>
      </c>
      <c r="I1561" s="453">
        <f>G1561*H1561</f>
        <v>13042.009300000002</v>
      </c>
      <c r="J1561" s="455" t="s">
        <v>120</v>
      </c>
      <c r="K1561" s="89"/>
      <c r="L1561" s="90"/>
      <c r="M1561" s="63"/>
      <c r="N1561" s="63"/>
      <c r="O1561" s="63"/>
    </row>
    <row r="1562" spans="1:15" s="80" customFormat="1" ht="15" customHeight="1">
      <c r="A1562" s="587"/>
      <c r="B1562" s="457" t="s">
        <v>1425</v>
      </c>
      <c r="C1562" s="450"/>
      <c r="D1562" s="451"/>
      <c r="E1562" s="473"/>
      <c r="F1562" s="453"/>
      <c r="G1562" s="473"/>
      <c r="H1562" s="454"/>
      <c r="I1562" s="453"/>
      <c r="J1562" s="455"/>
      <c r="K1562" s="89"/>
      <c r="L1562" s="90"/>
      <c r="M1562" s="63"/>
      <c r="N1562" s="63"/>
      <c r="O1562" s="63"/>
    </row>
    <row r="1563" spans="1:15" s="80" customFormat="1" ht="15" customHeight="1">
      <c r="A1563" s="587"/>
      <c r="B1563" s="457" t="s">
        <v>1426</v>
      </c>
      <c r="C1563" s="450"/>
      <c r="D1563" s="451"/>
      <c r="E1563" s="473"/>
      <c r="F1563" s="453"/>
      <c r="G1563" s="473"/>
      <c r="H1563" s="454"/>
      <c r="I1563" s="453"/>
      <c r="J1563" s="447"/>
      <c r="K1563" s="89"/>
      <c r="L1563" s="90"/>
      <c r="M1563" s="63"/>
      <c r="N1563" s="63"/>
      <c r="O1563" s="63"/>
    </row>
    <row r="1564" spans="1:15" s="80" customFormat="1" ht="15" customHeight="1">
      <c r="A1564" s="587"/>
      <c r="B1564" s="457" t="s">
        <v>1427</v>
      </c>
      <c r="C1564" s="450"/>
      <c r="D1564" s="451"/>
      <c r="E1564" s="473"/>
      <c r="F1564" s="453"/>
      <c r="G1564" s="473"/>
      <c r="H1564" s="454"/>
      <c r="I1564" s="453"/>
      <c r="J1564" s="455"/>
      <c r="K1564" s="89"/>
      <c r="L1564" s="90"/>
      <c r="M1564" s="63"/>
      <c r="N1564" s="63"/>
      <c r="O1564" s="63"/>
    </row>
    <row r="1565" spans="1:15" s="80" customFormat="1" ht="30" customHeight="1">
      <c r="A1565" s="587">
        <v>170105</v>
      </c>
      <c r="B1565" s="570" t="s">
        <v>1428</v>
      </c>
      <c r="C1565" s="450" t="s">
        <v>1467</v>
      </c>
      <c r="D1565" s="451">
        <f>'[3]Levantamento de Revest Internos'!AJ33+'[3]Levantamento de Revest Internos'!AJ31/2</f>
        <v>1130.577</v>
      </c>
      <c r="E1565" s="473">
        <f>H1565*bdi</f>
        <v>29.083499999999997</v>
      </c>
      <c r="F1565" s="453">
        <f>D1565*E1565</f>
        <v>32881.1361795</v>
      </c>
      <c r="G1565" s="473">
        <v>526.5</v>
      </c>
      <c r="H1565" s="454">
        <v>25.29</v>
      </c>
      <c r="I1565" s="453">
        <f>G1565*H1565</f>
        <v>13315.185</v>
      </c>
      <c r="J1565" s="455" t="s">
        <v>120</v>
      </c>
      <c r="K1565" s="89"/>
      <c r="L1565" s="90"/>
      <c r="M1565" s="63"/>
      <c r="N1565" s="63"/>
      <c r="O1565" s="63"/>
    </row>
    <row r="1566" spans="1:15" s="80" customFormat="1" ht="15" customHeight="1">
      <c r="A1566" s="587"/>
      <c r="B1566" s="457" t="s">
        <v>1427</v>
      </c>
      <c r="C1566" s="450"/>
      <c r="D1566" s="451"/>
      <c r="E1566" s="473"/>
      <c r="F1566" s="453"/>
      <c r="G1566" s="473"/>
      <c r="H1566" s="454"/>
      <c r="I1566" s="453"/>
      <c r="J1566" s="455"/>
      <c r="K1566" s="89"/>
      <c r="L1566" s="90"/>
      <c r="M1566" s="63"/>
      <c r="N1566" s="63"/>
      <c r="O1566" s="63"/>
    </row>
    <row r="1567" spans="1:15" s="80" customFormat="1" ht="15" customHeight="1">
      <c r="A1567" s="587"/>
      <c r="B1567" s="457" t="s">
        <v>1429</v>
      </c>
      <c r="C1567" s="450"/>
      <c r="D1567" s="451"/>
      <c r="E1567" s="473"/>
      <c r="F1567" s="453"/>
      <c r="G1567" s="473"/>
      <c r="H1567" s="454"/>
      <c r="I1567" s="453"/>
      <c r="J1567" s="455"/>
      <c r="K1567" s="89"/>
      <c r="L1567" s="90"/>
      <c r="M1567" s="63"/>
      <c r="N1567" s="63"/>
      <c r="O1567" s="63"/>
    </row>
    <row r="1568" spans="1:15" s="80" customFormat="1" ht="15" customHeight="1">
      <c r="A1568" s="587"/>
      <c r="B1568" s="457" t="s">
        <v>1430</v>
      </c>
      <c r="C1568" s="450"/>
      <c r="D1568" s="451"/>
      <c r="E1568" s="473"/>
      <c r="F1568" s="453"/>
      <c r="G1568" s="473"/>
      <c r="H1568" s="454"/>
      <c r="I1568" s="453"/>
      <c r="J1568" s="455"/>
      <c r="K1568" s="89"/>
      <c r="L1568" s="90"/>
      <c r="M1568" s="63"/>
      <c r="N1568" s="63"/>
      <c r="O1568" s="63"/>
    </row>
    <row r="1569" spans="1:15" s="80" customFormat="1" ht="15" customHeight="1">
      <c r="A1569" s="587"/>
      <c r="B1569" s="457" t="s">
        <v>1431</v>
      </c>
      <c r="C1569" s="450"/>
      <c r="D1569" s="451"/>
      <c r="E1569" s="473"/>
      <c r="F1569" s="453"/>
      <c r="G1569" s="473"/>
      <c r="H1569" s="454"/>
      <c r="I1569" s="453"/>
      <c r="J1569" s="455"/>
      <c r="K1569" s="89"/>
      <c r="L1569" s="90"/>
      <c r="M1569" s="63"/>
      <c r="N1569" s="63"/>
      <c r="O1569" s="63"/>
    </row>
    <row r="1570" spans="1:15" s="80" customFormat="1" ht="15" customHeight="1">
      <c r="A1570" s="587"/>
      <c r="B1570" s="457" t="s">
        <v>1427</v>
      </c>
      <c r="C1570" s="450"/>
      <c r="D1570" s="451"/>
      <c r="E1570" s="473"/>
      <c r="F1570" s="453"/>
      <c r="G1570" s="473"/>
      <c r="H1570" s="454"/>
      <c r="I1570" s="453"/>
      <c r="J1570" s="455"/>
      <c r="K1570" s="89"/>
      <c r="L1570" s="90"/>
      <c r="M1570" s="63"/>
      <c r="N1570" s="63"/>
      <c r="O1570" s="63"/>
    </row>
    <row r="1571" spans="1:15" s="80" customFormat="1" ht="15" customHeight="1">
      <c r="A1571" s="587"/>
      <c r="B1571" s="457" t="s">
        <v>1432</v>
      </c>
      <c r="C1571" s="450"/>
      <c r="D1571" s="451"/>
      <c r="E1571" s="473"/>
      <c r="F1571" s="453"/>
      <c r="G1571" s="473"/>
      <c r="H1571" s="454"/>
      <c r="I1571" s="453"/>
      <c r="J1571" s="455"/>
      <c r="K1571" s="89"/>
      <c r="L1571" s="90"/>
      <c r="M1571" s="63"/>
      <c r="N1571" s="63"/>
      <c r="O1571" s="63"/>
    </row>
    <row r="1572" spans="1:15" s="80" customFormat="1" ht="30" customHeight="1">
      <c r="A1572" s="587">
        <v>170106</v>
      </c>
      <c r="B1572" s="458" t="s">
        <v>1433</v>
      </c>
      <c r="C1572" s="450" t="s">
        <v>1467</v>
      </c>
      <c r="D1572" s="451">
        <f>'[3]Levant Revest Externo'!K15</f>
        <v>634.68</v>
      </c>
      <c r="E1572" s="473">
        <f>H1572*bdi</f>
        <v>20.079</v>
      </c>
      <c r="F1572" s="453">
        <f>D1572*E1572</f>
        <v>12743.73972</v>
      </c>
      <c r="G1572" s="473">
        <v>453.98</v>
      </c>
      <c r="H1572" s="454">
        <v>17.46</v>
      </c>
      <c r="I1572" s="453">
        <f>G1572*H1572</f>
        <v>7926.4908000000005</v>
      </c>
      <c r="J1572" s="455" t="s">
        <v>120</v>
      </c>
      <c r="K1572" s="89"/>
      <c r="L1572" s="90"/>
      <c r="M1572" s="63"/>
      <c r="N1572" s="63"/>
      <c r="O1572" s="63"/>
    </row>
    <row r="1573" spans="1:15" s="80" customFormat="1" ht="15" customHeight="1">
      <c r="A1573" s="587"/>
      <c r="B1573" s="457" t="s">
        <v>1430</v>
      </c>
      <c r="C1573" s="450"/>
      <c r="D1573" s="451"/>
      <c r="E1573" s="473"/>
      <c r="F1573" s="453"/>
      <c r="G1573" s="473"/>
      <c r="H1573" s="454"/>
      <c r="I1573" s="453"/>
      <c r="J1573" s="455"/>
      <c r="K1573" s="89"/>
      <c r="L1573" s="90"/>
      <c r="M1573" s="63"/>
      <c r="N1573" s="63"/>
      <c r="O1573" s="63"/>
    </row>
    <row r="1574" spans="1:15" s="80" customFormat="1" ht="15" customHeight="1">
      <c r="A1574" s="587"/>
      <c r="B1574" s="457" t="s">
        <v>1431</v>
      </c>
      <c r="C1574" s="450"/>
      <c r="D1574" s="451"/>
      <c r="E1574" s="473"/>
      <c r="F1574" s="453"/>
      <c r="G1574" s="473"/>
      <c r="H1574" s="454"/>
      <c r="I1574" s="453"/>
      <c r="J1574" s="455"/>
      <c r="K1574" s="89"/>
      <c r="L1574" s="90"/>
      <c r="M1574" s="63"/>
      <c r="N1574" s="63"/>
      <c r="O1574" s="63"/>
    </row>
    <row r="1575" spans="1:15" s="80" customFormat="1" ht="15" customHeight="1">
      <c r="A1575" s="587"/>
      <c r="B1575" s="457" t="s">
        <v>1427</v>
      </c>
      <c r="C1575" s="450"/>
      <c r="D1575" s="451"/>
      <c r="E1575" s="473"/>
      <c r="F1575" s="453"/>
      <c r="G1575" s="473"/>
      <c r="H1575" s="454"/>
      <c r="I1575" s="453"/>
      <c r="J1575" s="455"/>
      <c r="K1575" s="89"/>
      <c r="L1575" s="90"/>
      <c r="M1575" s="63"/>
      <c r="N1575" s="63"/>
      <c r="O1575" s="63"/>
    </row>
    <row r="1576" spans="1:15" s="80" customFormat="1" ht="15" customHeight="1">
      <c r="A1576" s="587"/>
      <c r="B1576" s="457" t="s">
        <v>1432</v>
      </c>
      <c r="C1576" s="450"/>
      <c r="D1576" s="451"/>
      <c r="E1576" s="473"/>
      <c r="F1576" s="453"/>
      <c r="G1576" s="473"/>
      <c r="H1576" s="454"/>
      <c r="I1576" s="453"/>
      <c r="J1576" s="455"/>
      <c r="K1576" s="89"/>
      <c r="L1576" s="90"/>
      <c r="M1576" s="63"/>
      <c r="N1576" s="63"/>
      <c r="O1576" s="63"/>
    </row>
    <row r="1577" spans="1:15" s="80" customFormat="1" ht="30" customHeight="1" hidden="1">
      <c r="A1577" s="587">
        <v>170107</v>
      </c>
      <c r="B1577" s="458" t="s">
        <v>1434</v>
      </c>
      <c r="C1577" s="450" t="s">
        <v>1467</v>
      </c>
      <c r="D1577" s="451"/>
      <c r="E1577" s="473"/>
      <c r="F1577" s="453">
        <f>D1577*E1577</f>
        <v>0</v>
      </c>
      <c r="G1577" s="473"/>
      <c r="H1577" s="454">
        <v>15.87</v>
      </c>
      <c r="I1577" s="453">
        <f>G1577*H1577</f>
        <v>0</v>
      </c>
      <c r="J1577" s="455"/>
      <c r="K1577" s="89"/>
      <c r="L1577" s="90"/>
      <c r="M1577" s="63"/>
      <c r="N1577" s="63"/>
      <c r="O1577" s="63"/>
    </row>
    <row r="1578" spans="1:15" s="80" customFormat="1" ht="15" customHeight="1" hidden="1">
      <c r="A1578" s="587"/>
      <c r="B1578" s="457" t="s">
        <v>1435</v>
      </c>
      <c r="C1578" s="450"/>
      <c r="D1578" s="451"/>
      <c r="E1578" s="473"/>
      <c r="F1578" s="453"/>
      <c r="G1578" s="473"/>
      <c r="H1578" s="454"/>
      <c r="I1578" s="453"/>
      <c r="J1578" s="455"/>
      <c r="K1578" s="89"/>
      <c r="L1578" s="90"/>
      <c r="M1578" s="63"/>
      <c r="N1578" s="63"/>
      <c r="O1578" s="63"/>
    </row>
    <row r="1579" spans="1:15" s="80" customFormat="1" ht="15" customHeight="1" hidden="1">
      <c r="A1579" s="587"/>
      <c r="B1579" s="457" t="s">
        <v>1436</v>
      </c>
      <c r="C1579" s="450"/>
      <c r="D1579" s="451"/>
      <c r="E1579" s="473"/>
      <c r="F1579" s="453"/>
      <c r="G1579" s="473"/>
      <c r="H1579" s="454"/>
      <c r="I1579" s="453"/>
      <c r="J1579" s="447"/>
      <c r="K1579" s="89"/>
      <c r="L1579" s="90"/>
      <c r="M1579" s="63"/>
      <c r="N1579" s="63"/>
      <c r="O1579" s="63"/>
    </row>
    <row r="1580" spans="1:15" s="80" customFormat="1" ht="15" customHeight="1" hidden="1">
      <c r="A1580" s="587"/>
      <c r="B1580" s="457" t="s">
        <v>1432</v>
      </c>
      <c r="C1580" s="450"/>
      <c r="D1580" s="451"/>
      <c r="E1580" s="473"/>
      <c r="F1580" s="453"/>
      <c r="G1580" s="473"/>
      <c r="H1580" s="454"/>
      <c r="I1580" s="453"/>
      <c r="J1580" s="455"/>
      <c r="K1580" s="89"/>
      <c r="L1580" s="90"/>
      <c r="M1580" s="63"/>
      <c r="N1580" s="63"/>
      <c r="O1580" s="63"/>
    </row>
    <row r="1581" spans="1:15" s="80" customFormat="1" ht="15" customHeight="1" hidden="1">
      <c r="A1581" s="587"/>
      <c r="B1581" s="457" t="s">
        <v>1427</v>
      </c>
      <c r="C1581" s="450"/>
      <c r="D1581" s="451"/>
      <c r="E1581" s="473"/>
      <c r="F1581" s="453"/>
      <c r="G1581" s="473"/>
      <c r="H1581" s="454"/>
      <c r="I1581" s="453"/>
      <c r="J1581" s="455"/>
      <c r="K1581" s="89"/>
      <c r="L1581" s="90"/>
      <c r="M1581" s="63"/>
      <c r="N1581" s="63"/>
      <c r="O1581" s="63"/>
    </row>
    <row r="1582" spans="1:15" s="80" customFormat="1" ht="33" customHeight="1">
      <c r="A1582" s="587">
        <v>170108</v>
      </c>
      <c r="B1582" s="458" t="s">
        <v>646</v>
      </c>
      <c r="C1582" s="450" t="s">
        <v>1467</v>
      </c>
      <c r="D1582" s="451">
        <f>'[3]Levantamento de Esquadrias'!N26</f>
        <v>612</v>
      </c>
      <c r="E1582" s="473">
        <f>H1582*bdi</f>
        <v>12.661499999999998</v>
      </c>
      <c r="F1582" s="453">
        <f>D1582*E1582</f>
        <v>7748.837999999999</v>
      </c>
      <c r="G1582" s="473">
        <v>320</v>
      </c>
      <c r="H1582" s="454">
        <v>11.01</v>
      </c>
      <c r="I1582" s="453">
        <f>G1582*H1582</f>
        <v>3523.2</v>
      </c>
      <c r="J1582" s="455" t="s">
        <v>120</v>
      </c>
      <c r="K1582" s="89"/>
      <c r="L1582" s="90"/>
      <c r="M1582" s="63"/>
      <c r="N1582" s="63"/>
      <c r="O1582" s="63"/>
    </row>
    <row r="1583" spans="1:15" s="80" customFormat="1" ht="15" customHeight="1">
      <c r="A1583" s="587"/>
      <c r="B1583" s="457" t="s">
        <v>1435</v>
      </c>
      <c r="C1583" s="450"/>
      <c r="D1583" s="451"/>
      <c r="E1583" s="473"/>
      <c r="F1583" s="453"/>
      <c r="G1583" s="473"/>
      <c r="H1583" s="454"/>
      <c r="I1583" s="453"/>
      <c r="J1583" s="455"/>
      <c r="K1583" s="89"/>
      <c r="L1583" s="90"/>
      <c r="M1583" s="63"/>
      <c r="N1583" s="63"/>
      <c r="O1583" s="63"/>
    </row>
    <row r="1584" spans="1:15" s="80" customFormat="1" ht="15" customHeight="1">
      <c r="A1584" s="587"/>
      <c r="B1584" s="457" t="s">
        <v>1427</v>
      </c>
      <c r="C1584" s="450"/>
      <c r="D1584" s="451"/>
      <c r="E1584" s="473"/>
      <c r="F1584" s="453"/>
      <c r="G1584" s="473"/>
      <c r="H1584" s="454"/>
      <c r="I1584" s="453"/>
      <c r="J1584" s="455"/>
      <c r="K1584" s="89"/>
      <c r="L1584" s="90"/>
      <c r="M1584" s="63"/>
      <c r="N1584" s="63"/>
      <c r="O1584" s="63"/>
    </row>
    <row r="1585" spans="1:15" s="80" customFormat="1" ht="15" customHeight="1">
      <c r="A1585" s="587"/>
      <c r="B1585" s="457" t="s">
        <v>1432</v>
      </c>
      <c r="C1585" s="450"/>
      <c r="D1585" s="451"/>
      <c r="E1585" s="473"/>
      <c r="F1585" s="453"/>
      <c r="G1585" s="473"/>
      <c r="H1585" s="454"/>
      <c r="I1585" s="453"/>
      <c r="J1585" s="455"/>
      <c r="K1585" s="89"/>
      <c r="L1585" s="90"/>
      <c r="M1585" s="63"/>
      <c r="N1585" s="63"/>
      <c r="O1585" s="63"/>
    </row>
    <row r="1586" spans="1:15" s="80" customFormat="1" ht="30" customHeight="1" hidden="1">
      <c r="A1586" s="587">
        <v>170109</v>
      </c>
      <c r="B1586" s="458" t="s">
        <v>647</v>
      </c>
      <c r="C1586" s="450" t="s">
        <v>1467</v>
      </c>
      <c r="D1586" s="451"/>
      <c r="E1586" s="473"/>
      <c r="F1586" s="453">
        <f>D1586*E1586</f>
        <v>0</v>
      </c>
      <c r="G1586" s="473"/>
      <c r="H1586" s="454">
        <v>9.7</v>
      </c>
      <c r="I1586" s="453">
        <f>G1586*H1586</f>
        <v>0</v>
      </c>
      <c r="J1586" s="455"/>
      <c r="K1586" s="89"/>
      <c r="L1586" s="90"/>
      <c r="M1586" s="63"/>
      <c r="N1586" s="63"/>
      <c r="O1586" s="63"/>
    </row>
    <row r="1587" spans="1:15" s="80" customFormat="1" ht="15" customHeight="1" hidden="1">
      <c r="A1587" s="587"/>
      <c r="B1587" s="457" t="s">
        <v>1430</v>
      </c>
      <c r="C1587" s="450"/>
      <c r="D1587" s="451"/>
      <c r="E1587" s="473"/>
      <c r="F1587" s="453"/>
      <c r="G1587" s="473"/>
      <c r="H1587" s="454"/>
      <c r="I1587" s="453"/>
      <c r="J1587" s="455"/>
      <c r="K1587" s="89"/>
      <c r="L1587" s="90"/>
      <c r="M1587" s="63"/>
      <c r="N1587" s="63"/>
      <c r="O1587" s="63"/>
    </row>
    <row r="1588" spans="1:15" s="80" customFormat="1" ht="15" customHeight="1" hidden="1">
      <c r="A1588" s="587"/>
      <c r="B1588" s="457" t="s">
        <v>648</v>
      </c>
      <c r="C1588" s="450"/>
      <c r="D1588" s="451"/>
      <c r="E1588" s="473"/>
      <c r="F1588" s="453"/>
      <c r="G1588" s="473"/>
      <c r="H1588" s="454"/>
      <c r="I1588" s="453"/>
      <c r="J1588" s="455"/>
      <c r="K1588" s="89"/>
      <c r="L1588" s="90"/>
      <c r="M1588" s="63"/>
      <c r="N1588" s="63"/>
      <c r="O1588" s="63"/>
    </row>
    <row r="1589" spans="1:15" s="80" customFormat="1" ht="15" customHeight="1" hidden="1">
      <c r="A1589" s="587"/>
      <c r="B1589" s="457" t="s">
        <v>1427</v>
      </c>
      <c r="C1589" s="450"/>
      <c r="D1589" s="451"/>
      <c r="E1589" s="473"/>
      <c r="F1589" s="453"/>
      <c r="G1589" s="473"/>
      <c r="H1589" s="454"/>
      <c r="I1589" s="453"/>
      <c r="J1589" s="455"/>
      <c r="K1589" s="89"/>
      <c r="L1589" s="90"/>
      <c r="M1589" s="63"/>
      <c r="N1589" s="63"/>
      <c r="O1589" s="63"/>
    </row>
    <row r="1590" spans="1:15" s="80" customFormat="1" ht="15" customHeight="1" hidden="1">
      <c r="A1590" s="587"/>
      <c r="B1590" s="457" t="s">
        <v>1432</v>
      </c>
      <c r="C1590" s="450"/>
      <c r="D1590" s="451"/>
      <c r="E1590" s="473"/>
      <c r="F1590" s="453"/>
      <c r="G1590" s="473"/>
      <c r="H1590" s="454"/>
      <c r="I1590" s="453"/>
      <c r="J1590" s="455"/>
      <c r="K1590" s="89"/>
      <c r="L1590" s="90"/>
      <c r="M1590" s="63"/>
      <c r="N1590" s="63"/>
      <c r="O1590" s="63"/>
    </row>
    <row r="1591" spans="1:15" s="80" customFormat="1" ht="15" customHeight="1">
      <c r="A1591" s="587">
        <v>170110</v>
      </c>
      <c r="B1591" s="458" t="s">
        <v>1437</v>
      </c>
      <c r="C1591" s="475" t="s">
        <v>1467</v>
      </c>
      <c r="D1591" s="451">
        <f>'[3]Levantamento de Esquadrias'!O26</f>
        <v>185.32500000000002</v>
      </c>
      <c r="E1591" s="473">
        <f>H1591*bdi</f>
        <v>10.085499999999998</v>
      </c>
      <c r="F1591" s="453">
        <f>D1591*E1591</f>
        <v>1869.0952874999998</v>
      </c>
      <c r="G1591" s="473">
        <v>157.61</v>
      </c>
      <c r="H1591" s="454">
        <v>8.77</v>
      </c>
      <c r="I1591" s="453">
        <f>G1591*H1591</f>
        <v>1382.2397</v>
      </c>
      <c r="J1591" s="455" t="s">
        <v>120</v>
      </c>
      <c r="K1591" s="89"/>
      <c r="L1591" s="90"/>
      <c r="M1591" s="63"/>
      <c r="N1591" s="63"/>
      <c r="O1591" s="63"/>
    </row>
    <row r="1592" spans="1:15" s="80" customFormat="1" ht="15" customHeight="1">
      <c r="A1592" s="587"/>
      <c r="B1592" s="457" t="s">
        <v>1438</v>
      </c>
      <c r="C1592" s="450"/>
      <c r="D1592" s="451"/>
      <c r="E1592" s="473"/>
      <c r="F1592" s="453"/>
      <c r="G1592" s="473"/>
      <c r="H1592" s="454"/>
      <c r="I1592" s="453"/>
      <c r="J1592" s="455"/>
      <c r="K1592" s="89"/>
      <c r="L1592" s="90"/>
      <c r="M1592" s="63"/>
      <c r="N1592" s="63"/>
      <c r="O1592" s="63"/>
    </row>
    <row r="1593" spans="1:15" s="80" customFormat="1" ht="15" customHeight="1">
      <c r="A1593" s="587"/>
      <c r="B1593" s="457" t="s">
        <v>1439</v>
      </c>
      <c r="C1593" s="450"/>
      <c r="D1593" s="451"/>
      <c r="E1593" s="473"/>
      <c r="F1593" s="453"/>
      <c r="G1593" s="473"/>
      <c r="H1593" s="454"/>
      <c r="I1593" s="453"/>
      <c r="J1593" s="455"/>
      <c r="K1593" s="89"/>
      <c r="L1593" s="90"/>
      <c r="M1593" s="63"/>
      <c r="N1593" s="63"/>
      <c r="O1593" s="63"/>
    </row>
    <row r="1594" spans="1:15" s="80" customFormat="1" ht="15" customHeight="1">
      <c r="A1594" s="587"/>
      <c r="B1594" s="457" t="s">
        <v>1440</v>
      </c>
      <c r="C1594" s="450"/>
      <c r="D1594" s="451"/>
      <c r="E1594" s="473"/>
      <c r="F1594" s="453"/>
      <c r="G1594" s="473"/>
      <c r="H1594" s="454"/>
      <c r="I1594" s="453"/>
      <c r="J1594" s="455"/>
      <c r="K1594" s="89"/>
      <c r="L1594" s="90"/>
      <c r="M1594" s="63"/>
      <c r="N1594" s="63"/>
      <c r="O1594" s="63"/>
    </row>
    <row r="1595" spans="1:15" s="80" customFormat="1" ht="15" customHeight="1">
      <c r="A1595" s="587"/>
      <c r="B1595" s="457" t="s">
        <v>1427</v>
      </c>
      <c r="C1595" s="450"/>
      <c r="D1595" s="451"/>
      <c r="E1595" s="473"/>
      <c r="F1595" s="453"/>
      <c r="G1595" s="473"/>
      <c r="H1595" s="454"/>
      <c r="I1595" s="453"/>
      <c r="J1595" s="455"/>
      <c r="K1595" s="89"/>
      <c r="L1595" s="90"/>
      <c r="M1595" s="63"/>
      <c r="N1595" s="63"/>
      <c r="O1595" s="63"/>
    </row>
    <row r="1596" spans="1:15" s="80" customFormat="1" ht="15" customHeight="1">
      <c r="A1596" s="587"/>
      <c r="B1596" s="457" t="s">
        <v>1432</v>
      </c>
      <c r="C1596" s="450"/>
      <c r="D1596" s="451"/>
      <c r="E1596" s="473"/>
      <c r="F1596" s="453"/>
      <c r="G1596" s="473"/>
      <c r="H1596" s="454"/>
      <c r="I1596" s="453"/>
      <c r="J1596" s="455"/>
      <c r="K1596" s="89"/>
      <c r="L1596" s="90"/>
      <c r="M1596" s="63"/>
      <c r="N1596" s="63"/>
      <c r="O1596" s="63"/>
    </row>
    <row r="1597" spans="1:15" s="80" customFormat="1" ht="30" customHeight="1" hidden="1">
      <c r="A1597" s="587">
        <v>170111</v>
      </c>
      <c r="B1597" s="458" t="s">
        <v>649</v>
      </c>
      <c r="C1597" s="450" t="s">
        <v>1467</v>
      </c>
      <c r="D1597" s="451"/>
      <c r="E1597" s="473"/>
      <c r="F1597" s="453">
        <f>D1597*E1597</f>
        <v>0</v>
      </c>
      <c r="G1597" s="473"/>
      <c r="H1597" s="454">
        <v>8.36</v>
      </c>
      <c r="I1597" s="453">
        <f>G1597*H1597</f>
        <v>0</v>
      </c>
      <c r="J1597" s="455"/>
      <c r="K1597" s="89"/>
      <c r="L1597" s="90"/>
      <c r="M1597" s="63"/>
      <c r="N1597" s="63"/>
      <c r="O1597" s="63"/>
    </row>
    <row r="1598" spans="1:15" s="80" customFormat="1" ht="15" customHeight="1" hidden="1">
      <c r="A1598" s="587"/>
      <c r="B1598" s="457" t="s">
        <v>650</v>
      </c>
      <c r="C1598" s="450"/>
      <c r="D1598" s="451"/>
      <c r="E1598" s="473"/>
      <c r="F1598" s="453"/>
      <c r="G1598" s="473"/>
      <c r="H1598" s="454"/>
      <c r="I1598" s="453"/>
      <c r="J1598" s="455"/>
      <c r="K1598" s="89"/>
      <c r="L1598" s="90"/>
      <c r="M1598" s="63"/>
      <c r="N1598" s="63"/>
      <c r="O1598" s="63"/>
    </row>
    <row r="1599" spans="1:15" s="80" customFormat="1" ht="15" customHeight="1" hidden="1">
      <c r="A1599" s="587"/>
      <c r="B1599" s="457" t="s">
        <v>1427</v>
      </c>
      <c r="C1599" s="450"/>
      <c r="D1599" s="451"/>
      <c r="E1599" s="473"/>
      <c r="F1599" s="453"/>
      <c r="G1599" s="473"/>
      <c r="H1599" s="454"/>
      <c r="I1599" s="453"/>
      <c r="J1599" s="455"/>
      <c r="K1599" s="89"/>
      <c r="L1599" s="90"/>
      <c r="M1599" s="63"/>
      <c r="N1599" s="63"/>
      <c r="O1599" s="63"/>
    </row>
    <row r="1600" spans="1:15" s="80" customFormat="1" ht="30" customHeight="1" hidden="1">
      <c r="A1600" s="587">
        <v>170112</v>
      </c>
      <c r="B1600" s="458" t="s">
        <v>651</v>
      </c>
      <c r="C1600" s="450" t="s">
        <v>1467</v>
      </c>
      <c r="D1600" s="451"/>
      <c r="E1600" s="473"/>
      <c r="F1600" s="453">
        <f>D1600*E1600</f>
        <v>0</v>
      </c>
      <c r="G1600" s="473"/>
      <c r="H1600" s="454">
        <v>10.27</v>
      </c>
      <c r="I1600" s="453">
        <f>G1600*H1600</f>
        <v>0</v>
      </c>
      <c r="J1600" s="455"/>
      <c r="K1600" s="89"/>
      <c r="L1600" s="90"/>
      <c r="M1600" s="63"/>
      <c r="N1600" s="63"/>
      <c r="O1600" s="63"/>
    </row>
    <row r="1601" spans="1:15" s="80" customFormat="1" ht="15" customHeight="1" hidden="1">
      <c r="A1601" s="587"/>
      <c r="B1601" s="457" t="s">
        <v>1427</v>
      </c>
      <c r="C1601" s="450"/>
      <c r="D1601" s="451"/>
      <c r="E1601" s="473"/>
      <c r="F1601" s="453"/>
      <c r="G1601" s="473"/>
      <c r="H1601" s="454"/>
      <c r="I1601" s="453"/>
      <c r="J1601" s="455"/>
      <c r="K1601" s="89"/>
      <c r="L1601" s="90"/>
      <c r="M1601" s="63"/>
      <c r="N1601" s="63"/>
      <c r="O1601" s="63"/>
    </row>
    <row r="1602" spans="1:15" s="80" customFormat="1" ht="15" customHeight="1" hidden="1">
      <c r="A1602" s="587"/>
      <c r="B1602" s="457" t="s">
        <v>1429</v>
      </c>
      <c r="C1602" s="450"/>
      <c r="D1602" s="451"/>
      <c r="E1602" s="473"/>
      <c r="F1602" s="453"/>
      <c r="G1602" s="473"/>
      <c r="H1602" s="454"/>
      <c r="I1602" s="453"/>
      <c r="J1602" s="455"/>
      <c r="K1602" s="89"/>
      <c r="L1602" s="90"/>
      <c r="M1602" s="63"/>
      <c r="N1602" s="63"/>
      <c r="O1602" s="63"/>
    </row>
    <row r="1603" spans="1:15" s="80" customFormat="1" ht="30" customHeight="1">
      <c r="A1603" s="587">
        <v>170113</v>
      </c>
      <c r="B1603" s="458" t="s">
        <v>1441</v>
      </c>
      <c r="C1603" s="450" t="s">
        <v>1467</v>
      </c>
      <c r="D1603" s="451">
        <f>'[3]Levant Revest Externo'!J15</f>
        <v>1024.105</v>
      </c>
      <c r="E1603" s="473">
        <f>H1603*bdi</f>
        <v>9.545</v>
      </c>
      <c r="F1603" s="453">
        <f>D1603*E1603</f>
        <v>9775.082225</v>
      </c>
      <c r="G1603" s="473">
        <v>1390.98</v>
      </c>
      <c r="H1603" s="454">
        <v>8.3</v>
      </c>
      <c r="I1603" s="453">
        <f>G1603*H1603</f>
        <v>11545.134000000002</v>
      </c>
      <c r="J1603" s="455" t="s">
        <v>120</v>
      </c>
      <c r="K1603" s="89"/>
      <c r="L1603" s="90"/>
      <c r="M1603" s="63"/>
      <c r="N1603" s="63"/>
      <c r="O1603" s="63"/>
    </row>
    <row r="1604" spans="1:15" s="80" customFormat="1" ht="15" customHeight="1">
      <c r="A1604" s="587"/>
      <c r="B1604" s="457" t="s">
        <v>1442</v>
      </c>
      <c r="C1604" s="450"/>
      <c r="D1604" s="451"/>
      <c r="E1604" s="473"/>
      <c r="F1604" s="453"/>
      <c r="G1604" s="473"/>
      <c r="H1604" s="454"/>
      <c r="I1604" s="453"/>
      <c r="J1604" s="455"/>
      <c r="K1604" s="89"/>
      <c r="L1604" s="90"/>
      <c r="M1604" s="63"/>
      <c r="N1604" s="63"/>
      <c r="O1604" s="63"/>
    </row>
    <row r="1605" spans="1:15" s="80" customFormat="1" ht="15" customHeight="1">
      <c r="A1605" s="587"/>
      <c r="B1605" s="457" t="s">
        <v>1443</v>
      </c>
      <c r="C1605" s="450"/>
      <c r="D1605" s="451"/>
      <c r="E1605" s="473"/>
      <c r="F1605" s="453"/>
      <c r="G1605" s="473"/>
      <c r="H1605" s="454"/>
      <c r="I1605" s="453"/>
      <c r="J1605" s="455"/>
      <c r="K1605" s="89"/>
      <c r="L1605" s="90"/>
      <c r="M1605" s="63"/>
      <c r="N1605" s="63"/>
      <c r="O1605" s="63"/>
    </row>
    <row r="1606" spans="1:15" s="80" customFormat="1" ht="15" customHeight="1">
      <c r="A1606" s="587"/>
      <c r="B1606" s="457" t="s">
        <v>1427</v>
      </c>
      <c r="C1606" s="450"/>
      <c r="D1606" s="451"/>
      <c r="E1606" s="473"/>
      <c r="F1606" s="453"/>
      <c r="G1606" s="473"/>
      <c r="H1606" s="454"/>
      <c r="I1606" s="453"/>
      <c r="J1606" s="455"/>
      <c r="K1606" s="89"/>
      <c r="L1606" s="90"/>
      <c r="M1606" s="63"/>
      <c r="N1606" s="63"/>
      <c r="O1606" s="63"/>
    </row>
    <row r="1607" spans="1:15" s="80" customFormat="1" ht="15" customHeight="1">
      <c r="A1607" s="587">
        <v>170200</v>
      </c>
      <c r="B1607" s="520" t="s">
        <v>1444</v>
      </c>
      <c r="C1607" s="450"/>
      <c r="D1607" s="451"/>
      <c r="E1607" s="473"/>
      <c r="F1607" s="453"/>
      <c r="G1607" s="473"/>
      <c r="H1607" s="454"/>
      <c r="I1607" s="453"/>
      <c r="J1607" s="455"/>
      <c r="K1607" s="89"/>
      <c r="L1607" s="90"/>
      <c r="M1607" s="63"/>
      <c r="N1607" s="63"/>
      <c r="O1607" s="63"/>
    </row>
    <row r="1608" spans="1:15" s="162" customFormat="1" ht="30" customHeight="1">
      <c r="A1608" s="587">
        <v>170201</v>
      </c>
      <c r="B1608" s="458" t="s">
        <v>652</v>
      </c>
      <c r="C1608" s="450" t="s">
        <v>1467</v>
      </c>
      <c r="D1608" s="451">
        <f>5.5*1.5*10</f>
        <v>82.5</v>
      </c>
      <c r="E1608" s="473">
        <f>H1608*bdi</f>
        <v>23.7705</v>
      </c>
      <c r="F1608" s="453">
        <f>D1608*E1608</f>
        <v>1961.0662499999999</v>
      </c>
      <c r="G1608" s="473">
        <v>82.5</v>
      </c>
      <c r="H1608" s="454">
        <v>20.67</v>
      </c>
      <c r="I1608" s="453">
        <f>G1608*H1608</f>
        <v>1705.275</v>
      </c>
      <c r="J1608" s="455" t="s">
        <v>120</v>
      </c>
      <c r="K1608" s="89"/>
      <c r="L1608" s="90"/>
      <c r="M1608" s="161"/>
      <c r="N1608" s="161"/>
      <c r="O1608" s="161"/>
    </row>
    <row r="1609" spans="1:15" s="80" customFormat="1" ht="15" customHeight="1">
      <c r="A1609" s="587"/>
      <c r="B1609" s="457" t="s">
        <v>1427</v>
      </c>
      <c r="C1609" s="450"/>
      <c r="D1609" s="451"/>
      <c r="E1609" s="473"/>
      <c r="F1609" s="453"/>
      <c r="G1609" s="473"/>
      <c r="H1609" s="454"/>
      <c r="I1609" s="453"/>
      <c r="J1609" s="455"/>
      <c r="K1609" s="89"/>
      <c r="L1609" s="90"/>
      <c r="M1609" s="63"/>
      <c r="N1609" s="63"/>
      <c r="O1609" s="63"/>
    </row>
    <row r="1610" spans="1:15" s="80" customFormat="1" ht="15" customHeight="1">
      <c r="A1610" s="587"/>
      <c r="B1610" s="457" t="s">
        <v>1429</v>
      </c>
      <c r="C1610" s="450"/>
      <c r="D1610" s="451"/>
      <c r="E1610" s="473"/>
      <c r="F1610" s="453"/>
      <c r="G1610" s="473"/>
      <c r="H1610" s="454"/>
      <c r="I1610" s="453"/>
      <c r="J1610" s="455"/>
      <c r="K1610" s="89"/>
      <c r="L1610" s="90"/>
      <c r="M1610" s="63"/>
      <c r="N1610" s="63"/>
      <c r="O1610" s="63"/>
    </row>
    <row r="1611" spans="1:15" s="80" customFormat="1" ht="15" customHeight="1">
      <c r="A1611" s="587"/>
      <c r="B1611" s="457" t="s">
        <v>653</v>
      </c>
      <c r="C1611" s="450"/>
      <c r="D1611" s="451"/>
      <c r="E1611" s="473"/>
      <c r="F1611" s="453"/>
      <c r="G1611" s="473"/>
      <c r="H1611" s="454"/>
      <c r="I1611" s="453"/>
      <c r="J1611" s="455"/>
      <c r="K1611" s="89"/>
      <c r="L1611" s="90"/>
      <c r="M1611" s="63"/>
      <c r="N1611" s="63"/>
      <c r="O1611" s="63"/>
    </row>
    <row r="1612" spans="1:15" s="80" customFormat="1" ht="15" customHeight="1">
      <c r="A1612" s="587"/>
      <c r="B1612" s="457" t="s">
        <v>1442</v>
      </c>
      <c r="C1612" s="450"/>
      <c r="D1612" s="451"/>
      <c r="E1612" s="473"/>
      <c r="F1612" s="453"/>
      <c r="G1612" s="473"/>
      <c r="H1612" s="454"/>
      <c r="I1612" s="453"/>
      <c r="J1612" s="455"/>
      <c r="K1612" s="89"/>
      <c r="L1612" s="90"/>
      <c r="M1612" s="63"/>
      <c r="N1612" s="63"/>
      <c r="O1612" s="63"/>
    </row>
    <row r="1613" spans="1:15" s="80" customFormat="1" ht="15" customHeight="1">
      <c r="A1613" s="587"/>
      <c r="B1613" s="457" t="s">
        <v>1427</v>
      </c>
      <c r="C1613" s="450"/>
      <c r="D1613" s="451"/>
      <c r="E1613" s="473"/>
      <c r="F1613" s="453"/>
      <c r="G1613" s="473"/>
      <c r="H1613" s="454"/>
      <c r="I1613" s="453"/>
      <c r="J1613" s="455"/>
      <c r="K1613" s="89"/>
      <c r="L1613" s="90"/>
      <c r="M1613" s="63"/>
      <c r="N1613" s="63"/>
      <c r="O1613" s="63"/>
    </row>
    <row r="1614" spans="1:15" s="80" customFormat="1" ht="15" customHeight="1">
      <c r="A1614" s="587"/>
      <c r="B1614" s="457" t="s">
        <v>1432</v>
      </c>
      <c r="C1614" s="450"/>
      <c r="D1614" s="451"/>
      <c r="E1614" s="473"/>
      <c r="F1614" s="453"/>
      <c r="G1614" s="473"/>
      <c r="H1614" s="454"/>
      <c r="I1614" s="453"/>
      <c r="J1614" s="455"/>
      <c r="K1614" s="89"/>
      <c r="L1614" s="90"/>
      <c r="M1614" s="63"/>
      <c r="N1614" s="63"/>
      <c r="O1614" s="63"/>
    </row>
    <row r="1615" spans="1:15" s="80" customFormat="1" ht="15" customHeight="1">
      <c r="A1615" s="587">
        <v>170202</v>
      </c>
      <c r="B1615" s="458" t="s">
        <v>1445</v>
      </c>
      <c r="C1615" s="475" t="s">
        <v>1467</v>
      </c>
      <c r="D1615" s="451">
        <f>'[3]Levant Revest Externo'!J15</f>
        <v>1024.105</v>
      </c>
      <c r="E1615" s="473">
        <f>H1615*bdi</f>
        <v>11.890999999999998</v>
      </c>
      <c r="F1615" s="453">
        <f>D1615*E1615</f>
        <v>12177.632554999998</v>
      </c>
      <c r="G1615" s="473">
        <v>516</v>
      </c>
      <c r="H1615" s="454">
        <v>10.34</v>
      </c>
      <c r="I1615" s="453">
        <f>G1615*H1615</f>
        <v>5335.44</v>
      </c>
      <c r="J1615" s="455" t="s">
        <v>120</v>
      </c>
      <c r="K1615" s="89"/>
      <c r="L1615" s="90"/>
      <c r="M1615" s="63"/>
      <c r="N1615" s="63"/>
      <c r="O1615" s="63"/>
    </row>
    <row r="1616" spans="1:15" s="80" customFormat="1" ht="30" customHeight="1">
      <c r="A1616" s="587">
        <v>170203</v>
      </c>
      <c r="B1616" s="458" t="s">
        <v>654</v>
      </c>
      <c r="C1616" s="450" t="s">
        <v>1467</v>
      </c>
      <c r="D1616" s="589">
        <f>23*35</f>
        <v>805</v>
      </c>
      <c r="E1616" s="473">
        <f>H1616*bdi</f>
        <v>15.099499999999999</v>
      </c>
      <c r="F1616" s="453">
        <f>D1616*E1616</f>
        <v>12155.0975</v>
      </c>
      <c r="G1616" s="473">
        <v>805</v>
      </c>
      <c r="H1616" s="454">
        <v>13.13</v>
      </c>
      <c r="I1616" s="453">
        <f>G1616*H1616</f>
        <v>10569.650000000001</v>
      </c>
      <c r="J1616" s="455" t="s">
        <v>120</v>
      </c>
      <c r="K1616" s="89"/>
      <c r="L1616" s="90"/>
      <c r="M1616" s="63"/>
      <c r="N1616" s="63"/>
      <c r="O1616" s="63"/>
    </row>
    <row r="1617" spans="1:15" s="80" customFormat="1" ht="15" customHeight="1">
      <c r="A1617" s="587"/>
      <c r="B1617" s="457" t="s">
        <v>1442</v>
      </c>
      <c r="C1617" s="450"/>
      <c r="D1617" s="451"/>
      <c r="E1617" s="473"/>
      <c r="F1617" s="453"/>
      <c r="G1617" s="473"/>
      <c r="H1617" s="454"/>
      <c r="I1617" s="453"/>
      <c r="J1617" s="455"/>
      <c r="K1617" s="89"/>
      <c r="L1617" s="90"/>
      <c r="M1617" s="63"/>
      <c r="N1617" s="63"/>
      <c r="O1617" s="63"/>
    </row>
    <row r="1618" spans="1:15" s="80" customFormat="1" ht="15" customHeight="1">
      <c r="A1618" s="587"/>
      <c r="B1618" s="457" t="s">
        <v>1427</v>
      </c>
      <c r="C1618" s="450"/>
      <c r="D1618" s="451"/>
      <c r="E1618" s="473"/>
      <c r="F1618" s="453"/>
      <c r="G1618" s="473"/>
      <c r="H1618" s="454"/>
      <c r="I1618" s="453"/>
      <c r="J1618" s="455"/>
      <c r="K1618" s="89"/>
      <c r="L1618" s="90"/>
      <c r="M1618" s="63"/>
      <c r="N1618" s="63"/>
      <c r="O1618" s="63"/>
    </row>
    <row r="1619" spans="1:15" s="80" customFormat="1" ht="15" customHeight="1">
      <c r="A1619" s="587"/>
      <c r="B1619" s="457" t="s">
        <v>1443</v>
      </c>
      <c r="C1619" s="450"/>
      <c r="D1619" s="451"/>
      <c r="E1619" s="473"/>
      <c r="F1619" s="453"/>
      <c r="G1619" s="473"/>
      <c r="H1619" s="454"/>
      <c r="I1619" s="453"/>
      <c r="J1619" s="455"/>
      <c r="K1619" s="89"/>
      <c r="L1619" s="90"/>
      <c r="M1619" s="63"/>
      <c r="N1619" s="63"/>
      <c r="O1619" s="63"/>
    </row>
    <row r="1620" spans="1:15" s="80" customFormat="1" ht="15" customHeight="1">
      <c r="A1620" s="587"/>
      <c r="B1620" s="457" t="s">
        <v>1432</v>
      </c>
      <c r="C1620" s="450"/>
      <c r="D1620" s="451"/>
      <c r="E1620" s="473"/>
      <c r="F1620" s="453"/>
      <c r="G1620" s="473"/>
      <c r="H1620" s="454"/>
      <c r="I1620" s="453"/>
      <c r="J1620" s="455"/>
      <c r="K1620" s="89"/>
      <c r="L1620" s="90"/>
      <c r="M1620" s="63"/>
      <c r="N1620" s="63"/>
      <c r="O1620" s="63"/>
    </row>
    <row r="1621" spans="1:15" s="80" customFormat="1" ht="15" customHeight="1">
      <c r="A1621" s="587">
        <v>170204</v>
      </c>
      <c r="B1621" s="570" t="s">
        <v>655</v>
      </c>
      <c r="C1621" s="450" t="s">
        <v>1055</v>
      </c>
      <c r="D1621" s="451">
        <f>D1559</f>
        <v>242</v>
      </c>
      <c r="E1621" s="473">
        <f>H1621*bdi</f>
        <v>2.9094999999999995</v>
      </c>
      <c r="F1621" s="453">
        <f>D1621*E1621</f>
        <v>704.0989999999999</v>
      </c>
      <c r="G1621" s="473"/>
      <c r="H1621" s="454">
        <v>2.53</v>
      </c>
      <c r="I1621" s="453">
        <f>G1621*H1621</f>
        <v>0</v>
      </c>
      <c r="J1621" s="455" t="s">
        <v>120</v>
      </c>
      <c r="K1621" s="89"/>
      <c r="L1621" s="90"/>
      <c r="M1621" s="63"/>
      <c r="N1621" s="63"/>
      <c r="O1621" s="63"/>
    </row>
    <row r="1622" spans="1:15" s="80" customFormat="1" ht="30.75" customHeight="1">
      <c r="A1622" s="587">
        <v>170205</v>
      </c>
      <c r="B1622" s="570" t="s">
        <v>1446</v>
      </c>
      <c r="C1622" s="450" t="s">
        <v>1055</v>
      </c>
      <c r="D1622" s="451">
        <f>D1565+D1572</f>
        <v>1765.257</v>
      </c>
      <c r="E1622" s="473">
        <f>H1622*bdi</f>
        <v>5.9225</v>
      </c>
      <c r="F1622" s="453">
        <f>D1622*E1622</f>
        <v>10454.734582500001</v>
      </c>
      <c r="G1622" s="473"/>
      <c r="H1622" s="454">
        <v>5.15</v>
      </c>
      <c r="I1622" s="453">
        <f>G1622*H1622</f>
        <v>0</v>
      </c>
      <c r="J1622" s="455" t="s">
        <v>120</v>
      </c>
      <c r="K1622" s="89"/>
      <c r="L1622" s="90"/>
      <c r="M1622" s="63"/>
      <c r="N1622" s="63"/>
      <c r="O1622" s="63"/>
    </row>
    <row r="1623" spans="1:15" s="80" customFormat="1" ht="15" customHeight="1" hidden="1">
      <c r="A1623" s="587">
        <v>170206</v>
      </c>
      <c r="B1623" s="570" t="s">
        <v>1447</v>
      </c>
      <c r="C1623" s="450" t="s">
        <v>1055</v>
      </c>
      <c r="D1623" s="451"/>
      <c r="E1623" s="473"/>
      <c r="F1623" s="453"/>
      <c r="G1623" s="473"/>
      <c r="H1623" s="454">
        <v>4.86</v>
      </c>
      <c r="I1623" s="453">
        <f>G1623*H1623</f>
        <v>0</v>
      </c>
      <c r="J1623" s="455"/>
      <c r="K1623" s="89"/>
      <c r="L1623" s="90"/>
      <c r="M1623" s="63"/>
      <c r="N1623" s="63"/>
      <c r="O1623" s="63"/>
    </row>
    <row r="1624" spans="1:15" s="80" customFormat="1" ht="30" customHeight="1">
      <c r="A1624" s="587">
        <v>170207</v>
      </c>
      <c r="B1624" s="590" t="s">
        <v>656</v>
      </c>
      <c r="C1624" s="450" t="s">
        <v>1076</v>
      </c>
      <c r="D1624" s="451">
        <v>313.15</v>
      </c>
      <c r="E1624" s="473">
        <f>H1624*bdi</f>
        <v>14.5245</v>
      </c>
      <c r="F1624" s="453">
        <f>D1624*E1624</f>
        <v>4548.347175</v>
      </c>
      <c r="G1624" s="473">
        <v>253.3</v>
      </c>
      <c r="H1624" s="454">
        <v>12.63</v>
      </c>
      <c r="I1624" s="453">
        <f>G1624*H1624</f>
        <v>3199.1790000000005</v>
      </c>
      <c r="J1624" s="455" t="s">
        <v>121</v>
      </c>
      <c r="K1624" s="89"/>
      <c r="L1624" s="90"/>
      <c r="M1624" s="63"/>
      <c r="N1624" s="63"/>
      <c r="O1624" s="63"/>
    </row>
    <row r="1625" spans="1:15" s="80" customFormat="1" ht="15" customHeight="1">
      <c r="A1625" s="587"/>
      <c r="B1625" s="591" t="s">
        <v>657</v>
      </c>
      <c r="C1625" s="450"/>
      <c r="D1625" s="451"/>
      <c r="E1625" s="473"/>
      <c r="F1625" s="453"/>
      <c r="G1625" s="473"/>
      <c r="H1625" s="454"/>
      <c r="I1625" s="453"/>
      <c r="J1625" s="455"/>
      <c r="K1625" s="89"/>
      <c r="L1625" s="90"/>
      <c r="M1625" s="63"/>
      <c r="N1625" s="63"/>
      <c r="O1625" s="63"/>
    </row>
    <row r="1626" spans="1:15" s="80" customFormat="1" ht="15" customHeight="1" hidden="1">
      <c r="A1626" s="587">
        <v>170208</v>
      </c>
      <c r="B1626" s="590" t="s">
        <v>658</v>
      </c>
      <c r="C1626" s="475" t="s">
        <v>1467</v>
      </c>
      <c r="D1626" s="451"/>
      <c r="E1626" s="473"/>
      <c r="F1626" s="453">
        <f>D1626*E1626</f>
        <v>0</v>
      </c>
      <c r="G1626" s="473"/>
      <c r="H1626" s="454">
        <v>8.3</v>
      </c>
      <c r="I1626" s="453">
        <f>G1626*H1626</f>
        <v>0</v>
      </c>
      <c r="J1626" s="455"/>
      <c r="K1626" s="89"/>
      <c r="L1626" s="90"/>
      <c r="M1626" s="63"/>
      <c r="N1626" s="63"/>
      <c r="O1626" s="63"/>
    </row>
    <row r="1627" spans="1:15" s="80" customFormat="1" ht="15" customHeight="1" hidden="1">
      <c r="A1627" s="587"/>
      <c r="B1627" s="457" t="s">
        <v>1442</v>
      </c>
      <c r="C1627" s="450"/>
      <c r="D1627" s="451"/>
      <c r="E1627" s="473"/>
      <c r="F1627" s="453"/>
      <c r="G1627" s="473"/>
      <c r="H1627" s="454"/>
      <c r="I1627" s="453"/>
      <c r="J1627" s="455"/>
      <c r="K1627" s="89"/>
      <c r="L1627" s="90"/>
      <c r="M1627" s="63"/>
      <c r="N1627" s="63"/>
      <c r="O1627" s="63"/>
    </row>
    <row r="1628" spans="1:15" s="80" customFormat="1" ht="15" customHeight="1" hidden="1">
      <c r="A1628" s="587"/>
      <c r="B1628" s="457" t="s">
        <v>1427</v>
      </c>
      <c r="C1628" s="450"/>
      <c r="D1628" s="451"/>
      <c r="E1628" s="473"/>
      <c r="F1628" s="453"/>
      <c r="G1628" s="473"/>
      <c r="H1628" s="454"/>
      <c r="I1628" s="453"/>
      <c r="J1628" s="455"/>
      <c r="K1628" s="89"/>
      <c r="L1628" s="90"/>
      <c r="M1628" s="63"/>
      <c r="N1628" s="63"/>
      <c r="O1628" s="63"/>
    </row>
    <row r="1629" spans="1:15" s="80" customFormat="1" ht="15" customHeight="1" hidden="1">
      <c r="A1629" s="587"/>
      <c r="B1629" s="457" t="s">
        <v>659</v>
      </c>
      <c r="C1629" s="450"/>
      <c r="D1629" s="451"/>
      <c r="E1629" s="473"/>
      <c r="F1629" s="453"/>
      <c r="G1629" s="473"/>
      <c r="H1629" s="454"/>
      <c r="I1629" s="453"/>
      <c r="J1629" s="455"/>
      <c r="K1629" s="89"/>
      <c r="L1629" s="90"/>
      <c r="M1629" s="63"/>
      <c r="N1629" s="63"/>
      <c r="O1629" s="63"/>
    </row>
    <row r="1630" spans="1:15" s="80" customFormat="1" ht="30" customHeight="1" hidden="1">
      <c r="A1630" s="587">
        <v>170209</v>
      </c>
      <c r="B1630" s="458" t="s">
        <v>660</v>
      </c>
      <c r="C1630" s="450" t="s">
        <v>1055</v>
      </c>
      <c r="D1630" s="451"/>
      <c r="E1630" s="473"/>
      <c r="F1630" s="453">
        <f>D1630*E1630</f>
        <v>0</v>
      </c>
      <c r="G1630" s="473"/>
      <c r="H1630" s="454">
        <v>17</v>
      </c>
      <c r="I1630" s="453">
        <f>G1630*H1630</f>
        <v>0</v>
      </c>
      <c r="J1630" s="455"/>
      <c r="K1630" s="89"/>
      <c r="L1630" s="90"/>
      <c r="M1630" s="63"/>
      <c r="N1630" s="63"/>
      <c r="O1630" s="63"/>
    </row>
    <row r="1631" spans="1:15" s="80" customFormat="1" ht="31.5" hidden="1">
      <c r="A1631" s="587">
        <v>170210</v>
      </c>
      <c r="B1631" s="458" t="s">
        <v>661</v>
      </c>
      <c r="C1631" s="450" t="s">
        <v>1076</v>
      </c>
      <c r="D1631" s="451"/>
      <c r="E1631" s="473"/>
      <c r="F1631" s="453">
        <f>D1631*E1631</f>
        <v>0</v>
      </c>
      <c r="G1631" s="473"/>
      <c r="H1631" s="454">
        <v>2.71</v>
      </c>
      <c r="I1631" s="453">
        <f>G1631*H1631</f>
        <v>0</v>
      </c>
      <c r="J1631" s="455"/>
      <c r="K1631" s="89"/>
      <c r="L1631" s="90"/>
      <c r="M1631" s="63"/>
      <c r="N1631" s="63"/>
      <c r="O1631" s="63"/>
    </row>
    <row r="1632" spans="1:15" s="80" customFormat="1" ht="64.5" customHeight="1">
      <c r="A1632" s="587">
        <v>170211</v>
      </c>
      <c r="B1632" s="458" t="s">
        <v>662</v>
      </c>
      <c r="C1632" s="450" t="s">
        <v>1055</v>
      </c>
      <c r="D1632" s="451">
        <v>369.78</v>
      </c>
      <c r="E1632" s="473">
        <f>H1632*bdi</f>
        <v>18.871499999999997</v>
      </c>
      <c r="F1632" s="453">
        <f>D1632*E1632</f>
        <v>6978.3032699999985</v>
      </c>
      <c r="G1632" s="473">
        <v>50</v>
      </c>
      <c r="H1632" s="454">
        <v>16.41</v>
      </c>
      <c r="I1632" s="453">
        <f>G1632*H1632</f>
        <v>820.5</v>
      </c>
      <c r="J1632" s="455" t="s">
        <v>120</v>
      </c>
      <c r="K1632" s="89"/>
      <c r="L1632" s="90"/>
      <c r="M1632" s="63"/>
      <c r="N1632" s="63"/>
      <c r="O1632" s="63"/>
    </row>
    <row r="1633" spans="1:15" s="80" customFormat="1" ht="18" customHeight="1">
      <c r="A1633" s="592"/>
      <c r="B1633" s="593"/>
      <c r="C1633" s="751" t="s">
        <v>1077</v>
      </c>
      <c r="D1633" s="752"/>
      <c r="E1633" s="752"/>
      <c r="F1633" s="463">
        <f>SUM(F1555:F1632)</f>
        <v>134521.72673652502</v>
      </c>
      <c r="G1633" s="552"/>
      <c r="H1633" s="553"/>
      <c r="I1633" s="466">
        <f>SUM(I1555:I1632)</f>
        <v>72364.3028</v>
      </c>
      <c r="J1633" s="455"/>
      <c r="K1633" s="84"/>
      <c r="L1633" s="90"/>
      <c r="M1633" s="63"/>
      <c r="N1633" s="63"/>
      <c r="O1633" s="63"/>
    </row>
    <row r="1634" spans="1:15" s="80" customFormat="1" ht="18" customHeight="1">
      <c r="A1634" s="516">
        <v>180000</v>
      </c>
      <c r="B1634" s="437" t="s">
        <v>1028</v>
      </c>
      <c r="C1634" s="511"/>
      <c r="D1634" s="468"/>
      <c r="E1634" s="469"/>
      <c r="F1634" s="453"/>
      <c r="G1634" s="469"/>
      <c r="H1634" s="470"/>
      <c r="I1634" s="453"/>
      <c r="J1634" s="455"/>
      <c r="K1634" s="89"/>
      <c r="L1634" s="90"/>
      <c r="M1634" s="63"/>
      <c r="N1634" s="63"/>
      <c r="O1634" s="63"/>
    </row>
    <row r="1635" spans="1:15" s="80" customFormat="1" ht="15" customHeight="1">
      <c r="A1635" s="448">
        <v>180100</v>
      </c>
      <c r="B1635" s="513" t="s">
        <v>1459</v>
      </c>
      <c r="C1635" s="506"/>
      <c r="D1635" s="451"/>
      <c r="E1635" s="473"/>
      <c r="F1635" s="453"/>
      <c r="G1635" s="473"/>
      <c r="H1635" s="454"/>
      <c r="I1635" s="453"/>
      <c r="J1635" s="455"/>
      <c r="K1635" s="89"/>
      <c r="L1635" s="90"/>
      <c r="M1635" s="63"/>
      <c r="N1635" s="63"/>
      <c r="O1635" s="63"/>
    </row>
    <row r="1636" spans="1:15" s="80" customFormat="1" ht="30" customHeight="1" hidden="1">
      <c r="A1636" s="456" t="s">
        <v>663</v>
      </c>
      <c r="B1636" s="458" t="s">
        <v>664</v>
      </c>
      <c r="C1636" s="450" t="s">
        <v>1076</v>
      </c>
      <c r="D1636" s="451"/>
      <c r="E1636" s="473"/>
      <c r="F1636" s="453">
        <f aca="true" t="shared" si="12" ref="F1636:F1645">D1636*E1636</f>
        <v>0</v>
      </c>
      <c r="G1636" s="473"/>
      <c r="H1636" s="454">
        <v>85.38</v>
      </c>
      <c r="I1636" s="453">
        <f>SUM(G1636*H1636)</f>
        <v>0</v>
      </c>
      <c r="J1636" s="455"/>
      <c r="K1636" s="89"/>
      <c r="L1636" s="90"/>
      <c r="M1636" s="63"/>
      <c r="N1636" s="63"/>
      <c r="O1636" s="63"/>
    </row>
    <row r="1637" spans="1:15" s="80" customFormat="1" ht="15" customHeight="1" hidden="1">
      <c r="A1637" s="456" t="s">
        <v>665</v>
      </c>
      <c r="B1637" s="458" t="s">
        <v>666</v>
      </c>
      <c r="C1637" s="450" t="s">
        <v>667</v>
      </c>
      <c r="D1637" s="451"/>
      <c r="E1637" s="473"/>
      <c r="F1637" s="453">
        <f t="shared" si="12"/>
        <v>0</v>
      </c>
      <c r="G1637" s="473"/>
      <c r="H1637" s="454">
        <v>220.69</v>
      </c>
      <c r="I1637" s="453">
        <f>SUM(G1637*H1637)</f>
        <v>0</v>
      </c>
      <c r="J1637" s="455"/>
      <c r="K1637" s="89"/>
      <c r="L1637" s="90"/>
      <c r="M1637" s="63"/>
      <c r="N1637" s="63"/>
      <c r="O1637" s="63"/>
    </row>
    <row r="1638" spans="1:15" s="80" customFormat="1" ht="45" customHeight="1" hidden="1">
      <c r="A1638" s="456" t="s">
        <v>668</v>
      </c>
      <c r="B1638" s="458" t="s">
        <v>669</v>
      </c>
      <c r="C1638" s="450" t="s">
        <v>884</v>
      </c>
      <c r="D1638" s="451"/>
      <c r="E1638" s="473"/>
      <c r="F1638" s="453">
        <f t="shared" si="12"/>
        <v>0</v>
      </c>
      <c r="G1638" s="473"/>
      <c r="H1638" s="454">
        <v>353.6</v>
      </c>
      <c r="I1638" s="453">
        <f>SUM(G1638*H1638)</f>
        <v>0</v>
      </c>
      <c r="J1638" s="455"/>
      <c r="K1638" s="89"/>
      <c r="L1638" s="90"/>
      <c r="M1638" s="63"/>
      <c r="N1638" s="63"/>
      <c r="O1638" s="63"/>
    </row>
    <row r="1639" spans="1:15" s="80" customFormat="1" ht="30" customHeight="1">
      <c r="A1639" s="456" t="s">
        <v>670</v>
      </c>
      <c r="B1639" s="458" t="s">
        <v>671</v>
      </c>
      <c r="C1639" s="450" t="s">
        <v>884</v>
      </c>
      <c r="D1639" s="451">
        <v>6</v>
      </c>
      <c r="E1639" s="473">
        <f>H1639*bdi</f>
        <v>428.13349999999997</v>
      </c>
      <c r="F1639" s="453">
        <f t="shared" si="12"/>
        <v>2568.801</v>
      </c>
      <c r="G1639" s="473">
        <v>6</v>
      </c>
      <c r="H1639" s="454">
        <v>372.29</v>
      </c>
      <c r="I1639" s="453">
        <f>SUM(G1639*H1639)</f>
        <v>2233.7400000000002</v>
      </c>
      <c r="J1639" s="455" t="s">
        <v>120</v>
      </c>
      <c r="K1639" s="89"/>
      <c r="L1639" s="90"/>
      <c r="M1639" s="63"/>
      <c r="N1639" s="63"/>
      <c r="O1639" s="63"/>
    </row>
    <row r="1640" spans="1:15" s="80" customFormat="1" ht="109.5" customHeight="1" hidden="1">
      <c r="A1640" s="456" t="s">
        <v>672</v>
      </c>
      <c r="B1640" s="458" t="s">
        <v>673</v>
      </c>
      <c r="C1640" s="450" t="s">
        <v>884</v>
      </c>
      <c r="D1640" s="451"/>
      <c r="E1640" s="473"/>
      <c r="F1640" s="453">
        <f t="shared" si="12"/>
        <v>0</v>
      </c>
      <c r="G1640" s="473"/>
      <c r="H1640" s="454">
        <v>4901.49</v>
      </c>
      <c r="I1640" s="453">
        <f>SUM(G1640*H1640)</f>
        <v>0</v>
      </c>
      <c r="J1640" s="455"/>
      <c r="K1640" s="89"/>
      <c r="L1640" s="90"/>
      <c r="M1640" s="63"/>
      <c r="N1640" s="63"/>
      <c r="O1640" s="63"/>
    </row>
    <row r="1641" spans="1:15" s="80" customFormat="1" ht="30" customHeight="1" hidden="1">
      <c r="A1641" s="456" t="s">
        <v>674</v>
      </c>
      <c r="B1641" s="458" t="s">
        <v>675</v>
      </c>
      <c r="C1641" s="450" t="s">
        <v>1467</v>
      </c>
      <c r="D1641" s="451"/>
      <c r="E1641" s="473"/>
      <c r="F1641" s="453">
        <f t="shared" si="12"/>
        <v>0</v>
      </c>
      <c r="G1641" s="473"/>
      <c r="H1641" s="454">
        <v>115.8</v>
      </c>
      <c r="I1641" s="453">
        <f>G1641*H1641</f>
        <v>0</v>
      </c>
      <c r="J1641" s="455"/>
      <c r="K1641" s="89"/>
      <c r="L1641" s="90"/>
      <c r="M1641" s="63"/>
      <c r="N1641" s="63"/>
      <c r="O1641" s="63"/>
    </row>
    <row r="1642" spans="1:15" s="80" customFormat="1" ht="16.5" customHeight="1" hidden="1">
      <c r="A1642" s="456" t="s">
        <v>676</v>
      </c>
      <c r="B1642" s="458" t="s">
        <v>677</v>
      </c>
      <c r="C1642" s="475" t="s">
        <v>1467</v>
      </c>
      <c r="D1642" s="451"/>
      <c r="E1642" s="473"/>
      <c r="F1642" s="453">
        <f t="shared" si="12"/>
        <v>0</v>
      </c>
      <c r="G1642" s="473"/>
      <c r="H1642" s="454">
        <v>116.31</v>
      </c>
      <c r="I1642" s="453">
        <f>G1642*H1642</f>
        <v>0</v>
      </c>
      <c r="J1642" s="455"/>
      <c r="K1642" s="89"/>
      <c r="L1642" s="90"/>
      <c r="M1642" s="63"/>
      <c r="N1642" s="63"/>
      <c r="O1642" s="63"/>
    </row>
    <row r="1643" spans="1:15" s="80" customFormat="1" ht="16.5" customHeight="1" hidden="1">
      <c r="A1643" s="456" t="s">
        <v>678</v>
      </c>
      <c r="B1643" s="458" t="s">
        <v>679</v>
      </c>
      <c r="C1643" s="475" t="s">
        <v>1467</v>
      </c>
      <c r="D1643" s="451"/>
      <c r="E1643" s="473"/>
      <c r="F1643" s="453">
        <f t="shared" si="12"/>
        <v>0</v>
      </c>
      <c r="G1643" s="473"/>
      <c r="H1643" s="454">
        <v>123.42</v>
      </c>
      <c r="I1643" s="453">
        <f>G1643*H1643</f>
        <v>0</v>
      </c>
      <c r="J1643" s="455"/>
      <c r="K1643" s="89"/>
      <c r="L1643" s="90"/>
      <c r="M1643" s="63"/>
      <c r="N1643" s="63"/>
      <c r="O1643" s="63"/>
    </row>
    <row r="1644" spans="1:15" s="80" customFormat="1" ht="16.5" customHeight="1" hidden="1">
      <c r="A1644" s="456" t="s">
        <v>680</v>
      </c>
      <c r="B1644" s="458" t="s">
        <v>681</v>
      </c>
      <c r="C1644" s="475" t="s">
        <v>1055</v>
      </c>
      <c r="D1644" s="451"/>
      <c r="E1644" s="473"/>
      <c r="F1644" s="453">
        <f t="shared" si="12"/>
        <v>0</v>
      </c>
      <c r="G1644" s="473"/>
      <c r="H1644" s="454">
        <v>142.42</v>
      </c>
      <c r="I1644" s="453">
        <f>G1644*H1644</f>
        <v>0</v>
      </c>
      <c r="J1644" s="455"/>
      <c r="K1644" s="89"/>
      <c r="L1644" s="90"/>
      <c r="M1644" s="63"/>
      <c r="N1644" s="63"/>
      <c r="O1644" s="63"/>
    </row>
    <row r="1645" spans="1:15" s="80" customFormat="1" ht="16.5" customHeight="1" hidden="1">
      <c r="A1645" s="456" t="s">
        <v>682</v>
      </c>
      <c r="B1645" s="458" t="s">
        <v>683</v>
      </c>
      <c r="C1645" s="475" t="s">
        <v>1055</v>
      </c>
      <c r="D1645" s="451"/>
      <c r="E1645" s="473"/>
      <c r="F1645" s="453">
        <f t="shared" si="12"/>
        <v>0</v>
      </c>
      <c r="G1645" s="473"/>
      <c r="H1645" s="454">
        <v>148.42</v>
      </c>
      <c r="I1645" s="453">
        <f>G1645*H1645</f>
        <v>0</v>
      </c>
      <c r="J1645" s="455"/>
      <c r="K1645" s="89"/>
      <c r="L1645" s="90"/>
      <c r="M1645" s="63"/>
      <c r="N1645" s="63"/>
      <c r="O1645" s="63"/>
    </row>
    <row r="1646" spans="1:15" s="80" customFormat="1" ht="15" customHeight="1">
      <c r="A1646" s="456">
        <v>180200</v>
      </c>
      <c r="B1646" s="520" t="s">
        <v>684</v>
      </c>
      <c r="C1646" s="450"/>
      <c r="D1646" s="451"/>
      <c r="E1646" s="473"/>
      <c r="F1646" s="453"/>
      <c r="G1646" s="473"/>
      <c r="H1646" s="454"/>
      <c r="I1646" s="453"/>
      <c r="J1646" s="455"/>
      <c r="K1646" s="89"/>
      <c r="L1646" s="90"/>
      <c r="M1646" s="63"/>
      <c r="N1646" s="63"/>
      <c r="O1646" s="63"/>
    </row>
    <row r="1647" spans="1:15" s="80" customFormat="1" ht="15" customHeight="1">
      <c r="A1647" s="456">
        <v>180201</v>
      </c>
      <c r="B1647" s="458" t="s">
        <v>685</v>
      </c>
      <c r="C1647" s="450" t="s">
        <v>1076</v>
      </c>
      <c r="D1647" s="451">
        <v>8</v>
      </c>
      <c r="E1647" s="473">
        <f>H1647*bdi</f>
        <v>38.8355</v>
      </c>
      <c r="F1647" s="453">
        <f aca="true" t="shared" si="13" ref="F1647:F1652">D1647*E1647</f>
        <v>310.684</v>
      </c>
      <c r="G1647" s="473">
        <v>8</v>
      </c>
      <c r="H1647" s="454">
        <v>33.77</v>
      </c>
      <c r="I1647" s="453">
        <f aca="true" t="shared" si="14" ref="I1647:I1652">G1647*H1647</f>
        <v>270.16</v>
      </c>
      <c r="J1647" s="455" t="s">
        <v>120</v>
      </c>
      <c r="K1647" s="89"/>
      <c r="L1647" s="90"/>
      <c r="M1647" s="63"/>
      <c r="N1647" s="63"/>
      <c r="O1647" s="63"/>
    </row>
    <row r="1648" spans="1:15" s="80" customFormat="1" ht="15" customHeight="1">
      <c r="A1648" s="456" t="s">
        <v>686</v>
      </c>
      <c r="B1648" s="458" t="s">
        <v>687</v>
      </c>
      <c r="C1648" s="450" t="s">
        <v>1076</v>
      </c>
      <c r="D1648" s="451">
        <v>4</v>
      </c>
      <c r="E1648" s="473">
        <f>H1648*bdi</f>
        <v>42.757</v>
      </c>
      <c r="F1648" s="453">
        <f t="shared" si="13"/>
        <v>171.028</v>
      </c>
      <c r="G1648" s="473">
        <v>4</v>
      </c>
      <c r="H1648" s="454">
        <v>37.18</v>
      </c>
      <c r="I1648" s="453">
        <f t="shared" si="14"/>
        <v>148.72</v>
      </c>
      <c r="J1648" s="455" t="s">
        <v>120</v>
      </c>
      <c r="K1648" s="89"/>
      <c r="L1648" s="90"/>
      <c r="M1648" s="63"/>
      <c r="N1648" s="63"/>
      <c r="O1648" s="63"/>
    </row>
    <row r="1649" spans="1:15" s="80" customFormat="1" ht="16.5" customHeight="1">
      <c r="A1649" s="456" t="s">
        <v>688</v>
      </c>
      <c r="B1649" s="458" t="s">
        <v>689</v>
      </c>
      <c r="C1649" s="475" t="s">
        <v>1467</v>
      </c>
      <c r="D1649" s="451"/>
      <c r="E1649" s="473"/>
      <c r="F1649" s="453">
        <f t="shared" si="13"/>
        <v>0</v>
      </c>
      <c r="G1649" s="473"/>
      <c r="H1649" s="454">
        <v>37.86</v>
      </c>
      <c r="I1649" s="453">
        <f t="shared" si="14"/>
        <v>0</v>
      </c>
      <c r="J1649" s="455"/>
      <c r="K1649" s="89"/>
      <c r="L1649" s="90"/>
      <c r="M1649" s="63"/>
      <c r="N1649" s="63"/>
      <c r="O1649" s="63"/>
    </row>
    <row r="1650" spans="1:15" s="80" customFormat="1" ht="16.5" customHeight="1" hidden="1">
      <c r="A1650" s="456" t="s">
        <v>690</v>
      </c>
      <c r="B1650" s="458" t="s">
        <v>691</v>
      </c>
      <c r="C1650" s="475" t="s">
        <v>1467</v>
      </c>
      <c r="D1650" s="451"/>
      <c r="E1650" s="473"/>
      <c r="F1650" s="453">
        <f t="shared" si="13"/>
        <v>0</v>
      </c>
      <c r="G1650" s="473"/>
      <c r="H1650" s="454">
        <v>37.86</v>
      </c>
      <c r="I1650" s="453">
        <f t="shared" si="14"/>
        <v>0</v>
      </c>
      <c r="J1650" s="455"/>
      <c r="K1650" s="89"/>
      <c r="L1650" s="90"/>
      <c r="M1650" s="63"/>
      <c r="N1650" s="63"/>
      <c r="O1650" s="63"/>
    </row>
    <row r="1651" spans="1:15" s="80" customFormat="1" ht="16.5" customHeight="1" hidden="1">
      <c r="A1651" s="456" t="s">
        <v>692</v>
      </c>
      <c r="B1651" s="458" t="s">
        <v>693</v>
      </c>
      <c r="C1651" s="475" t="s">
        <v>1055</v>
      </c>
      <c r="D1651" s="451"/>
      <c r="E1651" s="473"/>
      <c r="F1651" s="453">
        <f t="shared" si="13"/>
        <v>0</v>
      </c>
      <c r="G1651" s="473"/>
      <c r="H1651" s="454">
        <v>237.26</v>
      </c>
      <c r="I1651" s="453">
        <f t="shared" si="14"/>
        <v>0</v>
      </c>
      <c r="J1651" s="455"/>
      <c r="K1651" s="89"/>
      <c r="L1651" s="90"/>
      <c r="M1651" s="63"/>
      <c r="N1651" s="63"/>
      <c r="O1651" s="63"/>
    </row>
    <row r="1652" spans="1:15" s="80" customFormat="1" ht="16.5" customHeight="1" hidden="1">
      <c r="A1652" s="456" t="s">
        <v>694</v>
      </c>
      <c r="B1652" s="458" t="s">
        <v>695</v>
      </c>
      <c r="C1652" s="475" t="s">
        <v>1055</v>
      </c>
      <c r="D1652" s="451"/>
      <c r="E1652" s="473"/>
      <c r="F1652" s="453">
        <f t="shared" si="13"/>
        <v>0</v>
      </c>
      <c r="G1652" s="473"/>
      <c r="H1652" s="454">
        <v>237.26</v>
      </c>
      <c r="I1652" s="453">
        <f t="shared" si="14"/>
        <v>0</v>
      </c>
      <c r="J1652" s="455"/>
      <c r="K1652" s="89"/>
      <c r="L1652" s="90"/>
      <c r="M1652" s="63"/>
      <c r="N1652" s="63"/>
      <c r="O1652" s="63"/>
    </row>
    <row r="1653" spans="1:15" s="80" customFormat="1" ht="16.5" customHeight="1" hidden="1">
      <c r="A1653" s="456">
        <v>180300</v>
      </c>
      <c r="B1653" s="520" t="s">
        <v>696</v>
      </c>
      <c r="C1653" s="475"/>
      <c r="D1653" s="451"/>
      <c r="E1653" s="473"/>
      <c r="F1653" s="453"/>
      <c r="G1653" s="473"/>
      <c r="H1653" s="454"/>
      <c r="I1653" s="453"/>
      <c r="J1653" s="455"/>
      <c r="K1653" s="89"/>
      <c r="L1653" s="90"/>
      <c r="M1653" s="63"/>
      <c r="N1653" s="63"/>
      <c r="O1653" s="63"/>
    </row>
    <row r="1654" spans="1:15" s="80" customFormat="1" ht="30" customHeight="1" hidden="1">
      <c r="A1654" s="456" t="s">
        <v>697</v>
      </c>
      <c r="B1654" s="532" t="s">
        <v>698</v>
      </c>
      <c r="C1654" s="475" t="s">
        <v>1467</v>
      </c>
      <c r="D1654" s="451"/>
      <c r="E1654" s="473"/>
      <c r="F1654" s="453">
        <f>D1654*E1654</f>
        <v>0</v>
      </c>
      <c r="G1654" s="473"/>
      <c r="H1654" s="594">
        <v>138.41</v>
      </c>
      <c r="I1654" s="453">
        <f>G1654*H1654</f>
        <v>0</v>
      </c>
      <c r="J1654" s="455"/>
      <c r="K1654" s="89"/>
      <c r="L1654" s="90"/>
      <c r="M1654" s="63"/>
      <c r="N1654" s="63"/>
      <c r="O1654" s="63"/>
    </row>
    <row r="1655" spans="1:12" s="63" customFormat="1" ht="16.5" customHeight="1" hidden="1">
      <c r="A1655" s="456" t="s">
        <v>699</v>
      </c>
      <c r="B1655" s="458" t="s">
        <v>700</v>
      </c>
      <c r="C1655" s="475" t="s">
        <v>1467</v>
      </c>
      <c r="D1655" s="451"/>
      <c r="E1655" s="473"/>
      <c r="F1655" s="453">
        <f>D1655*E1655</f>
        <v>0</v>
      </c>
      <c r="G1655" s="473"/>
      <c r="H1655" s="454">
        <v>137.98</v>
      </c>
      <c r="I1655" s="453">
        <f>G1655*H1655</f>
        <v>0</v>
      </c>
      <c r="J1655" s="455"/>
      <c r="K1655" s="89"/>
      <c r="L1655" s="90"/>
    </row>
    <row r="1656" spans="1:15" s="80" customFormat="1" ht="18" hidden="1">
      <c r="A1656" s="456" t="s">
        <v>701</v>
      </c>
      <c r="B1656" s="458" t="s">
        <v>702</v>
      </c>
      <c r="C1656" s="475" t="s">
        <v>1467</v>
      </c>
      <c r="D1656" s="451"/>
      <c r="E1656" s="473"/>
      <c r="F1656" s="453">
        <f>D1656*E1656</f>
        <v>0</v>
      </c>
      <c r="G1656" s="473"/>
      <c r="H1656" s="454">
        <v>205.77</v>
      </c>
      <c r="I1656" s="453">
        <f>G1656*H1656</f>
        <v>0</v>
      </c>
      <c r="J1656" s="455"/>
      <c r="K1656" s="89"/>
      <c r="L1656" s="90"/>
      <c r="M1656" s="63"/>
      <c r="N1656" s="63"/>
      <c r="O1656" s="63"/>
    </row>
    <row r="1657" spans="1:15" s="80" customFormat="1" ht="30" customHeight="1" hidden="1">
      <c r="A1657" s="456"/>
      <c r="B1657" s="457" t="s">
        <v>703</v>
      </c>
      <c r="C1657" s="450"/>
      <c r="D1657" s="451"/>
      <c r="E1657" s="473"/>
      <c r="F1657" s="453"/>
      <c r="G1657" s="473"/>
      <c r="H1657" s="454"/>
      <c r="I1657" s="453"/>
      <c r="J1657" s="455"/>
      <c r="K1657" s="89"/>
      <c r="L1657" s="90"/>
      <c r="M1657" s="63"/>
      <c r="N1657" s="63"/>
      <c r="O1657" s="63"/>
    </row>
    <row r="1658" spans="1:15" s="80" customFormat="1" ht="15" customHeight="1" hidden="1">
      <c r="A1658" s="456"/>
      <c r="B1658" s="457" t="s">
        <v>704</v>
      </c>
      <c r="C1658" s="450"/>
      <c r="D1658" s="451"/>
      <c r="E1658" s="473"/>
      <c r="F1658" s="453"/>
      <c r="G1658" s="473"/>
      <c r="H1658" s="454"/>
      <c r="I1658" s="453"/>
      <c r="J1658" s="455"/>
      <c r="K1658" s="89"/>
      <c r="L1658" s="90"/>
      <c r="M1658" s="63"/>
      <c r="N1658" s="63"/>
      <c r="O1658" s="63"/>
    </row>
    <row r="1659" spans="1:15" s="80" customFormat="1" ht="15" customHeight="1" hidden="1">
      <c r="A1659" s="456"/>
      <c r="B1659" s="457" t="s">
        <v>1150</v>
      </c>
      <c r="C1659" s="450"/>
      <c r="D1659" s="451"/>
      <c r="E1659" s="473"/>
      <c r="F1659" s="453"/>
      <c r="G1659" s="473"/>
      <c r="H1659" s="505"/>
      <c r="I1659" s="453"/>
      <c r="J1659" s="455"/>
      <c r="K1659" s="89"/>
      <c r="L1659" s="90"/>
      <c r="M1659" s="63"/>
      <c r="N1659" s="63"/>
      <c r="O1659" s="63"/>
    </row>
    <row r="1660" spans="1:15" s="80" customFormat="1" ht="15" customHeight="1" hidden="1">
      <c r="A1660" s="456"/>
      <c r="B1660" s="457" t="s">
        <v>705</v>
      </c>
      <c r="C1660" s="450"/>
      <c r="D1660" s="451"/>
      <c r="E1660" s="473"/>
      <c r="F1660" s="453"/>
      <c r="G1660" s="473"/>
      <c r="H1660" s="505"/>
      <c r="I1660" s="453"/>
      <c r="J1660" s="455"/>
      <c r="K1660" s="89"/>
      <c r="L1660" s="90"/>
      <c r="M1660" s="63"/>
      <c r="N1660" s="63"/>
      <c r="O1660" s="63"/>
    </row>
    <row r="1661" spans="1:15" s="80" customFormat="1" ht="15" customHeight="1" hidden="1">
      <c r="A1661" s="456"/>
      <c r="B1661" s="457" t="s">
        <v>706</v>
      </c>
      <c r="C1661" s="450"/>
      <c r="D1661" s="451"/>
      <c r="E1661" s="473"/>
      <c r="F1661" s="453"/>
      <c r="G1661" s="473"/>
      <c r="H1661" s="505"/>
      <c r="I1661" s="453"/>
      <c r="J1661" s="447"/>
      <c r="K1661" s="89"/>
      <c r="L1661" s="90"/>
      <c r="M1661" s="63"/>
      <c r="N1661" s="63"/>
      <c r="O1661" s="63"/>
    </row>
    <row r="1662" spans="1:15" s="80" customFormat="1" ht="15" customHeight="1" hidden="1">
      <c r="A1662" s="456"/>
      <c r="B1662" s="457" t="s">
        <v>1397</v>
      </c>
      <c r="C1662" s="450"/>
      <c r="D1662" s="451"/>
      <c r="E1662" s="473"/>
      <c r="F1662" s="453"/>
      <c r="G1662" s="473"/>
      <c r="H1662" s="505"/>
      <c r="I1662" s="453"/>
      <c r="J1662" s="455"/>
      <c r="K1662" s="89"/>
      <c r="L1662" s="90"/>
      <c r="M1662" s="63"/>
      <c r="N1662" s="63"/>
      <c r="O1662" s="63"/>
    </row>
    <row r="1663" spans="1:15" s="130" customFormat="1" ht="30" customHeight="1" hidden="1">
      <c r="A1663" s="456" t="s">
        <v>707</v>
      </c>
      <c r="B1663" s="458" t="s">
        <v>708</v>
      </c>
      <c r="C1663" s="450" t="s">
        <v>1055</v>
      </c>
      <c r="D1663" s="451"/>
      <c r="E1663" s="473"/>
      <c r="F1663" s="453">
        <f>D1663*E1663</f>
        <v>0</v>
      </c>
      <c r="G1663" s="473"/>
      <c r="H1663" s="454">
        <v>332.91</v>
      </c>
      <c r="I1663" s="453">
        <f>G1663*H1663</f>
        <v>0</v>
      </c>
      <c r="J1663" s="455"/>
      <c r="K1663" s="127"/>
      <c r="L1663" s="128"/>
      <c r="M1663" s="129"/>
      <c r="N1663" s="129"/>
      <c r="O1663" s="129"/>
    </row>
    <row r="1664" spans="1:15" s="130" customFormat="1" ht="30" customHeight="1" hidden="1">
      <c r="A1664" s="456" t="s">
        <v>709</v>
      </c>
      <c r="B1664" s="458" t="s">
        <v>710</v>
      </c>
      <c r="C1664" s="450" t="s">
        <v>1055</v>
      </c>
      <c r="D1664" s="451"/>
      <c r="E1664" s="473"/>
      <c r="F1664" s="453">
        <f>D1664*E1664</f>
        <v>0</v>
      </c>
      <c r="G1664" s="473"/>
      <c r="H1664" s="454">
        <v>144.72</v>
      </c>
      <c r="I1664" s="453">
        <f>G1664*H1664</f>
        <v>0</v>
      </c>
      <c r="J1664" s="455"/>
      <c r="K1664" s="127"/>
      <c r="L1664" s="128"/>
      <c r="M1664" s="129"/>
      <c r="N1664" s="129"/>
      <c r="O1664" s="129"/>
    </row>
    <row r="1665" spans="1:15" s="80" customFormat="1" ht="20.25" customHeight="1" hidden="1">
      <c r="A1665" s="456" t="s">
        <v>711</v>
      </c>
      <c r="B1665" s="532" t="s">
        <v>712</v>
      </c>
      <c r="C1665" s="450" t="s">
        <v>1157</v>
      </c>
      <c r="D1665" s="451"/>
      <c r="E1665" s="473"/>
      <c r="F1665" s="453">
        <f>D1665*E1665</f>
        <v>0</v>
      </c>
      <c r="G1665" s="473"/>
      <c r="H1665" s="505">
        <v>465.36</v>
      </c>
      <c r="I1665" s="453">
        <f>G1665*H1665</f>
        <v>0</v>
      </c>
      <c r="J1665" s="455"/>
      <c r="K1665" s="89"/>
      <c r="L1665" s="90"/>
      <c r="M1665" s="63"/>
      <c r="N1665" s="63"/>
      <c r="O1665" s="63"/>
    </row>
    <row r="1666" spans="1:15" s="80" customFormat="1" ht="18" customHeight="1">
      <c r="A1666" s="482"/>
      <c r="B1666" s="483"/>
      <c r="C1666" s="751" t="s">
        <v>1077</v>
      </c>
      <c r="D1666" s="752"/>
      <c r="E1666" s="752"/>
      <c r="F1666" s="463">
        <f>SUM(F1635:F1665)</f>
        <v>3050.513</v>
      </c>
      <c r="G1666" s="552"/>
      <c r="H1666" s="553"/>
      <c r="I1666" s="466">
        <f>SUM(I1636:I1665)</f>
        <v>2652.62</v>
      </c>
      <c r="J1666" s="455"/>
      <c r="K1666" s="84"/>
      <c r="L1666" s="90"/>
      <c r="M1666" s="578"/>
      <c r="N1666" s="63"/>
      <c r="O1666" s="63"/>
    </row>
    <row r="1667" spans="1:15" s="136" customFormat="1" ht="18" customHeight="1">
      <c r="A1667" s="516">
        <v>190000</v>
      </c>
      <c r="B1667" s="437" t="s">
        <v>1029</v>
      </c>
      <c r="C1667" s="511"/>
      <c r="D1667" s="468"/>
      <c r="E1667" s="469"/>
      <c r="F1667" s="453"/>
      <c r="G1667" s="469"/>
      <c r="H1667" s="454"/>
      <c r="I1667" s="453"/>
      <c r="J1667" s="455"/>
      <c r="K1667" s="127"/>
      <c r="L1667" s="134"/>
      <c r="M1667" s="135"/>
      <c r="N1667" s="135"/>
      <c r="O1667" s="135"/>
    </row>
    <row r="1668" spans="1:15" s="80" customFormat="1" ht="15" customHeight="1">
      <c r="A1668" s="448">
        <v>190100</v>
      </c>
      <c r="B1668" s="513" t="s">
        <v>1391</v>
      </c>
      <c r="C1668" s="506"/>
      <c r="D1668" s="451"/>
      <c r="E1668" s="473"/>
      <c r="F1668" s="453"/>
      <c r="G1668" s="473"/>
      <c r="H1668" s="454"/>
      <c r="I1668" s="453"/>
      <c r="J1668" s="455"/>
      <c r="K1668" s="89"/>
      <c r="L1668" s="90"/>
      <c r="M1668" s="63"/>
      <c r="N1668" s="63"/>
      <c r="O1668" s="63"/>
    </row>
    <row r="1669" spans="1:15" s="80" customFormat="1" ht="45" customHeight="1">
      <c r="A1669" s="456">
        <v>190101</v>
      </c>
      <c r="B1669" s="458" t="s">
        <v>713</v>
      </c>
      <c r="C1669" s="450" t="s">
        <v>1157</v>
      </c>
      <c r="D1669" s="451">
        <v>12</v>
      </c>
      <c r="E1669" s="473">
        <f>H1669*bdi</f>
        <v>299</v>
      </c>
      <c r="F1669" s="453">
        <f aca="true" t="shared" si="15" ref="F1669:F1676">D1669*E1669</f>
        <v>3588</v>
      </c>
      <c r="G1669" s="473">
        <v>12</v>
      </c>
      <c r="H1669" s="454">
        <v>260</v>
      </c>
      <c r="I1669" s="453">
        <f aca="true" t="shared" si="16" ref="I1669:I1676">G1669*H1669</f>
        <v>3120</v>
      </c>
      <c r="J1669" s="455" t="s">
        <v>120</v>
      </c>
      <c r="K1669" s="89"/>
      <c r="L1669" s="90"/>
      <c r="M1669" s="63"/>
      <c r="N1669" s="63"/>
      <c r="O1669" s="63"/>
    </row>
    <row r="1670" spans="1:15" s="80" customFormat="1" ht="30" customHeight="1" hidden="1">
      <c r="A1670" s="456" t="s">
        <v>714</v>
      </c>
      <c r="B1670" s="458" t="s">
        <v>715</v>
      </c>
      <c r="C1670" s="450" t="s">
        <v>1157</v>
      </c>
      <c r="D1670" s="451"/>
      <c r="E1670" s="473"/>
      <c r="F1670" s="453">
        <f t="shared" si="15"/>
        <v>0</v>
      </c>
      <c r="G1670" s="473"/>
      <c r="H1670" s="454">
        <v>199.18</v>
      </c>
      <c r="I1670" s="453">
        <f t="shared" si="16"/>
        <v>0</v>
      </c>
      <c r="J1670" s="455"/>
      <c r="K1670" s="89"/>
      <c r="L1670" s="90"/>
      <c r="M1670" s="63"/>
      <c r="N1670" s="63"/>
      <c r="O1670" s="63"/>
    </row>
    <row r="1671" spans="1:15" s="80" customFormat="1" ht="30" customHeight="1" hidden="1">
      <c r="A1671" s="456" t="s">
        <v>716</v>
      </c>
      <c r="B1671" s="458" t="s">
        <v>717</v>
      </c>
      <c r="C1671" s="450" t="s">
        <v>1157</v>
      </c>
      <c r="D1671" s="451"/>
      <c r="E1671" s="473"/>
      <c r="F1671" s="453">
        <f t="shared" si="15"/>
        <v>0</v>
      </c>
      <c r="G1671" s="473"/>
      <c r="H1671" s="454">
        <v>381.71</v>
      </c>
      <c r="I1671" s="453">
        <f t="shared" si="16"/>
        <v>0</v>
      </c>
      <c r="J1671" s="455"/>
      <c r="K1671" s="89"/>
      <c r="L1671" s="90"/>
      <c r="M1671" s="63"/>
      <c r="N1671" s="63"/>
      <c r="O1671" s="63"/>
    </row>
    <row r="1672" spans="1:15" s="80" customFormat="1" ht="45" customHeight="1" hidden="1">
      <c r="A1672" s="456" t="s">
        <v>718</v>
      </c>
      <c r="B1672" s="458" t="s">
        <v>719</v>
      </c>
      <c r="C1672" s="450" t="s">
        <v>1157</v>
      </c>
      <c r="D1672" s="451"/>
      <c r="E1672" s="473"/>
      <c r="F1672" s="453">
        <f t="shared" si="15"/>
        <v>0</v>
      </c>
      <c r="G1672" s="473"/>
      <c r="H1672" s="454">
        <v>1170.07</v>
      </c>
      <c r="I1672" s="453">
        <f t="shared" si="16"/>
        <v>0</v>
      </c>
      <c r="J1672" s="455"/>
      <c r="K1672" s="89"/>
      <c r="L1672" s="90"/>
      <c r="M1672" s="63"/>
      <c r="N1672" s="63"/>
      <c r="O1672" s="63"/>
    </row>
    <row r="1673" spans="1:15" s="80" customFormat="1" ht="45" customHeight="1">
      <c r="A1673" s="456" t="s">
        <v>720</v>
      </c>
      <c r="B1673" s="458" t="s">
        <v>721</v>
      </c>
      <c r="C1673" s="450" t="s">
        <v>1157</v>
      </c>
      <c r="D1673" s="451">
        <v>1</v>
      </c>
      <c r="E1673" s="473">
        <f>H1673*bdi</f>
        <v>887.4665</v>
      </c>
      <c r="F1673" s="453">
        <f t="shared" si="15"/>
        <v>887.4665</v>
      </c>
      <c r="G1673" s="473">
        <v>1</v>
      </c>
      <c r="H1673" s="454">
        <v>771.71</v>
      </c>
      <c r="I1673" s="453">
        <f t="shared" si="16"/>
        <v>771.71</v>
      </c>
      <c r="J1673" s="455" t="s">
        <v>120</v>
      </c>
      <c r="K1673" s="89"/>
      <c r="L1673" s="90"/>
      <c r="M1673" s="63"/>
      <c r="N1673" s="63"/>
      <c r="O1673" s="63"/>
    </row>
    <row r="1674" spans="1:15" s="80" customFormat="1" ht="15" customHeight="1" hidden="1">
      <c r="A1674" s="456" t="s">
        <v>722</v>
      </c>
      <c r="B1674" s="458" t="s">
        <v>723</v>
      </c>
      <c r="C1674" s="450" t="s">
        <v>1157</v>
      </c>
      <c r="D1674" s="451"/>
      <c r="E1674" s="473"/>
      <c r="F1674" s="453">
        <f t="shared" si="15"/>
        <v>0</v>
      </c>
      <c r="G1674" s="473"/>
      <c r="H1674" s="454">
        <v>203</v>
      </c>
      <c r="I1674" s="453">
        <f t="shared" si="16"/>
        <v>0</v>
      </c>
      <c r="J1674" s="455"/>
      <c r="K1674" s="89"/>
      <c r="L1674" s="90"/>
      <c r="M1674" s="63"/>
      <c r="N1674" s="63"/>
      <c r="O1674" s="63"/>
    </row>
    <row r="1675" spans="1:15" s="80" customFormat="1" ht="15" customHeight="1">
      <c r="A1675" s="456" t="s">
        <v>724</v>
      </c>
      <c r="B1675" s="458" t="s">
        <v>725</v>
      </c>
      <c r="C1675" s="450" t="s">
        <v>1157</v>
      </c>
      <c r="D1675" s="451">
        <v>1</v>
      </c>
      <c r="E1675" s="473">
        <f>H1675*bdi</f>
        <v>210.864</v>
      </c>
      <c r="F1675" s="453">
        <f t="shared" si="15"/>
        <v>210.864</v>
      </c>
      <c r="G1675" s="473">
        <v>1</v>
      </c>
      <c r="H1675" s="454">
        <v>183.36</v>
      </c>
      <c r="I1675" s="453">
        <f t="shared" si="16"/>
        <v>183.36</v>
      </c>
      <c r="J1675" s="455" t="s">
        <v>120</v>
      </c>
      <c r="K1675" s="89"/>
      <c r="L1675" s="90"/>
      <c r="M1675" s="63"/>
      <c r="N1675" s="63"/>
      <c r="O1675" s="63"/>
    </row>
    <row r="1676" spans="1:15" s="80" customFormat="1" ht="15" customHeight="1">
      <c r="A1676" s="456" t="s">
        <v>726</v>
      </c>
      <c r="B1676" s="458" t="s">
        <v>727</v>
      </c>
      <c r="C1676" s="450" t="s">
        <v>1055</v>
      </c>
      <c r="D1676" s="451">
        <v>35</v>
      </c>
      <c r="E1676" s="473">
        <f>H1676*bdi</f>
        <v>6.693</v>
      </c>
      <c r="F1676" s="453">
        <f t="shared" si="15"/>
        <v>234.255</v>
      </c>
      <c r="G1676" s="473">
        <v>35</v>
      </c>
      <c r="H1676" s="454">
        <v>5.82</v>
      </c>
      <c r="I1676" s="453">
        <f t="shared" si="16"/>
        <v>203.70000000000002</v>
      </c>
      <c r="J1676" s="455" t="s">
        <v>120</v>
      </c>
      <c r="K1676" s="89"/>
      <c r="L1676" s="90"/>
      <c r="M1676" s="63"/>
      <c r="N1676" s="63"/>
      <c r="O1676" s="63"/>
    </row>
    <row r="1677" spans="1:15" s="80" customFormat="1" ht="15" customHeight="1" hidden="1">
      <c r="A1677" s="456">
        <v>190200</v>
      </c>
      <c r="B1677" s="520" t="s">
        <v>337</v>
      </c>
      <c r="C1677" s="450"/>
      <c r="D1677" s="451"/>
      <c r="E1677" s="473"/>
      <c r="F1677" s="453"/>
      <c r="G1677" s="473"/>
      <c r="H1677" s="454"/>
      <c r="I1677" s="453"/>
      <c r="J1677" s="455"/>
      <c r="K1677" s="89"/>
      <c r="L1677" s="90"/>
      <c r="M1677" s="63"/>
      <c r="N1677" s="63"/>
      <c r="O1677" s="63"/>
    </row>
    <row r="1678" spans="1:15" s="80" customFormat="1" ht="15" customHeight="1" hidden="1">
      <c r="A1678" s="456">
        <v>190201</v>
      </c>
      <c r="B1678" s="458" t="s">
        <v>728</v>
      </c>
      <c r="C1678" s="450" t="s">
        <v>1055</v>
      </c>
      <c r="D1678" s="451"/>
      <c r="E1678" s="473"/>
      <c r="F1678" s="453">
        <f>D1678*E1678</f>
        <v>0</v>
      </c>
      <c r="G1678" s="473"/>
      <c r="H1678" s="454">
        <v>30.18</v>
      </c>
      <c r="I1678" s="453">
        <f>G1678*H1678</f>
        <v>0</v>
      </c>
      <c r="J1678" s="455"/>
      <c r="K1678" s="89"/>
      <c r="L1678" s="90"/>
      <c r="M1678" s="63"/>
      <c r="N1678" s="63"/>
      <c r="O1678" s="63"/>
    </row>
    <row r="1679" spans="1:15" s="80" customFormat="1" ht="16.5" customHeight="1" hidden="1">
      <c r="A1679" s="456">
        <v>190202</v>
      </c>
      <c r="B1679" s="458" t="s">
        <v>729</v>
      </c>
      <c r="C1679" s="475" t="s">
        <v>1467</v>
      </c>
      <c r="D1679" s="451"/>
      <c r="E1679" s="473"/>
      <c r="F1679" s="453">
        <f>D1679*E1679</f>
        <v>0</v>
      </c>
      <c r="G1679" s="473"/>
      <c r="H1679" s="454">
        <v>11.4</v>
      </c>
      <c r="I1679" s="453">
        <f>G1679*H1679</f>
        <v>0</v>
      </c>
      <c r="J1679" s="455"/>
      <c r="K1679" s="89"/>
      <c r="L1679" s="90"/>
      <c r="M1679" s="63"/>
      <c r="N1679" s="63"/>
      <c r="O1679" s="63"/>
    </row>
    <row r="1680" spans="1:15" s="560" customFormat="1" ht="30" customHeight="1" hidden="1">
      <c r="A1680" s="486"/>
      <c r="B1680" s="457" t="s">
        <v>730</v>
      </c>
      <c r="C1680" s="450"/>
      <c r="D1680" s="451"/>
      <c r="E1680" s="473"/>
      <c r="F1680" s="453"/>
      <c r="G1680" s="473"/>
      <c r="H1680" s="454"/>
      <c r="I1680" s="453"/>
      <c r="J1680" s="455"/>
      <c r="K1680" s="89"/>
      <c r="L1680" s="90"/>
      <c r="M1680" s="559"/>
      <c r="N1680" s="559"/>
      <c r="O1680" s="559"/>
    </row>
    <row r="1681" spans="1:15" s="80" customFormat="1" ht="30" customHeight="1" hidden="1">
      <c r="A1681" s="456"/>
      <c r="B1681" s="457" t="s">
        <v>731</v>
      </c>
      <c r="C1681" s="450"/>
      <c r="D1681" s="451"/>
      <c r="E1681" s="473"/>
      <c r="F1681" s="453"/>
      <c r="G1681" s="473"/>
      <c r="H1681" s="454"/>
      <c r="I1681" s="453"/>
      <c r="J1681" s="455"/>
      <c r="K1681" s="89"/>
      <c r="L1681" s="90"/>
      <c r="M1681" s="63"/>
      <c r="N1681" s="63"/>
      <c r="O1681" s="63"/>
    </row>
    <row r="1682" spans="1:15" s="80" customFormat="1" ht="15" customHeight="1" hidden="1">
      <c r="A1682" s="456"/>
      <c r="B1682" s="457" t="s">
        <v>732</v>
      </c>
      <c r="C1682" s="450"/>
      <c r="D1682" s="451"/>
      <c r="E1682" s="473"/>
      <c r="F1682" s="453"/>
      <c r="G1682" s="473"/>
      <c r="H1682" s="454"/>
      <c r="I1682" s="453"/>
      <c r="J1682" s="455"/>
      <c r="K1682" s="89"/>
      <c r="L1682" s="90"/>
      <c r="M1682" s="63"/>
      <c r="N1682" s="63"/>
      <c r="O1682" s="63"/>
    </row>
    <row r="1683" spans="1:15" s="80" customFormat="1" ht="15" customHeight="1" hidden="1">
      <c r="A1683" s="456"/>
      <c r="B1683" s="457" t="s">
        <v>1106</v>
      </c>
      <c r="C1683" s="450"/>
      <c r="D1683" s="451"/>
      <c r="E1683" s="473"/>
      <c r="F1683" s="453"/>
      <c r="G1683" s="473"/>
      <c r="H1683" s="454"/>
      <c r="I1683" s="453"/>
      <c r="J1683" s="455"/>
      <c r="K1683" s="89"/>
      <c r="L1683" s="90"/>
      <c r="M1683" s="63"/>
      <c r="N1683" s="63"/>
      <c r="O1683" s="63"/>
    </row>
    <row r="1684" spans="1:15" s="80" customFormat="1" ht="15" customHeight="1" hidden="1">
      <c r="A1684" s="456"/>
      <c r="B1684" s="457" t="s">
        <v>1409</v>
      </c>
      <c r="C1684" s="450"/>
      <c r="D1684" s="451"/>
      <c r="E1684" s="473"/>
      <c r="F1684" s="453"/>
      <c r="G1684" s="473"/>
      <c r="H1684" s="454"/>
      <c r="I1684" s="453"/>
      <c r="J1684" s="455"/>
      <c r="K1684" s="89"/>
      <c r="L1684" s="90"/>
      <c r="M1684" s="63"/>
      <c r="N1684" s="63"/>
      <c r="O1684" s="63"/>
    </row>
    <row r="1685" spans="1:15" s="80" customFormat="1" ht="15" customHeight="1" hidden="1">
      <c r="A1685" s="456"/>
      <c r="B1685" s="457" t="s">
        <v>1150</v>
      </c>
      <c r="C1685" s="450"/>
      <c r="D1685" s="451"/>
      <c r="E1685" s="473"/>
      <c r="F1685" s="453"/>
      <c r="G1685" s="473"/>
      <c r="H1685" s="454"/>
      <c r="I1685" s="453"/>
      <c r="J1685" s="455"/>
      <c r="K1685" s="89"/>
      <c r="L1685" s="90"/>
      <c r="M1685" s="63"/>
      <c r="N1685" s="63"/>
      <c r="O1685" s="63"/>
    </row>
    <row r="1686" spans="1:15" s="80" customFormat="1" ht="15" customHeight="1" hidden="1">
      <c r="A1686" s="456">
        <v>190203</v>
      </c>
      <c r="B1686" s="458" t="s">
        <v>733</v>
      </c>
      <c r="C1686" s="450" t="s">
        <v>1076</v>
      </c>
      <c r="D1686" s="451"/>
      <c r="E1686" s="473"/>
      <c r="F1686" s="453">
        <f>D1686*E1686</f>
        <v>0</v>
      </c>
      <c r="G1686" s="473"/>
      <c r="H1686" s="454">
        <v>11.76</v>
      </c>
      <c r="I1686" s="453">
        <f>G1686*H1686</f>
        <v>0</v>
      </c>
      <c r="J1686" s="455"/>
      <c r="K1686" s="89"/>
      <c r="L1686" s="90"/>
      <c r="M1686" s="63"/>
      <c r="N1686" s="63"/>
      <c r="O1686" s="63"/>
    </row>
    <row r="1687" spans="1:15" s="80" customFormat="1" ht="15" customHeight="1" hidden="1">
      <c r="A1687" s="456">
        <v>190300</v>
      </c>
      <c r="B1687" s="520" t="s">
        <v>1459</v>
      </c>
      <c r="C1687" s="450"/>
      <c r="D1687" s="451"/>
      <c r="E1687" s="473"/>
      <c r="F1687" s="453"/>
      <c r="G1687" s="473"/>
      <c r="H1687" s="454"/>
      <c r="I1687" s="453"/>
      <c r="J1687" s="455"/>
      <c r="K1687" s="89"/>
      <c r="L1687" s="90"/>
      <c r="M1687" s="63"/>
      <c r="N1687" s="63"/>
      <c r="O1687" s="63"/>
    </row>
    <row r="1688" spans="1:15" s="80" customFormat="1" ht="30" customHeight="1" hidden="1">
      <c r="A1688" s="456">
        <v>190301</v>
      </c>
      <c r="B1688" s="458" t="s">
        <v>734</v>
      </c>
      <c r="C1688" s="450" t="s">
        <v>1076</v>
      </c>
      <c r="D1688" s="451"/>
      <c r="E1688" s="473"/>
      <c r="F1688" s="453">
        <f>D1688*E1688</f>
        <v>0</v>
      </c>
      <c r="G1688" s="473"/>
      <c r="H1688" s="454">
        <v>54.76</v>
      </c>
      <c r="I1688" s="453">
        <f>G1688*H1688</f>
        <v>0</v>
      </c>
      <c r="J1688" s="455"/>
      <c r="K1688" s="89"/>
      <c r="L1688" s="90"/>
      <c r="M1688" s="63"/>
      <c r="N1688" s="63"/>
      <c r="O1688" s="63"/>
    </row>
    <row r="1689" spans="1:15" s="80" customFormat="1" ht="30" customHeight="1" hidden="1">
      <c r="A1689" s="456"/>
      <c r="B1689" s="457" t="s">
        <v>730</v>
      </c>
      <c r="C1689" s="450"/>
      <c r="D1689" s="451"/>
      <c r="E1689" s="473"/>
      <c r="F1689" s="453"/>
      <c r="G1689" s="473"/>
      <c r="H1689" s="454"/>
      <c r="I1689" s="453"/>
      <c r="J1689" s="455"/>
      <c r="K1689" s="89"/>
      <c r="L1689" s="90"/>
      <c r="M1689" s="63"/>
      <c r="N1689" s="63"/>
      <c r="O1689" s="63"/>
    </row>
    <row r="1690" spans="1:15" s="80" customFormat="1" ht="30" customHeight="1" hidden="1">
      <c r="A1690" s="456"/>
      <c r="B1690" s="457" t="s">
        <v>735</v>
      </c>
      <c r="C1690" s="450"/>
      <c r="D1690" s="451"/>
      <c r="E1690" s="473"/>
      <c r="F1690" s="453"/>
      <c r="G1690" s="473"/>
      <c r="H1690" s="454"/>
      <c r="I1690" s="453"/>
      <c r="J1690" s="455"/>
      <c r="K1690" s="89"/>
      <c r="L1690" s="90"/>
      <c r="M1690" s="63"/>
      <c r="N1690" s="63"/>
      <c r="O1690" s="63"/>
    </row>
    <row r="1691" spans="1:15" s="80" customFormat="1" ht="15" customHeight="1" hidden="1">
      <c r="A1691" s="456"/>
      <c r="B1691" s="457" t="s">
        <v>732</v>
      </c>
      <c r="C1691" s="450"/>
      <c r="D1691" s="451"/>
      <c r="E1691" s="473"/>
      <c r="F1691" s="453"/>
      <c r="G1691" s="473"/>
      <c r="H1691" s="454"/>
      <c r="I1691" s="453"/>
      <c r="J1691" s="515"/>
      <c r="K1691" s="89"/>
      <c r="L1691" s="90"/>
      <c r="M1691" s="63"/>
      <c r="N1691" s="63"/>
      <c r="O1691" s="63"/>
    </row>
    <row r="1692" spans="1:15" s="80" customFormat="1" ht="15" customHeight="1" hidden="1">
      <c r="A1692" s="456"/>
      <c r="B1692" s="457" t="s">
        <v>1106</v>
      </c>
      <c r="C1692" s="450"/>
      <c r="D1692" s="451"/>
      <c r="E1692" s="473"/>
      <c r="F1692" s="453"/>
      <c r="G1692" s="473"/>
      <c r="H1692" s="454"/>
      <c r="I1692" s="453"/>
      <c r="J1692" s="515"/>
      <c r="K1692" s="89"/>
      <c r="L1692" s="90"/>
      <c r="M1692" s="63"/>
      <c r="N1692" s="63"/>
      <c r="O1692" s="63"/>
    </row>
    <row r="1693" spans="1:15" s="80" customFormat="1" ht="15" customHeight="1" hidden="1">
      <c r="A1693" s="456"/>
      <c r="B1693" s="457" t="s">
        <v>1409</v>
      </c>
      <c r="C1693" s="450"/>
      <c r="D1693" s="451"/>
      <c r="E1693" s="473"/>
      <c r="F1693" s="453"/>
      <c r="G1693" s="473"/>
      <c r="H1693" s="454"/>
      <c r="I1693" s="453"/>
      <c r="J1693" s="455"/>
      <c r="K1693" s="89"/>
      <c r="L1693" s="90"/>
      <c r="M1693" s="63"/>
      <c r="N1693" s="63"/>
      <c r="O1693" s="63"/>
    </row>
    <row r="1694" spans="1:15" s="80" customFormat="1" ht="15" customHeight="1" hidden="1">
      <c r="A1694" s="456"/>
      <c r="B1694" s="457" t="s">
        <v>1150</v>
      </c>
      <c r="C1694" s="450"/>
      <c r="D1694" s="451"/>
      <c r="E1694" s="473"/>
      <c r="F1694" s="453"/>
      <c r="G1694" s="473"/>
      <c r="H1694" s="454"/>
      <c r="I1694" s="453"/>
      <c r="J1694" s="447"/>
      <c r="K1694" s="89"/>
      <c r="L1694" s="90"/>
      <c r="M1694" s="63"/>
      <c r="N1694" s="63"/>
      <c r="O1694" s="63"/>
    </row>
    <row r="1695" spans="1:15" s="80" customFormat="1" ht="30" customHeight="1" hidden="1">
      <c r="A1695" s="456">
        <v>190302</v>
      </c>
      <c r="B1695" s="458" t="s">
        <v>736</v>
      </c>
      <c r="C1695" s="450" t="s">
        <v>1076</v>
      </c>
      <c r="D1695" s="451"/>
      <c r="E1695" s="473"/>
      <c r="F1695" s="453">
        <f>D1695*E1695</f>
        <v>0</v>
      </c>
      <c r="G1695" s="473"/>
      <c r="H1695" s="454">
        <v>21.07</v>
      </c>
      <c r="I1695" s="453">
        <f>G1695*H1695</f>
        <v>0</v>
      </c>
      <c r="J1695" s="515"/>
      <c r="K1695" s="89"/>
      <c r="L1695" s="90"/>
      <c r="M1695" s="63"/>
      <c r="N1695" s="63"/>
      <c r="O1695" s="63"/>
    </row>
    <row r="1696" spans="1:15" s="80" customFormat="1" ht="30" customHeight="1" hidden="1">
      <c r="A1696" s="456"/>
      <c r="B1696" s="457" t="s">
        <v>730</v>
      </c>
      <c r="C1696" s="450"/>
      <c r="D1696" s="451"/>
      <c r="E1696" s="473"/>
      <c r="F1696" s="453"/>
      <c r="G1696" s="473"/>
      <c r="H1696" s="454"/>
      <c r="I1696" s="453"/>
      <c r="J1696" s="455"/>
      <c r="K1696" s="89"/>
      <c r="L1696" s="90"/>
      <c r="M1696" s="63"/>
      <c r="N1696" s="63"/>
      <c r="O1696" s="63"/>
    </row>
    <row r="1697" spans="1:15" s="80" customFormat="1" ht="15" customHeight="1" hidden="1">
      <c r="A1697" s="456"/>
      <c r="B1697" s="457" t="s">
        <v>737</v>
      </c>
      <c r="C1697" s="450"/>
      <c r="D1697" s="451"/>
      <c r="E1697" s="473"/>
      <c r="F1697" s="453"/>
      <c r="G1697" s="473"/>
      <c r="H1697" s="454"/>
      <c r="I1697" s="453"/>
      <c r="J1697" s="455"/>
      <c r="K1697" s="89"/>
      <c r="L1697" s="90"/>
      <c r="M1697" s="63"/>
      <c r="N1697" s="63"/>
      <c r="O1697" s="63"/>
    </row>
    <row r="1698" spans="1:15" s="80" customFormat="1" ht="113.25" customHeight="1">
      <c r="A1698" s="456" t="s">
        <v>738</v>
      </c>
      <c r="B1698" s="520" t="s">
        <v>739</v>
      </c>
      <c r="C1698" s="450"/>
      <c r="D1698" s="451"/>
      <c r="E1698" s="473"/>
      <c r="F1698" s="453"/>
      <c r="G1698" s="473"/>
      <c r="H1698" s="454"/>
      <c r="I1698" s="453"/>
      <c r="J1698" s="455"/>
      <c r="K1698" s="89"/>
      <c r="L1698" s="90"/>
      <c r="M1698" s="63"/>
      <c r="N1698" s="63"/>
      <c r="O1698" s="63"/>
    </row>
    <row r="1699" spans="1:15" s="80" customFormat="1" ht="15" customHeight="1" hidden="1">
      <c r="A1699" s="456" t="s">
        <v>740</v>
      </c>
      <c r="B1699" s="458" t="s">
        <v>741</v>
      </c>
      <c r="C1699" s="450" t="s">
        <v>1157</v>
      </c>
      <c r="D1699" s="451"/>
      <c r="E1699" s="473"/>
      <c r="F1699" s="453">
        <f aca="true" t="shared" si="17" ref="F1699:F1706">D1699*E1699</f>
        <v>0</v>
      </c>
      <c r="G1699" s="473"/>
      <c r="H1699" s="454">
        <v>47.01</v>
      </c>
      <c r="I1699" s="453">
        <f aca="true" t="shared" si="18" ref="I1699:I1706">G1699*H1699</f>
        <v>0</v>
      </c>
      <c r="J1699" s="455"/>
      <c r="K1699" s="89"/>
      <c r="L1699" s="90"/>
      <c r="M1699" s="63"/>
      <c r="N1699" s="63"/>
      <c r="O1699" s="63"/>
    </row>
    <row r="1700" spans="1:15" s="80" customFormat="1" ht="15" customHeight="1" hidden="1">
      <c r="A1700" s="456" t="s">
        <v>742</v>
      </c>
      <c r="B1700" s="458" t="s">
        <v>743</v>
      </c>
      <c r="C1700" s="450" t="s">
        <v>1157</v>
      </c>
      <c r="D1700" s="451"/>
      <c r="E1700" s="473"/>
      <c r="F1700" s="453">
        <f t="shared" si="17"/>
        <v>0</v>
      </c>
      <c r="G1700" s="473"/>
      <c r="H1700" s="454">
        <v>311.95</v>
      </c>
      <c r="I1700" s="453">
        <f t="shared" si="18"/>
        <v>0</v>
      </c>
      <c r="J1700" s="455"/>
      <c r="K1700" s="89"/>
      <c r="L1700" s="90"/>
      <c r="M1700" s="63"/>
      <c r="N1700" s="63"/>
      <c r="O1700" s="63"/>
    </row>
    <row r="1701" spans="1:15" s="80" customFormat="1" ht="15" customHeight="1" hidden="1">
      <c r="A1701" s="456" t="s">
        <v>1542</v>
      </c>
      <c r="B1701" s="458" t="s">
        <v>1448</v>
      </c>
      <c r="C1701" s="450" t="s">
        <v>1157</v>
      </c>
      <c r="D1701" s="451"/>
      <c r="E1701" s="473"/>
      <c r="F1701" s="453"/>
      <c r="G1701" s="473"/>
      <c r="H1701" s="454">
        <v>515.95</v>
      </c>
      <c r="I1701" s="453">
        <f t="shared" si="18"/>
        <v>0</v>
      </c>
      <c r="J1701" s="455"/>
      <c r="K1701" s="89"/>
      <c r="L1701" s="90"/>
      <c r="M1701" s="63"/>
      <c r="N1701" s="63"/>
      <c r="O1701" s="63"/>
    </row>
    <row r="1702" spans="1:15" s="80" customFormat="1" ht="15" customHeight="1" hidden="1">
      <c r="A1702" s="456" t="s">
        <v>1543</v>
      </c>
      <c r="B1702" s="458" t="s">
        <v>1449</v>
      </c>
      <c r="C1702" s="450" t="s">
        <v>1157</v>
      </c>
      <c r="D1702" s="451"/>
      <c r="E1702" s="473"/>
      <c r="F1702" s="453"/>
      <c r="G1702" s="473"/>
      <c r="H1702" s="454">
        <v>22.88</v>
      </c>
      <c r="I1702" s="453">
        <f t="shared" si="18"/>
        <v>0</v>
      </c>
      <c r="J1702" s="455"/>
      <c r="K1702" s="89"/>
      <c r="L1702" s="90"/>
      <c r="M1702" s="63"/>
      <c r="N1702" s="63"/>
      <c r="O1702" s="63"/>
    </row>
    <row r="1703" spans="1:15" s="80" customFormat="1" ht="15" customHeight="1">
      <c r="A1703" s="456" t="s">
        <v>744</v>
      </c>
      <c r="B1703" s="458" t="s">
        <v>745</v>
      </c>
      <c r="C1703" s="450" t="s">
        <v>1157</v>
      </c>
      <c r="D1703" s="451">
        <v>20</v>
      </c>
      <c r="E1703" s="473">
        <f>H1703*bdi</f>
        <v>30.785499999999995</v>
      </c>
      <c r="F1703" s="453">
        <f t="shared" si="17"/>
        <v>615.7099999999999</v>
      </c>
      <c r="G1703" s="473">
        <v>20</v>
      </c>
      <c r="H1703" s="454">
        <v>26.77</v>
      </c>
      <c r="I1703" s="453">
        <f t="shared" si="18"/>
        <v>535.4</v>
      </c>
      <c r="J1703" s="455" t="s">
        <v>120</v>
      </c>
      <c r="K1703" s="89"/>
      <c r="L1703" s="90"/>
      <c r="M1703" s="63"/>
      <c r="N1703" s="63"/>
      <c r="O1703" s="63"/>
    </row>
    <row r="1704" spans="1:15" s="80" customFormat="1" ht="15" customHeight="1" hidden="1">
      <c r="A1704" s="456" t="s">
        <v>746</v>
      </c>
      <c r="B1704" s="458" t="s">
        <v>747</v>
      </c>
      <c r="C1704" s="450" t="s">
        <v>1157</v>
      </c>
      <c r="D1704" s="451"/>
      <c r="E1704" s="473"/>
      <c r="F1704" s="453">
        <f t="shared" si="17"/>
        <v>0</v>
      </c>
      <c r="G1704" s="473"/>
      <c r="H1704" s="454">
        <v>29.11</v>
      </c>
      <c r="I1704" s="453">
        <f t="shared" si="18"/>
        <v>0</v>
      </c>
      <c r="J1704" s="455"/>
      <c r="K1704" s="89"/>
      <c r="L1704" s="90"/>
      <c r="M1704" s="63"/>
      <c r="N1704" s="63"/>
      <c r="O1704" s="63"/>
    </row>
    <row r="1705" spans="1:15" s="80" customFormat="1" ht="15" customHeight="1" hidden="1">
      <c r="A1705" s="456" t="s">
        <v>748</v>
      </c>
      <c r="B1705" s="458" t="s">
        <v>749</v>
      </c>
      <c r="C1705" s="450" t="s">
        <v>1157</v>
      </c>
      <c r="D1705" s="451"/>
      <c r="E1705" s="473"/>
      <c r="F1705" s="453">
        <f t="shared" si="17"/>
        <v>0</v>
      </c>
      <c r="G1705" s="473"/>
      <c r="H1705" s="454">
        <v>25.11</v>
      </c>
      <c r="I1705" s="453">
        <f t="shared" si="18"/>
        <v>0</v>
      </c>
      <c r="J1705" s="455"/>
      <c r="K1705" s="89"/>
      <c r="L1705" s="90"/>
      <c r="M1705" s="63"/>
      <c r="N1705" s="63"/>
      <c r="O1705" s="63"/>
    </row>
    <row r="1706" spans="1:15" s="122" customFormat="1" ht="15" customHeight="1" hidden="1">
      <c r="A1706" s="456" t="s">
        <v>750</v>
      </c>
      <c r="B1706" s="497" t="s">
        <v>751</v>
      </c>
      <c r="C1706" s="450" t="s">
        <v>1157</v>
      </c>
      <c r="D1706" s="451"/>
      <c r="E1706" s="473"/>
      <c r="F1706" s="453">
        <f t="shared" si="17"/>
        <v>0</v>
      </c>
      <c r="G1706" s="473"/>
      <c r="H1706" s="454">
        <v>248.8</v>
      </c>
      <c r="I1706" s="453">
        <f t="shared" si="18"/>
        <v>0</v>
      </c>
      <c r="J1706" s="455"/>
      <c r="K1706" s="89"/>
      <c r="L1706" s="121"/>
      <c r="M1706" s="121"/>
      <c r="N1706" s="121"/>
      <c r="O1706" s="121"/>
    </row>
    <row r="1707" spans="1:15" s="80" customFormat="1" ht="30.75" customHeight="1">
      <c r="A1707" s="456" t="s">
        <v>752</v>
      </c>
      <c r="B1707" s="520" t="s">
        <v>753</v>
      </c>
      <c r="C1707" s="450"/>
      <c r="D1707" s="451"/>
      <c r="E1707" s="473"/>
      <c r="F1707" s="505"/>
      <c r="G1707" s="473"/>
      <c r="H1707" s="454"/>
      <c r="I1707" s="453"/>
      <c r="J1707" s="455"/>
      <c r="K1707" s="89"/>
      <c r="L1707" s="90"/>
      <c r="M1707" s="63"/>
      <c r="N1707" s="63"/>
      <c r="O1707" s="63"/>
    </row>
    <row r="1708" spans="1:15" s="80" customFormat="1" ht="15" customHeight="1" hidden="1">
      <c r="A1708" s="456" t="s">
        <v>754</v>
      </c>
      <c r="B1708" s="458" t="s">
        <v>755</v>
      </c>
      <c r="C1708" s="450" t="s">
        <v>756</v>
      </c>
      <c r="D1708" s="451"/>
      <c r="E1708" s="473"/>
      <c r="F1708" s="453">
        <f>D1708*E1708</f>
        <v>0</v>
      </c>
      <c r="G1708" s="473"/>
      <c r="H1708" s="454">
        <v>3589.22</v>
      </c>
      <c r="I1708" s="453">
        <f>G1708*H1708</f>
        <v>0</v>
      </c>
      <c r="J1708" s="455"/>
      <c r="K1708" s="89"/>
      <c r="L1708" s="90"/>
      <c r="M1708" s="63"/>
      <c r="N1708" s="63"/>
      <c r="O1708" s="63"/>
    </row>
    <row r="1709" spans="1:15" s="80" customFormat="1" ht="15" customHeight="1" hidden="1">
      <c r="A1709" s="456" t="s">
        <v>757</v>
      </c>
      <c r="B1709" s="458" t="s">
        <v>758</v>
      </c>
      <c r="C1709" s="450" t="s">
        <v>756</v>
      </c>
      <c r="D1709" s="451"/>
      <c r="E1709" s="473"/>
      <c r="F1709" s="453">
        <f>D1709*E1709</f>
        <v>0</v>
      </c>
      <c r="G1709" s="473"/>
      <c r="H1709" s="454">
        <v>3767.79</v>
      </c>
      <c r="I1709" s="453">
        <f>G1709*H1709</f>
        <v>0</v>
      </c>
      <c r="J1709" s="455"/>
      <c r="K1709" s="89"/>
      <c r="L1709" s="90"/>
      <c r="M1709" s="63"/>
      <c r="N1709" s="63"/>
      <c r="O1709" s="63"/>
    </row>
    <row r="1710" spans="1:15" s="80" customFormat="1" ht="15" customHeight="1" hidden="1">
      <c r="A1710" s="456" t="s">
        <v>759</v>
      </c>
      <c r="B1710" s="458" t="s">
        <v>760</v>
      </c>
      <c r="C1710" s="450" t="s">
        <v>756</v>
      </c>
      <c r="D1710" s="451"/>
      <c r="E1710" s="473"/>
      <c r="F1710" s="453">
        <f>D1710*E1710</f>
        <v>0</v>
      </c>
      <c r="G1710" s="473"/>
      <c r="H1710" s="454">
        <v>4946.68</v>
      </c>
      <c r="I1710" s="453">
        <f>G1710*H1710</f>
        <v>0</v>
      </c>
      <c r="J1710" s="455"/>
      <c r="K1710" s="89"/>
      <c r="L1710" s="90"/>
      <c r="M1710" s="63"/>
      <c r="N1710" s="63"/>
      <c r="O1710" s="63"/>
    </row>
    <row r="1711" spans="1:15" s="599" customFormat="1" ht="15" customHeight="1">
      <c r="A1711" s="456" t="s">
        <v>761</v>
      </c>
      <c r="B1711" s="458" t="s">
        <v>762</v>
      </c>
      <c r="C1711" s="450" t="s">
        <v>756</v>
      </c>
      <c r="D1711" s="451">
        <v>1</v>
      </c>
      <c r="E1711" s="473">
        <f>H1711*bdi</f>
        <v>6046.101999999999</v>
      </c>
      <c r="F1711" s="453">
        <f>D1711*E1711</f>
        <v>6046.101999999999</v>
      </c>
      <c r="G1711" s="473">
        <v>1</v>
      </c>
      <c r="H1711" s="454">
        <v>5257.48</v>
      </c>
      <c r="I1711" s="453">
        <f>G1711*H1711</f>
        <v>5257.48</v>
      </c>
      <c r="J1711" s="595" t="s">
        <v>120</v>
      </c>
      <c r="K1711" s="596"/>
      <c r="L1711" s="597"/>
      <c r="M1711" s="598"/>
      <c r="N1711" s="598"/>
      <c r="O1711" s="598"/>
    </row>
    <row r="1712" spans="1:15" s="115" customFormat="1" ht="15" customHeight="1" hidden="1">
      <c r="A1712" s="456" t="s">
        <v>763</v>
      </c>
      <c r="B1712" s="458" t="s">
        <v>764</v>
      </c>
      <c r="C1712" s="450" t="s">
        <v>756</v>
      </c>
      <c r="D1712" s="451"/>
      <c r="E1712" s="473"/>
      <c r="F1712" s="453">
        <f>D1712*E1712</f>
        <v>0</v>
      </c>
      <c r="G1712" s="473"/>
      <c r="H1712" s="454">
        <v>330</v>
      </c>
      <c r="I1712" s="453">
        <f>G1712*H1712</f>
        <v>0</v>
      </c>
      <c r="J1712" s="455"/>
      <c r="K1712" s="89"/>
      <c r="L1712" s="113"/>
      <c r="M1712" s="114"/>
      <c r="N1712" s="114"/>
      <c r="O1712" s="114"/>
    </row>
    <row r="1713" spans="1:15" s="80" customFormat="1" ht="18" customHeight="1">
      <c r="A1713" s="482"/>
      <c r="B1713" s="483" t="s">
        <v>1093</v>
      </c>
      <c r="C1713" s="751" t="s">
        <v>1077</v>
      </c>
      <c r="D1713" s="752"/>
      <c r="E1713" s="752"/>
      <c r="F1713" s="463">
        <f>SUM(F1669:F1712)</f>
        <v>11582.3975</v>
      </c>
      <c r="G1713" s="552"/>
      <c r="H1713" s="553"/>
      <c r="I1713" s="466">
        <f>SUM(I1669:I1712)</f>
        <v>10071.65</v>
      </c>
      <c r="J1713" s="455"/>
      <c r="K1713" s="84"/>
      <c r="L1713" s="90"/>
      <c r="M1713" s="144"/>
      <c r="N1713" s="63"/>
      <c r="O1713" s="63"/>
    </row>
    <row r="1714" spans="1:15" s="80" customFormat="1" ht="18" customHeight="1" hidden="1">
      <c r="A1714" s="516">
        <v>200000</v>
      </c>
      <c r="B1714" s="437" t="s">
        <v>1031</v>
      </c>
      <c r="C1714" s="511"/>
      <c r="D1714" s="468"/>
      <c r="E1714" s="469"/>
      <c r="F1714" s="453"/>
      <c r="G1714" s="469"/>
      <c r="H1714" s="470"/>
      <c r="I1714" s="453"/>
      <c r="J1714" s="455"/>
      <c r="K1714" s="89"/>
      <c r="L1714" s="90"/>
      <c r="M1714" s="63"/>
      <c r="N1714" s="63"/>
      <c r="O1714" s="63"/>
    </row>
    <row r="1715" spans="1:15" s="80" customFormat="1" ht="15" customHeight="1" hidden="1">
      <c r="A1715" s="554">
        <v>200100</v>
      </c>
      <c r="B1715" s="513" t="s">
        <v>1146</v>
      </c>
      <c r="C1715" s="506"/>
      <c r="D1715" s="451"/>
      <c r="E1715" s="473"/>
      <c r="F1715" s="453"/>
      <c r="G1715" s="473"/>
      <c r="H1715" s="454"/>
      <c r="I1715" s="453"/>
      <c r="J1715" s="455"/>
      <c r="K1715" s="89"/>
      <c r="L1715" s="90"/>
      <c r="M1715" s="63"/>
      <c r="N1715" s="63"/>
      <c r="O1715" s="63"/>
    </row>
    <row r="1716" spans="1:15" s="80" customFormat="1" ht="16.5" customHeight="1" hidden="1">
      <c r="A1716" s="486" t="s">
        <v>765</v>
      </c>
      <c r="B1716" s="458" t="s">
        <v>1054</v>
      </c>
      <c r="C1716" s="475" t="s">
        <v>1467</v>
      </c>
      <c r="D1716" s="451"/>
      <c r="E1716" s="473"/>
      <c r="F1716" s="453">
        <f>D1716*E1716</f>
        <v>0</v>
      </c>
      <c r="G1716" s="473"/>
      <c r="H1716" s="454">
        <v>3.31</v>
      </c>
      <c r="I1716" s="453">
        <f>G1716*H1716</f>
        <v>0</v>
      </c>
      <c r="J1716" s="455"/>
      <c r="K1716" s="89"/>
      <c r="L1716" s="90"/>
      <c r="M1716" s="63"/>
      <c r="N1716" s="63"/>
      <c r="O1716" s="63"/>
    </row>
    <row r="1717" spans="1:15" s="80" customFormat="1" ht="16.5" customHeight="1" hidden="1">
      <c r="A1717" s="486" t="s">
        <v>766</v>
      </c>
      <c r="B1717" s="458" t="s">
        <v>1088</v>
      </c>
      <c r="C1717" s="475" t="s">
        <v>1467</v>
      </c>
      <c r="D1717" s="451"/>
      <c r="E1717" s="473"/>
      <c r="F1717" s="453">
        <f>D1717*E1717</f>
        <v>0</v>
      </c>
      <c r="G1717" s="473"/>
      <c r="H1717" s="454">
        <v>7.8</v>
      </c>
      <c r="I1717" s="453">
        <f>G1717*H1717</f>
        <v>0</v>
      </c>
      <c r="J1717" s="455"/>
      <c r="K1717" s="89"/>
      <c r="L1717" s="90"/>
      <c r="M1717" s="63"/>
      <c r="N1717" s="63"/>
      <c r="O1717" s="63"/>
    </row>
    <row r="1718" spans="1:15" s="80" customFormat="1" ht="30" customHeight="1" hidden="1">
      <c r="A1718" s="486" t="s">
        <v>767</v>
      </c>
      <c r="B1718" s="458" t="s">
        <v>768</v>
      </c>
      <c r="C1718" s="450" t="s">
        <v>1467</v>
      </c>
      <c r="D1718" s="451"/>
      <c r="E1718" s="473"/>
      <c r="F1718" s="453">
        <f>D1718*E1718</f>
        <v>0</v>
      </c>
      <c r="G1718" s="473"/>
      <c r="H1718" s="454">
        <v>16.92</v>
      </c>
      <c r="I1718" s="453">
        <f>G1718*H1718</f>
        <v>0</v>
      </c>
      <c r="J1718" s="455"/>
      <c r="K1718" s="89"/>
      <c r="L1718" s="90"/>
      <c r="M1718" s="63"/>
      <c r="N1718" s="63"/>
      <c r="O1718" s="63"/>
    </row>
    <row r="1719" spans="1:15" s="80" customFormat="1" ht="30" customHeight="1" hidden="1">
      <c r="A1719" s="486" t="s">
        <v>769</v>
      </c>
      <c r="B1719" s="458" t="s">
        <v>770</v>
      </c>
      <c r="C1719" s="450" t="s">
        <v>1467</v>
      </c>
      <c r="D1719" s="451"/>
      <c r="E1719" s="473"/>
      <c r="F1719" s="453">
        <f>D1719*E1719</f>
        <v>0</v>
      </c>
      <c r="G1719" s="473"/>
      <c r="H1719" s="454">
        <v>17.13</v>
      </c>
      <c r="I1719" s="453">
        <f>G1719*H1719</f>
        <v>0</v>
      </c>
      <c r="J1719" s="455"/>
      <c r="K1719" s="89"/>
      <c r="L1719" s="90"/>
      <c r="M1719" s="63"/>
      <c r="N1719" s="63"/>
      <c r="O1719" s="63"/>
    </row>
    <row r="1720" spans="1:15" s="80" customFormat="1" ht="15" customHeight="1" hidden="1">
      <c r="A1720" s="486"/>
      <c r="B1720" s="457" t="s">
        <v>1409</v>
      </c>
      <c r="C1720" s="506"/>
      <c r="D1720" s="451"/>
      <c r="E1720" s="473"/>
      <c r="F1720" s="453"/>
      <c r="G1720" s="473"/>
      <c r="H1720" s="454"/>
      <c r="I1720" s="453"/>
      <c r="J1720" s="455"/>
      <c r="K1720" s="89"/>
      <c r="L1720" s="90"/>
      <c r="M1720" s="63"/>
      <c r="N1720" s="63"/>
      <c r="O1720" s="63"/>
    </row>
    <row r="1721" spans="1:15" s="80" customFormat="1" ht="15" customHeight="1" hidden="1">
      <c r="A1721" s="486"/>
      <c r="B1721" s="457" t="s">
        <v>1150</v>
      </c>
      <c r="C1721" s="506"/>
      <c r="D1721" s="451"/>
      <c r="E1721" s="473"/>
      <c r="F1721" s="453"/>
      <c r="G1721" s="473"/>
      <c r="H1721" s="454"/>
      <c r="I1721" s="453"/>
      <c r="J1721" s="455"/>
      <c r="K1721" s="89"/>
      <c r="L1721" s="90"/>
      <c r="M1721" s="63"/>
      <c r="N1721" s="63"/>
      <c r="O1721" s="63"/>
    </row>
    <row r="1722" spans="1:15" s="80" customFormat="1" ht="15" customHeight="1" hidden="1">
      <c r="A1722" s="486"/>
      <c r="B1722" s="457" t="s">
        <v>1406</v>
      </c>
      <c r="C1722" s="506"/>
      <c r="D1722" s="451"/>
      <c r="E1722" s="473"/>
      <c r="F1722" s="453"/>
      <c r="G1722" s="473"/>
      <c r="H1722" s="454"/>
      <c r="I1722" s="453"/>
      <c r="J1722" s="455"/>
      <c r="K1722" s="89"/>
      <c r="L1722" s="90"/>
      <c r="M1722" s="63"/>
      <c r="N1722" s="63"/>
      <c r="O1722" s="63"/>
    </row>
    <row r="1723" spans="1:15" s="80" customFormat="1" ht="30" customHeight="1" hidden="1">
      <c r="A1723" s="486" t="s">
        <v>771</v>
      </c>
      <c r="B1723" s="458" t="s">
        <v>656</v>
      </c>
      <c r="C1723" s="506" t="s">
        <v>1076</v>
      </c>
      <c r="D1723" s="451"/>
      <c r="E1723" s="473"/>
      <c r="F1723" s="453">
        <f>D1723*E1723</f>
        <v>0</v>
      </c>
      <c r="G1723" s="473"/>
      <c r="H1723" s="454">
        <v>10.24</v>
      </c>
      <c r="I1723" s="453">
        <f>G1723*H1723</f>
        <v>0</v>
      </c>
      <c r="J1723" s="455"/>
      <c r="K1723" s="89"/>
      <c r="L1723" s="90"/>
      <c r="M1723" s="63"/>
      <c r="N1723" s="63"/>
      <c r="O1723" s="63"/>
    </row>
    <row r="1724" spans="1:15" s="80" customFormat="1" ht="30" customHeight="1" hidden="1">
      <c r="A1724" s="486" t="s">
        <v>772</v>
      </c>
      <c r="B1724" s="458" t="s">
        <v>773</v>
      </c>
      <c r="C1724" s="450" t="s">
        <v>1076</v>
      </c>
      <c r="D1724" s="451"/>
      <c r="E1724" s="473"/>
      <c r="F1724" s="453">
        <f>D1724*E1724</f>
        <v>0</v>
      </c>
      <c r="G1724" s="473"/>
      <c r="H1724" s="454">
        <v>121.28</v>
      </c>
      <c r="I1724" s="453">
        <f>G1724*H1724</f>
        <v>0</v>
      </c>
      <c r="J1724" s="455"/>
      <c r="K1724" s="89"/>
      <c r="L1724" s="90"/>
      <c r="M1724" s="63"/>
      <c r="N1724" s="63"/>
      <c r="O1724" s="63"/>
    </row>
    <row r="1725" spans="1:15" s="80" customFormat="1" ht="30" customHeight="1" hidden="1">
      <c r="A1725" s="486"/>
      <c r="B1725" s="457" t="s">
        <v>774</v>
      </c>
      <c r="C1725" s="450"/>
      <c r="D1725" s="451"/>
      <c r="E1725" s="473"/>
      <c r="F1725" s="453"/>
      <c r="G1725" s="473"/>
      <c r="H1725" s="454"/>
      <c r="I1725" s="453"/>
      <c r="J1725" s="455"/>
      <c r="K1725" s="89"/>
      <c r="L1725" s="90"/>
      <c r="M1725" s="63"/>
      <c r="N1725" s="63"/>
      <c r="O1725" s="63"/>
    </row>
    <row r="1726" spans="1:15" s="80" customFormat="1" ht="30" customHeight="1" hidden="1">
      <c r="A1726" s="486"/>
      <c r="B1726" s="457" t="s">
        <v>775</v>
      </c>
      <c r="C1726" s="450"/>
      <c r="D1726" s="451"/>
      <c r="E1726" s="473"/>
      <c r="F1726" s="453"/>
      <c r="G1726" s="473"/>
      <c r="H1726" s="454"/>
      <c r="I1726" s="453"/>
      <c r="J1726" s="455"/>
      <c r="K1726" s="89"/>
      <c r="L1726" s="90"/>
      <c r="M1726" s="63"/>
      <c r="N1726" s="63"/>
      <c r="O1726" s="63"/>
    </row>
    <row r="1727" spans="1:15" s="80" customFormat="1" ht="15" customHeight="1" hidden="1">
      <c r="A1727" s="486"/>
      <c r="B1727" s="457" t="s">
        <v>732</v>
      </c>
      <c r="C1727" s="450"/>
      <c r="D1727" s="451"/>
      <c r="E1727" s="473"/>
      <c r="F1727" s="453"/>
      <c r="G1727" s="473"/>
      <c r="H1727" s="454"/>
      <c r="I1727" s="453"/>
      <c r="J1727" s="455"/>
      <c r="K1727" s="89"/>
      <c r="L1727" s="90"/>
      <c r="M1727" s="63"/>
      <c r="N1727" s="63"/>
      <c r="O1727" s="63"/>
    </row>
    <row r="1728" spans="1:15" s="80" customFormat="1" ht="15" customHeight="1" hidden="1">
      <c r="A1728" s="486"/>
      <c r="B1728" s="457" t="s">
        <v>776</v>
      </c>
      <c r="C1728" s="450"/>
      <c r="D1728" s="451"/>
      <c r="E1728" s="473"/>
      <c r="F1728" s="453"/>
      <c r="G1728" s="473"/>
      <c r="H1728" s="454"/>
      <c r="I1728" s="453"/>
      <c r="J1728" s="455"/>
      <c r="K1728" s="89"/>
      <c r="L1728" s="90"/>
      <c r="M1728" s="63"/>
      <c r="N1728" s="63"/>
      <c r="O1728" s="63"/>
    </row>
    <row r="1729" spans="1:15" s="80" customFormat="1" ht="30" customHeight="1" hidden="1">
      <c r="A1729" s="486" t="s">
        <v>777</v>
      </c>
      <c r="B1729" s="458" t="s">
        <v>778</v>
      </c>
      <c r="C1729" s="450" t="s">
        <v>1076</v>
      </c>
      <c r="D1729" s="451"/>
      <c r="E1729" s="473"/>
      <c r="F1729" s="453">
        <f>D1729*E1729</f>
        <v>0</v>
      </c>
      <c r="G1729" s="473"/>
      <c r="H1729" s="454">
        <v>160</v>
      </c>
      <c r="I1729" s="453">
        <f>G1729*H1729</f>
        <v>0</v>
      </c>
      <c r="J1729" s="455"/>
      <c r="K1729" s="89"/>
      <c r="L1729" s="90"/>
      <c r="M1729" s="63"/>
      <c r="N1729" s="63"/>
      <c r="O1729" s="63"/>
    </row>
    <row r="1730" spans="1:15" s="80" customFormat="1" ht="30" customHeight="1" hidden="1">
      <c r="A1730" s="486"/>
      <c r="B1730" s="457" t="s">
        <v>774</v>
      </c>
      <c r="C1730" s="450"/>
      <c r="D1730" s="451"/>
      <c r="E1730" s="473"/>
      <c r="F1730" s="453"/>
      <c r="G1730" s="473"/>
      <c r="H1730" s="454"/>
      <c r="I1730" s="453"/>
      <c r="J1730" s="455"/>
      <c r="K1730" s="89"/>
      <c r="L1730" s="90"/>
      <c r="M1730" s="63"/>
      <c r="N1730" s="63"/>
      <c r="O1730" s="63"/>
    </row>
    <row r="1731" spans="1:15" s="80" customFormat="1" ht="30" customHeight="1" hidden="1">
      <c r="A1731" s="486"/>
      <c r="B1731" s="457" t="s">
        <v>775</v>
      </c>
      <c r="C1731" s="450"/>
      <c r="D1731" s="451"/>
      <c r="E1731" s="473"/>
      <c r="F1731" s="453"/>
      <c r="G1731" s="473"/>
      <c r="H1731" s="454"/>
      <c r="I1731" s="453"/>
      <c r="J1731" s="455"/>
      <c r="K1731" s="89"/>
      <c r="L1731" s="90"/>
      <c r="M1731" s="63"/>
      <c r="N1731" s="63"/>
      <c r="O1731" s="63"/>
    </row>
    <row r="1732" spans="1:15" s="80" customFormat="1" ht="15" customHeight="1" hidden="1">
      <c r="A1732" s="486"/>
      <c r="B1732" s="457" t="s">
        <v>732</v>
      </c>
      <c r="C1732" s="450"/>
      <c r="D1732" s="451"/>
      <c r="E1732" s="473"/>
      <c r="F1732" s="453"/>
      <c r="G1732" s="473"/>
      <c r="H1732" s="454"/>
      <c r="I1732" s="453"/>
      <c r="J1732" s="455"/>
      <c r="K1732" s="89"/>
      <c r="L1732" s="90"/>
      <c r="M1732" s="63"/>
      <c r="N1732" s="63"/>
      <c r="O1732" s="63"/>
    </row>
    <row r="1733" spans="1:15" s="80" customFormat="1" ht="15" customHeight="1" hidden="1">
      <c r="A1733" s="486"/>
      <c r="B1733" s="457" t="s">
        <v>776</v>
      </c>
      <c r="C1733" s="450"/>
      <c r="D1733" s="451"/>
      <c r="E1733" s="473"/>
      <c r="F1733" s="453"/>
      <c r="G1733" s="473"/>
      <c r="H1733" s="454"/>
      <c r="I1733" s="453"/>
      <c r="J1733" s="455"/>
      <c r="K1733" s="89"/>
      <c r="L1733" s="90"/>
      <c r="M1733" s="63"/>
      <c r="N1733" s="63"/>
      <c r="O1733" s="63"/>
    </row>
    <row r="1734" spans="1:15" s="80" customFormat="1" ht="30" customHeight="1" hidden="1">
      <c r="A1734" s="486" t="s">
        <v>779</v>
      </c>
      <c r="B1734" s="458" t="s">
        <v>780</v>
      </c>
      <c r="C1734" s="450" t="s">
        <v>1076</v>
      </c>
      <c r="D1734" s="451"/>
      <c r="E1734" s="473"/>
      <c r="F1734" s="453">
        <f>D1734*E1734</f>
        <v>0</v>
      </c>
      <c r="G1734" s="473"/>
      <c r="H1734" s="454">
        <v>228.35</v>
      </c>
      <c r="I1734" s="453">
        <f>G1734*H1734</f>
        <v>0</v>
      </c>
      <c r="J1734" s="455"/>
      <c r="K1734" s="89"/>
      <c r="L1734" s="90"/>
      <c r="M1734" s="63"/>
      <c r="N1734" s="63"/>
      <c r="O1734" s="63"/>
    </row>
    <row r="1735" spans="1:15" s="80" customFormat="1" ht="30" customHeight="1" hidden="1">
      <c r="A1735" s="486"/>
      <c r="B1735" s="457" t="s">
        <v>781</v>
      </c>
      <c r="C1735" s="450"/>
      <c r="D1735" s="451"/>
      <c r="E1735" s="473"/>
      <c r="F1735" s="453"/>
      <c r="G1735" s="473"/>
      <c r="H1735" s="454"/>
      <c r="I1735" s="453"/>
      <c r="J1735" s="455"/>
      <c r="K1735" s="89"/>
      <c r="L1735" s="90"/>
      <c r="M1735" s="63"/>
      <c r="N1735" s="63"/>
      <c r="O1735" s="63"/>
    </row>
    <row r="1736" spans="1:15" s="80" customFormat="1" ht="30" customHeight="1" hidden="1">
      <c r="A1736" s="486"/>
      <c r="B1736" s="457" t="s">
        <v>775</v>
      </c>
      <c r="C1736" s="450"/>
      <c r="D1736" s="451"/>
      <c r="E1736" s="473"/>
      <c r="F1736" s="453"/>
      <c r="G1736" s="473"/>
      <c r="H1736" s="454"/>
      <c r="I1736" s="453"/>
      <c r="J1736" s="455"/>
      <c r="K1736" s="89"/>
      <c r="L1736" s="90"/>
      <c r="M1736" s="63"/>
      <c r="N1736" s="63"/>
      <c r="O1736" s="63"/>
    </row>
    <row r="1737" spans="1:15" s="80" customFormat="1" ht="15" customHeight="1" hidden="1">
      <c r="A1737" s="486"/>
      <c r="B1737" s="457" t="s">
        <v>732</v>
      </c>
      <c r="C1737" s="450"/>
      <c r="D1737" s="451"/>
      <c r="E1737" s="473"/>
      <c r="F1737" s="453"/>
      <c r="G1737" s="473"/>
      <c r="H1737" s="454"/>
      <c r="I1737" s="453"/>
      <c r="J1737" s="455"/>
      <c r="K1737" s="89"/>
      <c r="L1737" s="90"/>
      <c r="M1737" s="63"/>
      <c r="N1737" s="63"/>
      <c r="O1737" s="63"/>
    </row>
    <row r="1738" spans="1:15" s="80" customFormat="1" ht="15" customHeight="1" hidden="1">
      <c r="A1738" s="486"/>
      <c r="B1738" s="457" t="s">
        <v>776</v>
      </c>
      <c r="C1738" s="450"/>
      <c r="D1738" s="451"/>
      <c r="E1738" s="473"/>
      <c r="F1738" s="453"/>
      <c r="G1738" s="473"/>
      <c r="H1738" s="454"/>
      <c r="I1738" s="453"/>
      <c r="J1738" s="455"/>
      <c r="K1738" s="89"/>
      <c r="L1738" s="90"/>
      <c r="M1738" s="63"/>
      <c r="N1738" s="63"/>
      <c r="O1738" s="63"/>
    </row>
    <row r="1739" spans="1:15" s="80" customFormat="1" ht="15" customHeight="1" hidden="1">
      <c r="A1739" s="486" t="s">
        <v>782</v>
      </c>
      <c r="B1739" s="458" t="s">
        <v>783</v>
      </c>
      <c r="C1739" s="450" t="s">
        <v>756</v>
      </c>
      <c r="D1739" s="451"/>
      <c r="E1739" s="473"/>
      <c r="F1739" s="453">
        <f>D1739*E1739</f>
        <v>0</v>
      </c>
      <c r="G1739" s="473"/>
      <c r="H1739" s="454">
        <v>4000</v>
      </c>
      <c r="I1739" s="453">
        <f>G1739*H1739</f>
        <v>0</v>
      </c>
      <c r="J1739" s="455"/>
      <c r="K1739" s="89"/>
      <c r="L1739" s="90"/>
      <c r="M1739" s="63"/>
      <c r="N1739" s="63"/>
      <c r="O1739" s="63"/>
    </row>
    <row r="1740" spans="1:15" s="80" customFormat="1" ht="15" customHeight="1" hidden="1">
      <c r="A1740" s="486"/>
      <c r="B1740" s="457" t="s">
        <v>784</v>
      </c>
      <c r="C1740" s="450"/>
      <c r="D1740" s="451"/>
      <c r="E1740" s="473"/>
      <c r="F1740" s="453"/>
      <c r="G1740" s="473"/>
      <c r="H1740" s="454"/>
      <c r="I1740" s="453"/>
      <c r="J1740" s="455"/>
      <c r="K1740" s="89"/>
      <c r="L1740" s="90"/>
      <c r="M1740" s="63"/>
      <c r="N1740" s="63"/>
      <c r="O1740" s="63"/>
    </row>
    <row r="1741" spans="1:15" s="80" customFormat="1" ht="15" customHeight="1" hidden="1">
      <c r="A1741" s="486"/>
      <c r="B1741" s="457" t="s">
        <v>785</v>
      </c>
      <c r="C1741" s="450"/>
      <c r="D1741" s="451"/>
      <c r="E1741" s="473"/>
      <c r="F1741" s="453"/>
      <c r="G1741" s="473"/>
      <c r="H1741" s="454"/>
      <c r="I1741" s="453"/>
      <c r="J1741" s="447"/>
      <c r="K1741" s="89"/>
      <c r="L1741" s="90"/>
      <c r="M1741" s="63"/>
      <c r="N1741" s="63"/>
      <c r="O1741" s="63"/>
    </row>
    <row r="1742" spans="1:15" s="80" customFormat="1" ht="15" customHeight="1" hidden="1">
      <c r="A1742" s="486"/>
      <c r="B1742" s="457" t="s">
        <v>786</v>
      </c>
      <c r="C1742" s="450"/>
      <c r="D1742" s="451"/>
      <c r="E1742" s="473"/>
      <c r="F1742" s="453"/>
      <c r="G1742" s="473"/>
      <c r="H1742" s="454"/>
      <c r="I1742" s="453"/>
      <c r="J1742" s="455"/>
      <c r="K1742" s="89"/>
      <c r="L1742" s="90"/>
      <c r="M1742" s="63"/>
      <c r="N1742" s="63"/>
      <c r="O1742" s="63"/>
    </row>
    <row r="1743" spans="1:15" s="80" customFormat="1" ht="15" customHeight="1" hidden="1">
      <c r="A1743" s="486"/>
      <c r="B1743" s="457" t="s">
        <v>787</v>
      </c>
      <c r="C1743" s="450"/>
      <c r="D1743" s="451"/>
      <c r="E1743" s="473"/>
      <c r="F1743" s="453"/>
      <c r="G1743" s="473"/>
      <c r="H1743" s="454"/>
      <c r="I1743" s="453"/>
      <c r="J1743" s="455"/>
      <c r="K1743" s="89"/>
      <c r="L1743" s="90"/>
      <c r="M1743" s="63"/>
      <c r="N1743" s="63"/>
      <c r="O1743" s="63"/>
    </row>
    <row r="1744" spans="1:15" s="80" customFormat="1" ht="30" customHeight="1" hidden="1">
      <c r="A1744" s="486" t="s">
        <v>788</v>
      </c>
      <c r="B1744" s="458" t="s">
        <v>789</v>
      </c>
      <c r="C1744" s="450" t="s">
        <v>1105</v>
      </c>
      <c r="D1744" s="451"/>
      <c r="E1744" s="473"/>
      <c r="F1744" s="453">
        <f>D1744*E1744</f>
        <v>0</v>
      </c>
      <c r="G1744" s="473"/>
      <c r="H1744" s="454">
        <v>79.61</v>
      </c>
      <c r="I1744" s="453">
        <f>G1744*H1744</f>
        <v>0</v>
      </c>
      <c r="J1744" s="455"/>
      <c r="K1744" s="89"/>
      <c r="L1744" s="90"/>
      <c r="M1744" s="63"/>
      <c r="N1744" s="63"/>
      <c r="O1744" s="63"/>
    </row>
    <row r="1745" spans="1:15" s="80" customFormat="1" ht="15" customHeight="1" hidden="1">
      <c r="A1745" s="486"/>
      <c r="B1745" s="457" t="s">
        <v>790</v>
      </c>
      <c r="C1745" s="450"/>
      <c r="D1745" s="451"/>
      <c r="E1745" s="473"/>
      <c r="F1745" s="453"/>
      <c r="G1745" s="473"/>
      <c r="H1745" s="454"/>
      <c r="I1745" s="453"/>
      <c r="J1745" s="455"/>
      <c r="K1745" s="89"/>
      <c r="L1745" s="90"/>
      <c r="M1745" s="63"/>
      <c r="N1745" s="63"/>
      <c r="O1745" s="63"/>
    </row>
    <row r="1746" spans="1:15" s="80" customFormat="1" ht="15" customHeight="1" hidden="1">
      <c r="A1746" s="486"/>
      <c r="B1746" s="457" t="s">
        <v>1626</v>
      </c>
      <c r="C1746" s="450"/>
      <c r="D1746" s="451"/>
      <c r="E1746" s="473"/>
      <c r="F1746" s="453"/>
      <c r="G1746" s="473"/>
      <c r="H1746" s="454"/>
      <c r="I1746" s="453"/>
      <c r="J1746" s="455"/>
      <c r="K1746" s="89"/>
      <c r="L1746" s="90"/>
      <c r="M1746" s="63"/>
      <c r="N1746" s="63"/>
      <c r="O1746" s="63"/>
    </row>
    <row r="1747" spans="1:15" s="80" customFormat="1" ht="30" customHeight="1" hidden="1">
      <c r="A1747" s="486" t="s">
        <v>791</v>
      </c>
      <c r="B1747" s="458" t="s">
        <v>792</v>
      </c>
      <c r="C1747" s="450" t="s">
        <v>1467</v>
      </c>
      <c r="D1747" s="451"/>
      <c r="E1747" s="473"/>
      <c r="F1747" s="453">
        <f>D1747*E1747</f>
        <v>0</v>
      </c>
      <c r="G1747" s="473"/>
      <c r="H1747" s="454">
        <v>13.33</v>
      </c>
      <c r="I1747" s="453">
        <f>G1747*H1747</f>
        <v>0</v>
      </c>
      <c r="J1747" s="455"/>
      <c r="K1747" s="89"/>
      <c r="L1747" s="90"/>
      <c r="M1747" s="63"/>
      <c r="N1747" s="63"/>
      <c r="O1747" s="63"/>
    </row>
    <row r="1748" spans="1:15" s="80" customFormat="1" ht="30" customHeight="1" hidden="1">
      <c r="A1748" s="486" t="s">
        <v>793</v>
      </c>
      <c r="B1748" s="458" t="s">
        <v>1413</v>
      </c>
      <c r="C1748" s="450" t="s">
        <v>1467</v>
      </c>
      <c r="D1748" s="451"/>
      <c r="E1748" s="473"/>
      <c r="F1748" s="453">
        <f>D1748*E1748</f>
        <v>0</v>
      </c>
      <c r="G1748" s="473"/>
      <c r="H1748" s="454">
        <v>12.53</v>
      </c>
      <c r="I1748" s="453">
        <f>G1748*H1748</f>
        <v>0</v>
      </c>
      <c r="J1748" s="455"/>
      <c r="K1748" s="89"/>
      <c r="L1748" s="90"/>
      <c r="M1748" s="63"/>
      <c r="N1748" s="63"/>
      <c r="O1748" s="63"/>
    </row>
    <row r="1749" spans="1:15" s="80" customFormat="1" ht="30" customHeight="1" hidden="1">
      <c r="A1749" s="486" t="s">
        <v>794</v>
      </c>
      <c r="B1749" s="458" t="s">
        <v>795</v>
      </c>
      <c r="C1749" s="450" t="s">
        <v>1094</v>
      </c>
      <c r="D1749" s="451"/>
      <c r="E1749" s="473"/>
      <c r="F1749" s="453">
        <f>D1749*E1749</f>
        <v>0</v>
      </c>
      <c r="G1749" s="473"/>
      <c r="H1749" s="454">
        <v>6.3</v>
      </c>
      <c r="I1749" s="453">
        <f>G1749*H1749</f>
        <v>0</v>
      </c>
      <c r="J1749" s="455"/>
      <c r="K1749" s="89"/>
      <c r="L1749" s="90"/>
      <c r="M1749" s="63"/>
      <c r="N1749" s="63"/>
      <c r="O1749" s="63"/>
    </row>
    <row r="1750" spans="1:15" s="80" customFormat="1" ht="30" customHeight="1" hidden="1">
      <c r="A1750" s="486"/>
      <c r="B1750" s="457" t="s">
        <v>796</v>
      </c>
      <c r="C1750" s="450"/>
      <c r="D1750" s="451"/>
      <c r="E1750" s="473"/>
      <c r="F1750" s="453"/>
      <c r="G1750" s="473"/>
      <c r="H1750" s="454"/>
      <c r="I1750" s="453"/>
      <c r="J1750" s="455"/>
      <c r="K1750" s="89"/>
      <c r="L1750" s="90"/>
      <c r="M1750" s="63"/>
      <c r="N1750" s="63"/>
      <c r="O1750" s="63"/>
    </row>
    <row r="1751" spans="1:15" s="80" customFormat="1" ht="15" customHeight="1" hidden="1">
      <c r="A1751" s="486"/>
      <c r="B1751" s="457" t="s">
        <v>797</v>
      </c>
      <c r="C1751" s="450"/>
      <c r="D1751" s="451"/>
      <c r="E1751" s="473"/>
      <c r="F1751" s="453"/>
      <c r="G1751" s="473"/>
      <c r="H1751" s="454"/>
      <c r="I1751" s="453"/>
      <c r="J1751" s="455"/>
      <c r="K1751" s="89"/>
      <c r="L1751" s="90"/>
      <c r="M1751" s="63"/>
      <c r="N1751" s="63"/>
      <c r="O1751" s="63"/>
    </row>
    <row r="1752" spans="1:15" s="80" customFormat="1" ht="45" customHeight="1" hidden="1">
      <c r="A1752" s="486" t="s">
        <v>798</v>
      </c>
      <c r="B1752" s="458" t="s">
        <v>799</v>
      </c>
      <c r="C1752" s="450" t="s">
        <v>1105</v>
      </c>
      <c r="D1752" s="451"/>
      <c r="E1752" s="473"/>
      <c r="F1752" s="453">
        <f>D1752*E1752</f>
        <v>0</v>
      </c>
      <c r="G1752" s="473"/>
      <c r="H1752" s="454">
        <v>380</v>
      </c>
      <c r="I1752" s="453">
        <f>G1752*H1752</f>
        <v>0</v>
      </c>
      <c r="J1752" s="455"/>
      <c r="K1752" s="89"/>
      <c r="L1752" s="90"/>
      <c r="M1752" s="63"/>
      <c r="N1752" s="63"/>
      <c r="O1752" s="63"/>
    </row>
    <row r="1753" spans="1:15" s="80" customFormat="1" ht="15" customHeight="1" hidden="1">
      <c r="A1753" s="486"/>
      <c r="B1753" s="457" t="s">
        <v>800</v>
      </c>
      <c r="C1753" s="450"/>
      <c r="D1753" s="451"/>
      <c r="E1753" s="473"/>
      <c r="F1753" s="453"/>
      <c r="G1753" s="473"/>
      <c r="H1753" s="454"/>
      <c r="I1753" s="453"/>
      <c r="J1753" s="455"/>
      <c r="K1753" s="89"/>
      <c r="L1753" s="90"/>
      <c r="M1753" s="63"/>
      <c r="N1753" s="63"/>
      <c r="O1753" s="63"/>
    </row>
    <row r="1754" spans="1:15" s="80" customFormat="1" ht="15" customHeight="1" hidden="1">
      <c r="A1754" s="486"/>
      <c r="B1754" s="457" t="s">
        <v>0</v>
      </c>
      <c r="C1754" s="450"/>
      <c r="D1754" s="451"/>
      <c r="E1754" s="473"/>
      <c r="F1754" s="453"/>
      <c r="G1754" s="473"/>
      <c r="H1754" s="454"/>
      <c r="I1754" s="453"/>
      <c r="J1754" s="455"/>
      <c r="K1754" s="89"/>
      <c r="L1754" s="90"/>
      <c r="M1754" s="63"/>
      <c r="N1754" s="63"/>
      <c r="O1754" s="63"/>
    </row>
    <row r="1755" spans="1:15" s="80" customFormat="1" ht="15" customHeight="1" hidden="1">
      <c r="A1755" s="486"/>
      <c r="B1755" s="457" t="s">
        <v>1</v>
      </c>
      <c r="C1755" s="450"/>
      <c r="D1755" s="451"/>
      <c r="E1755" s="473"/>
      <c r="F1755" s="453"/>
      <c r="G1755" s="473"/>
      <c r="H1755" s="454"/>
      <c r="I1755" s="453"/>
      <c r="J1755" s="455"/>
      <c r="K1755" s="89"/>
      <c r="L1755" s="90"/>
      <c r="M1755" s="63"/>
      <c r="N1755" s="63"/>
      <c r="O1755" s="63"/>
    </row>
    <row r="1756" spans="1:15" s="80" customFormat="1" ht="15" customHeight="1" hidden="1">
      <c r="A1756" s="486"/>
      <c r="B1756" s="457" t="s">
        <v>1065</v>
      </c>
      <c r="C1756" s="450"/>
      <c r="D1756" s="451"/>
      <c r="E1756" s="473"/>
      <c r="F1756" s="453"/>
      <c r="G1756" s="473"/>
      <c r="H1756" s="454"/>
      <c r="I1756" s="453"/>
      <c r="J1756" s="455"/>
      <c r="K1756" s="89"/>
      <c r="L1756" s="90"/>
      <c r="M1756" s="63"/>
      <c r="N1756" s="63"/>
      <c r="O1756" s="63"/>
    </row>
    <row r="1757" spans="1:15" s="80" customFormat="1" ht="15" customHeight="1" hidden="1">
      <c r="A1757" s="486"/>
      <c r="B1757" s="457" t="s">
        <v>1108</v>
      </c>
      <c r="C1757" s="450"/>
      <c r="D1757" s="451"/>
      <c r="E1757" s="473"/>
      <c r="F1757" s="453"/>
      <c r="G1757" s="473"/>
      <c r="H1757" s="454"/>
      <c r="I1757" s="453"/>
      <c r="J1757" s="455"/>
      <c r="K1757" s="89"/>
      <c r="L1757" s="90"/>
      <c r="M1757" s="63"/>
      <c r="N1757" s="63"/>
      <c r="O1757" s="63"/>
    </row>
    <row r="1758" spans="1:15" s="80" customFormat="1" ht="15" customHeight="1" hidden="1">
      <c r="A1758" s="486"/>
      <c r="B1758" s="457" t="s">
        <v>2</v>
      </c>
      <c r="C1758" s="450"/>
      <c r="D1758" s="451"/>
      <c r="E1758" s="473"/>
      <c r="F1758" s="453"/>
      <c r="G1758" s="473"/>
      <c r="H1758" s="454"/>
      <c r="I1758" s="453"/>
      <c r="J1758" s="455"/>
      <c r="K1758" s="89"/>
      <c r="L1758" s="90"/>
      <c r="M1758" s="63"/>
      <c r="N1758" s="63"/>
      <c r="O1758" s="63"/>
    </row>
    <row r="1759" spans="1:15" s="80" customFormat="1" ht="15" customHeight="1" hidden="1">
      <c r="A1759" s="486" t="s">
        <v>3</v>
      </c>
      <c r="B1759" s="458" t="s">
        <v>4</v>
      </c>
      <c r="C1759" s="450" t="s">
        <v>1055</v>
      </c>
      <c r="D1759" s="451"/>
      <c r="E1759" s="473"/>
      <c r="F1759" s="453">
        <f>D1759*E1759</f>
        <v>0</v>
      </c>
      <c r="G1759" s="473"/>
      <c r="H1759" s="454">
        <v>6</v>
      </c>
      <c r="I1759" s="453">
        <f>G1759*H1759</f>
        <v>0</v>
      </c>
      <c r="J1759" s="455"/>
      <c r="K1759" s="89"/>
      <c r="L1759" s="90"/>
      <c r="M1759" s="63"/>
      <c r="N1759" s="63"/>
      <c r="O1759" s="63"/>
    </row>
    <row r="1760" spans="1:15" s="80" customFormat="1" ht="47.25" hidden="1">
      <c r="A1760" s="486" t="s">
        <v>5</v>
      </c>
      <c r="B1760" s="458" t="s">
        <v>6</v>
      </c>
      <c r="C1760" s="450" t="s">
        <v>756</v>
      </c>
      <c r="D1760" s="451"/>
      <c r="E1760" s="473"/>
      <c r="F1760" s="453">
        <f>D1760*E1760</f>
        <v>0</v>
      </c>
      <c r="G1760" s="473"/>
      <c r="H1760" s="454">
        <v>7175.38</v>
      </c>
      <c r="I1760" s="453">
        <f>G1760*H1760</f>
        <v>0</v>
      </c>
      <c r="J1760" s="455"/>
      <c r="K1760" s="89"/>
      <c r="L1760" s="90"/>
      <c r="M1760" s="63"/>
      <c r="N1760" s="63"/>
      <c r="O1760" s="63"/>
    </row>
    <row r="1761" spans="1:15" s="80" customFormat="1" ht="15" customHeight="1" hidden="1">
      <c r="A1761" s="486"/>
      <c r="B1761" s="457" t="s">
        <v>7</v>
      </c>
      <c r="C1761" s="450"/>
      <c r="D1761" s="451"/>
      <c r="E1761" s="473"/>
      <c r="F1761" s="453"/>
      <c r="G1761" s="473"/>
      <c r="H1761" s="454"/>
      <c r="I1761" s="453"/>
      <c r="J1761" s="455"/>
      <c r="K1761" s="89"/>
      <c r="L1761" s="90"/>
      <c r="M1761" s="63"/>
      <c r="N1761" s="63"/>
      <c r="O1761" s="63"/>
    </row>
    <row r="1762" spans="1:15" s="80" customFormat="1" ht="15" customHeight="1" hidden="1">
      <c r="A1762" s="486"/>
      <c r="B1762" s="457" t="s">
        <v>8</v>
      </c>
      <c r="C1762" s="450"/>
      <c r="D1762" s="451"/>
      <c r="E1762" s="473"/>
      <c r="F1762" s="453"/>
      <c r="G1762" s="473"/>
      <c r="H1762" s="454"/>
      <c r="I1762" s="453"/>
      <c r="J1762" s="455"/>
      <c r="K1762" s="89"/>
      <c r="L1762" s="90"/>
      <c r="M1762" s="63"/>
      <c r="N1762" s="63"/>
      <c r="O1762" s="63"/>
    </row>
    <row r="1763" spans="1:15" s="80" customFormat="1" ht="15" customHeight="1" hidden="1">
      <c r="A1763" s="486"/>
      <c r="B1763" s="457" t="s">
        <v>9</v>
      </c>
      <c r="C1763" s="450"/>
      <c r="D1763" s="451"/>
      <c r="E1763" s="473"/>
      <c r="F1763" s="453"/>
      <c r="G1763" s="473"/>
      <c r="H1763" s="454"/>
      <c r="I1763" s="453"/>
      <c r="J1763" s="455"/>
      <c r="K1763" s="89"/>
      <c r="L1763" s="90"/>
      <c r="M1763" s="63"/>
      <c r="N1763" s="63"/>
      <c r="O1763" s="63"/>
    </row>
    <row r="1764" spans="1:15" s="80" customFormat="1" ht="47.25" hidden="1">
      <c r="A1764" s="486" t="s">
        <v>10</v>
      </c>
      <c r="B1764" s="458" t="s">
        <v>11</v>
      </c>
      <c r="C1764" s="450" t="s">
        <v>756</v>
      </c>
      <c r="D1764" s="451"/>
      <c r="E1764" s="473"/>
      <c r="F1764" s="453">
        <f>D1764*E1764</f>
        <v>0</v>
      </c>
      <c r="G1764" s="473"/>
      <c r="H1764" s="454">
        <v>13243.98</v>
      </c>
      <c r="I1764" s="453">
        <f>G1764*H1764</f>
        <v>0</v>
      </c>
      <c r="J1764" s="455"/>
      <c r="K1764" s="89"/>
      <c r="L1764" s="90"/>
      <c r="M1764" s="63"/>
      <c r="N1764" s="63"/>
      <c r="O1764" s="63"/>
    </row>
    <row r="1765" spans="1:15" s="80" customFormat="1" ht="30" hidden="1">
      <c r="A1765" s="486"/>
      <c r="B1765" s="457" t="s">
        <v>12</v>
      </c>
      <c r="C1765" s="450"/>
      <c r="D1765" s="451"/>
      <c r="E1765" s="473"/>
      <c r="F1765" s="453"/>
      <c r="G1765" s="473"/>
      <c r="H1765" s="454"/>
      <c r="I1765" s="453"/>
      <c r="J1765" s="455"/>
      <c r="K1765" s="89"/>
      <c r="L1765" s="90"/>
      <c r="M1765" s="63"/>
      <c r="N1765" s="63"/>
      <c r="O1765" s="63"/>
    </row>
    <row r="1766" spans="1:15" s="80" customFormat="1" ht="30" hidden="1">
      <c r="A1766" s="486"/>
      <c r="B1766" s="457" t="s">
        <v>13</v>
      </c>
      <c r="C1766" s="450"/>
      <c r="D1766" s="451"/>
      <c r="E1766" s="473"/>
      <c r="F1766" s="453"/>
      <c r="G1766" s="473"/>
      <c r="H1766" s="454"/>
      <c r="I1766" s="453"/>
      <c r="J1766" s="455"/>
      <c r="K1766" s="89"/>
      <c r="L1766" s="90"/>
      <c r="M1766" s="63"/>
      <c r="N1766" s="63"/>
      <c r="O1766" s="63"/>
    </row>
    <row r="1767" spans="1:15" s="80" customFormat="1" ht="15" customHeight="1" hidden="1">
      <c r="A1767" s="486"/>
      <c r="B1767" s="457" t="s">
        <v>14</v>
      </c>
      <c r="C1767" s="450"/>
      <c r="D1767" s="451"/>
      <c r="E1767" s="473"/>
      <c r="F1767" s="453"/>
      <c r="G1767" s="473"/>
      <c r="H1767" s="454"/>
      <c r="I1767" s="453"/>
      <c r="J1767" s="455"/>
      <c r="K1767" s="89"/>
      <c r="L1767" s="90"/>
      <c r="M1767" s="63"/>
      <c r="N1767" s="63"/>
      <c r="O1767" s="63"/>
    </row>
    <row r="1768" spans="1:15" s="80" customFormat="1" ht="15" customHeight="1" hidden="1">
      <c r="A1768" s="486"/>
      <c r="B1768" s="457" t="s">
        <v>15</v>
      </c>
      <c r="C1768" s="450"/>
      <c r="D1768" s="451"/>
      <c r="E1768" s="473"/>
      <c r="F1768" s="453"/>
      <c r="G1768" s="473"/>
      <c r="H1768" s="454"/>
      <c r="I1768" s="453"/>
      <c r="J1768" s="455"/>
      <c r="K1768" s="89"/>
      <c r="L1768" s="90"/>
      <c r="M1768" s="63"/>
      <c r="N1768" s="63"/>
      <c r="O1768" s="63"/>
    </row>
    <row r="1769" spans="1:15" s="80" customFormat="1" ht="15" customHeight="1" hidden="1">
      <c r="A1769" s="486"/>
      <c r="B1769" s="457" t="s">
        <v>16</v>
      </c>
      <c r="C1769" s="450"/>
      <c r="D1769" s="451"/>
      <c r="E1769" s="473"/>
      <c r="F1769" s="453"/>
      <c r="G1769" s="473"/>
      <c r="H1769" s="454"/>
      <c r="I1769" s="453"/>
      <c r="J1769" s="455"/>
      <c r="K1769" s="89"/>
      <c r="L1769" s="90"/>
      <c r="M1769" s="63"/>
      <c r="N1769" s="63"/>
      <c r="O1769" s="63"/>
    </row>
    <row r="1770" spans="1:15" s="80" customFormat="1" ht="15" customHeight="1" hidden="1">
      <c r="A1770" s="486" t="s">
        <v>17</v>
      </c>
      <c r="B1770" s="520" t="s">
        <v>18</v>
      </c>
      <c r="C1770" s="450"/>
      <c r="D1770" s="451"/>
      <c r="E1770" s="473"/>
      <c r="F1770" s="453"/>
      <c r="G1770" s="473"/>
      <c r="H1770" s="454"/>
      <c r="I1770" s="453"/>
      <c r="J1770" s="455"/>
      <c r="K1770" s="89"/>
      <c r="L1770" s="90"/>
      <c r="M1770" s="63"/>
      <c r="N1770" s="63"/>
      <c r="O1770" s="63"/>
    </row>
    <row r="1771" spans="1:15" s="80" customFormat="1" ht="30" customHeight="1" hidden="1">
      <c r="A1771" s="486" t="s">
        <v>19</v>
      </c>
      <c r="B1771" s="458" t="s">
        <v>20</v>
      </c>
      <c r="C1771" s="450" t="s">
        <v>1467</v>
      </c>
      <c r="D1771" s="451"/>
      <c r="E1771" s="473"/>
      <c r="F1771" s="453">
        <f>D1771*E1771</f>
        <v>0</v>
      </c>
      <c r="G1771" s="473"/>
      <c r="H1771" s="454">
        <v>101.25</v>
      </c>
      <c r="I1771" s="453">
        <f>G1771*H1771</f>
        <v>0</v>
      </c>
      <c r="J1771" s="455"/>
      <c r="K1771" s="89"/>
      <c r="L1771" s="90"/>
      <c r="M1771" s="63"/>
      <c r="N1771" s="63"/>
      <c r="O1771" s="63"/>
    </row>
    <row r="1772" spans="1:15" s="80" customFormat="1" ht="15" customHeight="1" hidden="1">
      <c r="A1772" s="486"/>
      <c r="B1772" s="457" t="s">
        <v>580</v>
      </c>
      <c r="C1772" s="450"/>
      <c r="D1772" s="451"/>
      <c r="E1772" s="473"/>
      <c r="F1772" s="453"/>
      <c r="G1772" s="473"/>
      <c r="H1772" s="454"/>
      <c r="I1772" s="453"/>
      <c r="J1772" s="455"/>
      <c r="K1772" s="89"/>
      <c r="L1772" s="90"/>
      <c r="M1772" s="63"/>
      <c r="N1772" s="63"/>
      <c r="O1772" s="63"/>
    </row>
    <row r="1773" spans="1:15" s="130" customFormat="1" ht="15" customHeight="1" hidden="1">
      <c r="A1773" s="486"/>
      <c r="B1773" s="457" t="s">
        <v>21</v>
      </c>
      <c r="C1773" s="450"/>
      <c r="D1773" s="451"/>
      <c r="E1773" s="473"/>
      <c r="F1773" s="453"/>
      <c r="G1773" s="473"/>
      <c r="H1773" s="454"/>
      <c r="I1773" s="453"/>
      <c r="J1773" s="455"/>
      <c r="K1773" s="127"/>
      <c r="L1773" s="128"/>
      <c r="M1773" s="129"/>
      <c r="N1773" s="129"/>
      <c r="O1773" s="129"/>
    </row>
    <row r="1774" spans="1:15" s="80" customFormat="1" ht="34.5" customHeight="1" hidden="1">
      <c r="A1774" s="486" t="s">
        <v>22</v>
      </c>
      <c r="B1774" s="458" t="s">
        <v>23</v>
      </c>
      <c r="C1774" s="450" t="s">
        <v>1467</v>
      </c>
      <c r="D1774" s="451"/>
      <c r="E1774" s="473"/>
      <c r="F1774" s="453">
        <f>D1774*E1774</f>
        <v>0</v>
      </c>
      <c r="G1774" s="473"/>
      <c r="H1774" s="454">
        <v>108.13</v>
      </c>
      <c r="I1774" s="453">
        <f>G1774*H1774</f>
        <v>0</v>
      </c>
      <c r="J1774" s="455"/>
      <c r="K1774" s="89"/>
      <c r="L1774" s="90"/>
      <c r="M1774" s="63"/>
      <c r="N1774" s="63"/>
      <c r="O1774" s="63"/>
    </row>
    <row r="1775" spans="1:15" s="80" customFormat="1" ht="15" customHeight="1" hidden="1">
      <c r="A1775" s="486"/>
      <c r="B1775" s="457" t="s">
        <v>580</v>
      </c>
      <c r="C1775" s="450"/>
      <c r="D1775" s="451"/>
      <c r="E1775" s="473"/>
      <c r="F1775" s="453"/>
      <c r="G1775" s="473"/>
      <c r="H1775" s="454"/>
      <c r="I1775" s="453"/>
      <c r="J1775" s="455"/>
      <c r="K1775" s="89"/>
      <c r="L1775" s="90"/>
      <c r="M1775" s="63"/>
      <c r="N1775" s="63"/>
      <c r="O1775" s="63"/>
    </row>
    <row r="1776" spans="1:15" s="80" customFormat="1" ht="47.25" hidden="1">
      <c r="A1776" s="486" t="s">
        <v>24</v>
      </c>
      <c r="B1776" s="458" t="s">
        <v>25</v>
      </c>
      <c r="C1776" s="450" t="s">
        <v>1467</v>
      </c>
      <c r="D1776" s="451"/>
      <c r="E1776" s="473"/>
      <c r="F1776" s="453">
        <f>D1776*E1776</f>
        <v>0</v>
      </c>
      <c r="G1776" s="473"/>
      <c r="H1776" s="454">
        <v>124.84</v>
      </c>
      <c r="I1776" s="453">
        <f>G1776*H1776</f>
        <v>0</v>
      </c>
      <c r="J1776" s="455"/>
      <c r="K1776" s="89"/>
      <c r="L1776" s="90"/>
      <c r="M1776" s="63"/>
      <c r="N1776" s="63"/>
      <c r="O1776" s="63"/>
    </row>
    <row r="1777" spans="1:15" s="80" customFormat="1" ht="15" customHeight="1" hidden="1">
      <c r="A1777" s="486"/>
      <c r="B1777" s="457" t="s">
        <v>26</v>
      </c>
      <c r="C1777" s="450"/>
      <c r="D1777" s="451"/>
      <c r="E1777" s="473"/>
      <c r="F1777" s="453"/>
      <c r="G1777" s="473"/>
      <c r="H1777" s="454"/>
      <c r="I1777" s="453"/>
      <c r="J1777" s="455"/>
      <c r="K1777" s="89"/>
      <c r="L1777" s="90"/>
      <c r="M1777" s="63"/>
      <c r="N1777" s="63"/>
      <c r="O1777" s="63"/>
    </row>
    <row r="1778" spans="1:15" s="80" customFormat="1" ht="45" customHeight="1" hidden="1">
      <c r="A1778" s="486" t="s">
        <v>27</v>
      </c>
      <c r="B1778" s="458" t="s">
        <v>28</v>
      </c>
      <c r="C1778" s="450" t="s">
        <v>1055</v>
      </c>
      <c r="D1778" s="451"/>
      <c r="E1778" s="473"/>
      <c r="F1778" s="453">
        <f>D1778*E1778</f>
        <v>0</v>
      </c>
      <c r="G1778" s="473"/>
      <c r="H1778" s="454">
        <v>50.16</v>
      </c>
      <c r="I1778" s="453">
        <f>G1778*H1778</f>
        <v>0</v>
      </c>
      <c r="J1778" s="455"/>
      <c r="K1778" s="89"/>
      <c r="L1778" s="90"/>
      <c r="M1778" s="63"/>
      <c r="N1778" s="63"/>
      <c r="O1778" s="63"/>
    </row>
    <row r="1779" spans="1:15" s="80" customFormat="1" ht="30" customHeight="1" hidden="1">
      <c r="A1779" s="486"/>
      <c r="B1779" s="457" t="s">
        <v>29</v>
      </c>
      <c r="C1779" s="450"/>
      <c r="D1779" s="451"/>
      <c r="E1779" s="473"/>
      <c r="F1779" s="453"/>
      <c r="G1779" s="473"/>
      <c r="H1779" s="454"/>
      <c r="I1779" s="453"/>
      <c r="J1779" s="455"/>
      <c r="K1779" s="89"/>
      <c r="L1779" s="90"/>
      <c r="M1779" s="63"/>
      <c r="N1779" s="63"/>
      <c r="O1779" s="63"/>
    </row>
    <row r="1780" spans="1:15" s="80" customFormat="1" ht="15" customHeight="1" hidden="1">
      <c r="A1780" s="486" t="s">
        <v>30</v>
      </c>
      <c r="B1780" s="458" t="s">
        <v>31</v>
      </c>
      <c r="C1780" s="450" t="s">
        <v>1055</v>
      </c>
      <c r="D1780" s="451"/>
      <c r="E1780" s="473"/>
      <c r="F1780" s="453">
        <f>D1780*E1780</f>
        <v>0</v>
      </c>
      <c r="G1780" s="473"/>
      <c r="H1780" s="454">
        <v>5.32</v>
      </c>
      <c r="I1780" s="453">
        <f>G1780*H1780</f>
        <v>0</v>
      </c>
      <c r="J1780" s="455"/>
      <c r="K1780" s="89"/>
      <c r="L1780" s="90"/>
      <c r="M1780" s="63"/>
      <c r="N1780" s="63"/>
      <c r="O1780" s="63"/>
    </row>
    <row r="1781" spans="1:15" s="80" customFormat="1" ht="15" customHeight="1" hidden="1">
      <c r="A1781" s="486" t="s">
        <v>32</v>
      </c>
      <c r="B1781" s="520" t="s">
        <v>33</v>
      </c>
      <c r="C1781" s="450"/>
      <c r="D1781" s="451"/>
      <c r="E1781" s="473"/>
      <c r="F1781" s="453"/>
      <c r="G1781" s="473"/>
      <c r="H1781" s="454"/>
      <c r="I1781" s="453"/>
      <c r="J1781" s="455"/>
      <c r="K1781" s="89"/>
      <c r="L1781" s="90"/>
      <c r="M1781" s="63"/>
      <c r="N1781" s="63"/>
      <c r="O1781" s="63"/>
    </row>
    <row r="1782" spans="1:15" s="80" customFormat="1" ht="267.75" hidden="1">
      <c r="A1782" s="486" t="s">
        <v>34</v>
      </c>
      <c r="B1782" s="458" t="s">
        <v>35</v>
      </c>
      <c r="C1782" s="450" t="s">
        <v>756</v>
      </c>
      <c r="D1782" s="451"/>
      <c r="E1782" s="473"/>
      <c r="F1782" s="453">
        <f>D1782*E1782</f>
        <v>0</v>
      </c>
      <c r="G1782" s="473"/>
      <c r="H1782" s="454">
        <v>10534.58</v>
      </c>
      <c r="I1782" s="453">
        <f>G1782*H1782</f>
        <v>0</v>
      </c>
      <c r="J1782" s="455"/>
      <c r="K1782" s="89"/>
      <c r="L1782" s="90"/>
      <c r="M1782" s="63"/>
      <c r="N1782" s="63"/>
      <c r="O1782" s="63"/>
    </row>
    <row r="1783" spans="1:15" s="80" customFormat="1" ht="209.25" customHeight="1" hidden="1">
      <c r="A1783" s="486" t="s">
        <v>36</v>
      </c>
      <c r="B1783" s="458" t="s">
        <v>37</v>
      </c>
      <c r="C1783" s="450" t="s">
        <v>756</v>
      </c>
      <c r="D1783" s="479"/>
      <c r="E1783" s="480"/>
      <c r="F1783" s="453">
        <f>D1783*E1783</f>
        <v>0</v>
      </c>
      <c r="G1783" s="480"/>
      <c r="H1783" s="454">
        <v>7579</v>
      </c>
      <c r="I1783" s="453">
        <f>G1783*H1783</f>
        <v>0</v>
      </c>
      <c r="J1783" s="455"/>
      <c r="K1783" s="89"/>
      <c r="L1783" s="90"/>
      <c r="M1783" s="63"/>
      <c r="N1783" s="63"/>
      <c r="O1783" s="63"/>
    </row>
    <row r="1784" spans="1:15" s="80" customFormat="1" ht="18" customHeight="1" hidden="1">
      <c r="A1784" s="486"/>
      <c r="B1784" s="600"/>
      <c r="C1784" s="751" t="s">
        <v>1077</v>
      </c>
      <c r="D1784" s="752"/>
      <c r="E1784" s="752"/>
      <c r="F1784" s="601">
        <f>SUM(F1716:F1783)</f>
        <v>0</v>
      </c>
      <c r="G1784" s="552"/>
      <c r="H1784" s="553"/>
      <c r="I1784" s="466">
        <f>SUM(I1715:I1783)</f>
        <v>0</v>
      </c>
      <c r="J1784" s="455"/>
      <c r="K1784" s="84"/>
      <c r="L1784" s="90"/>
      <c r="M1784" s="144"/>
      <c r="N1784" s="63"/>
      <c r="O1784" s="63"/>
    </row>
    <row r="1785" spans="1:15" s="80" customFormat="1" ht="18" customHeight="1" hidden="1">
      <c r="A1785" s="516">
        <v>210000</v>
      </c>
      <c r="B1785" s="437" t="s">
        <v>38</v>
      </c>
      <c r="C1785" s="511"/>
      <c r="D1785" s="468"/>
      <c r="E1785" s="563"/>
      <c r="F1785" s="453"/>
      <c r="G1785" s="563"/>
      <c r="H1785" s="505"/>
      <c r="I1785" s="499"/>
      <c r="J1785" s="455"/>
      <c r="K1785" s="84"/>
      <c r="L1785" s="90"/>
      <c r="M1785" s="63"/>
      <c r="N1785" s="63"/>
      <c r="O1785" s="63"/>
    </row>
    <row r="1786" spans="1:15" s="80" customFormat="1" ht="45" customHeight="1" hidden="1">
      <c r="A1786" s="456">
        <v>210100</v>
      </c>
      <c r="B1786" s="458" t="s">
        <v>39</v>
      </c>
      <c r="C1786" s="602" t="s">
        <v>756</v>
      </c>
      <c r="D1786" s="451"/>
      <c r="E1786" s="603"/>
      <c r="F1786" s="453">
        <f>D1786*E1786</f>
        <v>0</v>
      </c>
      <c r="G1786" s="603"/>
      <c r="H1786" s="454">
        <v>25513.34</v>
      </c>
      <c r="I1786" s="604">
        <f aca="true" t="shared" si="19" ref="I1786:I1800">SUM(G1786*H1786)</f>
        <v>0</v>
      </c>
      <c r="J1786" s="455"/>
      <c r="K1786" s="170"/>
      <c r="L1786" s="90"/>
      <c r="M1786" s="63"/>
      <c r="N1786" s="63"/>
      <c r="O1786" s="63"/>
    </row>
    <row r="1787" spans="1:15" s="80" customFormat="1" ht="17.25" customHeight="1" hidden="1">
      <c r="A1787" s="456"/>
      <c r="B1787" s="458" t="s">
        <v>40</v>
      </c>
      <c r="C1787" s="506" t="s">
        <v>41</v>
      </c>
      <c r="D1787" s="451"/>
      <c r="E1787" s="564"/>
      <c r="F1787" s="453"/>
      <c r="G1787" s="564"/>
      <c r="H1787" s="454">
        <v>80</v>
      </c>
      <c r="I1787" s="499">
        <f t="shared" si="19"/>
        <v>0</v>
      </c>
      <c r="J1787" s="455"/>
      <c r="K1787" s="84"/>
      <c r="L1787" s="90"/>
      <c r="M1787" s="63"/>
      <c r="N1787" s="63"/>
      <c r="O1787" s="63"/>
    </row>
    <row r="1788" spans="1:15" s="80" customFormat="1" ht="17.25" customHeight="1" hidden="1">
      <c r="A1788" s="456"/>
      <c r="B1788" s="458" t="s">
        <v>42</v>
      </c>
      <c r="C1788" s="506" t="s">
        <v>1157</v>
      </c>
      <c r="D1788" s="451"/>
      <c r="E1788" s="564"/>
      <c r="F1788" s="453"/>
      <c r="G1788" s="564"/>
      <c r="H1788" s="454">
        <v>631.92</v>
      </c>
      <c r="I1788" s="499">
        <f t="shared" si="19"/>
        <v>0</v>
      </c>
      <c r="J1788" s="455"/>
      <c r="K1788" s="84"/>
      <c r="L1788" s="90"/>
      <c r="M1788" s="63"/>
      <c r="N1788" s="63"/>
      <c r="O1788" s="63"/>
    </row>
    <row r="1789" spans="1:15" s="80" customFormat="1" ht="17.25" customHeight="1" hidden="1">
      <c r="A1789" s="456"/>
      <c r="B1789" s="458" t="s">
        <v>43</v>
      </c>
      <c r="C1789" s="506" t="s">
        <v>1157</v>
      </c>
      <c r="D1789" s="451"/>
      <c r="E1789" s="564"/>
      <c r="F1789" s="453"/>
      <c r="G1789" s="564"/>
      <c r="H1789" s="454">
        <v>2354.26</v>
      </c>
      <c r="I1789" s="499">
        <f t="shared" si="19"/>
        <v>0</v>
      </c>
      <c r="J1789" s="455"/>
      <c r="K1789" s="84"/>
      <c r="L1789" s="90"/>
      <c r="M1789" s="63"/>
      <c r="N1789" s="63"/>
      <c r="O1789" s="63"/>
    </row>
    <row r="1790" spans="1:15" s="80" customFormat="1" ht="17.25" customHeight="1" hidden="1">
      <c r="A1790" s="456"/>
      <c r="B1790" s="458" t="s">
        <v>44</v>
      </c>
      <c r="C1790" s="506" t="s">
        <v>1157</v>
      </c>
      <c r="D1790" s="451"/>
      <c r="E1790" s="564"/>
      <c r="F1790" s="453"/>
      <c r="G1790" s="564"/>
      <c r="H1790" s="454">
        <v>157.3</v>
      </c>
      <c r="I1790" s="499">
        <f t="shared" si="19"/>
        <v>0</v>
      </c>
      <c r="J1790" s="455"/>
      <c r="K1790" s="84"/>
      <c r="L1790" s="90"/>
      <c r="M1790" s="63"/>
      <c r="N1790" s="63"/>
      <c r="O1790" s="63"/>
    </row>
    <row r="1791" spans="1:15" s="80" customFormat="1" ht="17.25" customHeight="1" hidden="1">
      <c r="A1791" s="456"/>
      <c r="B1791" s="458" t="s">
        <v>45</v>
      </c>
      <c r="C1791" s="506" t="s">
        <v>1157</v>
      </c>
      <c r="D1791" s="451"/>
      <c r="E1791" s="564"/>
      <c r="F1791" s="453"/>
      <c r="G1791" s="564"/>
      <c r="H1791" s="454">
        <v>243.26</v>
      </c>
      <c r="I1791" s="499">
        <f t="shared" si="19"/>
        <v>0</v>
      </c>
      <c r="J1791" s="455"/>
      <c r="K1791" s="84"/>
      <c r="L1791" s="90"/>
      <c r="M1791" s="63"/>
      <c r="N1791" s="63"/>
      <c r="O1791" s="63"/>
    </row>
    <row r="1792" spans="1:15" s="80" customFormat="1" ht="17.25" customHeight="1" hidden="1">
      <c r="A1792" s="456"/>
      <c r="B1792" s="458" t="s">
        <v>46</v>
      </c>
      <c r="C1792" s="506" t="s">
        <v>756</v>
      </c>
      <c r="D1792" s="451"/>
      <c r="E1792" s="564"/>
      <c r="F1792" s="453"/>
      <c r="G1792" s="564"/>
      <c r="H1792" s="454">
        <v>350</v>
      </c>
      <c r="I1792" s="499">
        <f t="shared" si="19"/>
        <v>0</v>
      </c>
      <c r="J1792" s="455"/>
      <c r="K1792" s="84"/>
      <c r="L1792" s="90"/>
      <c r="M1792" s="63"/>
      <c r="N1792" s="63"/>
      <c r="O1792" s="63"/>
    </row>
    <row r="1793" spans="1:15" s="80" customFormat="1" ht="17.25" customHeight="1" hidden="1">
      <c r="A1793" s="456"/>
      <c r="B1793" s="458" t="s">
        <v>47</v>
      </c>
      <c r="C1793" s="506" t="s">
        <v>41</v>
      </c>
      <c r="D1793" s="451"/>
      <c r="E1793" s="564"/>
      <c r="F1793" s="453"/>
      <c r="G1793" s="564"/>
      <c r="H1793" s="454">
        <v>90</v>
      </c>
      <c r="I1793" s="499">
        <f t="shared" si="19"/>
        <v>0</v>
      </c>
      <c r="J1793" s="455"/>
      <c r="K1793" s="84"/>
      <c r="L1793" s="90"/>
      <c r="M1793" s="63"/>
      <c r="N1793" s="63"/>
      <c r="O1793" s="63"/>
    </row>
    <row r="1794" spans="1:15" s="80" customFormat="1" ht="17.25" customHeight="1" hidden="1">
      <c r="A1794" s="456"/>
      <c r="B1794" s="458" t="s">
        <v>48</v>
      </c>
      <c r="C1794" s="506" t="s">
        <v>41</v>
      </c>
      <c r="D1794" s="451"/>
      <c r="E1794" s="564"/>
      <c r="F1794" s="453"/>
      <c r="G1794" s="564"/>
      <c r="H1794" s="454">
        <v>14.61</v>
      </c>
      <c r="I1794" s="499">
        <f t="shared" si="19"/>
        <v>0</v>
      </c>
      <c r="J1794" s="455"/>
      <c r="K1794" s="84"/>
      <c r="L1794" s="90"/>
      <c r="M1794" s="63"/>
      <c r="N1794" s="63"/>
      <c r="O1794" s="63"/>
    </row>
    <row r="1795" spans="1:15" s="80" customFormat="1" ht="17.25" customHeight="1" hidden="1">
      <c r="A1795" s="456"/>
      <c r="B1795" s="458" t="s">
        <v>49</v>
      </c>
      <c r="C1795" s="506" t="s">
        <v>756</v>
      </c>
      <c r="D1795" s="451"/>
      <c r="E1795" s="564"/>
      <c r="F1795" s="453"/>
      <c r="G1795" s="564"/>
      <c r="H1795" s="454">
        <v>1000</v>
      </c>
      <c r="I1795" s="499">
        <f t="shared" si="19"/>
        <v>0</v>
      </c>
      <c r="J1795" s="455"/>
      <c r="K1795" s="84"/>
      <c r="L1795" s="90"/>
      <c r="M1795" s="63"/>
      <c r="N1795" s="63"/>
      <c r="O1795" s="63"/>
    </row>
    <row r="1796" spans="1:15" s="80" customFormat="1" ht="17.25" customHeight="1" hidden="1">
      <c r="A1796" s="456"/>
      <c r="B1796" s="458" t="s">
        <v>50</v>
      </c>
      <c r="C1796" s="506" t="s">
        <v>1157</v>
      </c>
      <c r="D1796" s="451"/>
      <c r="E1796" s="564"/>
      <c r="F1796" s="453"/>
      <c r="G1796" s="564"/>
      <c r="H1796" s="454">
        <v>1000</v>
      </c>
      <c r="I1796" s="499">
        <f t="shared" si="19"/>
        <v>0</v>
      </c>
      <c r="J1796" s="455"/>
      <c r="K1796" s="84"/>
      <c r="L1796" s="90"/>
      <c r="M1796" s="63"/>
      <c r="N1796" s="63"/>
      <c r="O1796" s="63"/>
    </row>
    <row r="1797" spans="1:15" s="80" customFormat="1" ht="17.25" customHeight="1" hidden="1">
      <c r="A1797" s="456"/>
      <c r="B1797" s="458" t="s">
        <v>51</v>
      </c>
      <c r="C1797" s="506" t="s">
        <v>756</v>
      </c>
      <c r="D1797" s="451"/>
      <c r="E1797" s="564"/>
      <c r="F1797" s="453"/>
      <c r="G1797" s="564"/>
      <c r="H1797" s="454">
        <v>600</v>
      </c>
      <c r="I1797" s="499">
        <f t="shared" si="19"/>
        <v>0</v>
      </c>
      <c r="J1797" s="455"/>
      <c r="K1797" s="84"/>
      <c r="L1797" s="90"/>
      <c r="M1797" s="63"/>
      <c r="N1797" s="63"/>
      <c r="O1797" s="63"/>
    </row>
    <row r="1798" spans="1:15" s="91" customFormat="1" ht="30" customHeight="1" hidden="1">
      <c r="A1798" s="605"/>
      <c r="B1798" s="557" t="s">
        <v>52</v>
      </c>
      <c r="C1798" s="506" t="s">
        <v>756</v>
      </c>
      <c r="D1798" s="606"/>
      <c r="E1798" s="607"/>
      <c r="F1798" s="608"/>
      <c r="G1798" s="607"/>
      <c r="H1798" s="454">
        <v>400</v>
      </c>
      <c r="I1798" s="608">
        <f t="shared" si="19"/>
        <v>0</v>
      </c>
      <c r="J1798" s="455"/>
      <c r="K1798" s="609"/>
      <c r="L1798" s="90"/>
      <c r="M1798" s="90"/>
      <c r="N1798" s="90"/>
      <c r="O1798" s="90"/>
    </row>
    <row r="1799" spans="1:15" s="80" customFormat="1" ht="15" customHeight="1" hidden="1">
      <c r="A1799" s="456"/>
      <c r="B1799" s="458" t="s">
        <v>53</v>
      </c>
      <c r="C1799" s="506" t="s">
        <v>756</v>
      </c>
      <c r="D1799" s="451"/>
      <c r="E1799" s="564"/>
      <c r="F1799" s="453"/>
      <c r="G1799" s="564"/>
      <c r="H1799" s="454">
        <v>700</v>
      </c>
      <c r="I1799" s="499">
        <f t="shared" si="19"/>
        <v>0</v>
      </c>
      <c r="J1799" s="455"/>
      <c r="K1799" s="84"/>
      <c r="L1799" s="90"/>
      <c r="M1799" s="63"/>
      <c r="N1799" s="63"/>
      <c r="O1799" s="63"/>
    </row>
    <row r="1800" spans="1:15" s="80" customFormat="1" ht="17.25" customHeight="1" hidden="1">
      <c r="A1800" s="456"/>
      <c r="B1800" s="458" t="s">
        <v>54</v>
      </c>
      <c r="C1800" s="506" t="s">
        <v>756</v>
      </c>
      <c r="D1800" s="451"/>
      <c r="E1800" s="564"/>
      <c r="F1800" s="453"/>
      <c r="G1800" s="564"/>
      <c r="H1800" s="454">
        <v>200</v>
      </c>
      <c r="I1800" s="499">
        <f t="shared" si="19"/>
        <v>0</v>
      </c>
      <c r="J1800" s="455"/>
      <c r="K1800" s="84"/>
      <c r="L1800" s="90"/>
      <c r="M1800" s="63"/>
      <c r="N1800" s="63"/>
      <c r="O1800" s="63"/>
    </row>
    <row r="1801" spans="1:15" s="80" customFormat="1" ht="17.25" customHeight="1" hidden="1">
      <c r="A1801" s="456"/>
      <c r="B1801" s="457"/>
      <c r="C1801" s="751" t="s">
        <v>1077</v>
      </c>
      <c r="D1801" s="752"/>
      <c r="E1801" s="752"/>
      <c r="F1801" s="463">
        <f>SUM(F1786:F1799)</f>
        <v>0</v>
      </c>
      <c r="G1801" s="552"/>
      <c r="H1801" s="553"/>
      <c r="I1801" s="466">
        <f>SUM(I1786:I1800)</f>
        <v>0</v>
      </c>
      <c r="J1801" s="515"/>
      <c r="K1801" s="84"/>
      <c r="L1801" s="90"/>
      <c r="M1801" s="63"/>
      <c r="N1801" s="63"/>
      <c r="O1801" s="63"/>
    </row>
    <row r="1802" spans="1:15" s="80" customFormat="1" ht="17.25" customHeight="1" hidden="1">
      <c r="A1802" s="610" t="s">
        <v>55</v>
      </c>
      <c r="B1802" s="437" t="s">
        <v>56</v>
      </c>
      <c r="C1802" s="602"/>
      <c r="D1802" s="451"/>
      <c r="E1802" s="453"/>
      <c r="F1802" s="453"/>
      <c r="G1802" s="453"/>
      <c r="H1802" s="454"/>
      <c r="I1802" s="453"/>
      <c r="J1802" s="455"/>
      <c r="K1802" s="89"/>
      <c r="L1802" s="90"/>
      <c r="M1802" s="63"/>
      <c r="N1802" s="63"/>
      <c r="O1802" s="63"/>
    </row>
    <row r="1803" spans="1:15" s="124" customFormat="1" ht="45" customHeight="1" hidden="1">
      <c r="A1803" s="486" t="s">
        <v>57</v>
      </c>
      <c r="B1803" s="532" t="s">
        <v>58</v>
      </c>
      <c r="C1803" s="450" t="s">
        <v>756</v>
      </c>
      <c r="D1803" s="451"/>
      <c r="E1803" s="473"/>
      <c r="F1803" s="453">
        <f>D1803*E1803</f>
        <v>0</v>
      </c>
      <c r="G1803" s="473"/>
      <c r="H1803" s="454">
        <v>4820.18</v>
      </c>
      <c r="I1803" s="611">
        <f aca="true" t="shared" si="20" ref="I1803:I1813">SUM(G1803*H1803)</f>
        <v>0</v>
      </c>
      <c r="J1803" s="455"/>
      <c r="K1803" s="612"/>
      <c r="L1803" s="90"/>
      <c r="M1803" s="123"/>
      <c r="N1803" s="123"/>
      <c r="O1803" s="123"/>
    </row>
    <row r="1804" spans="1:15" s="80" customFormat="1" ht="15" customHeight="1" hidden="1">
      <c r="A1804" s="486" t="s">
        <v>59</v>
      </c>
      <c r="B1804" s="458" t="s">
        <v>60</v>
      </c>
      <c r="C1804" s="450" t="s">
        <v>1055</v>
      </c>
      <c r="D1804" s="451"/>
      <c r="E1804" s="473"/>
      <c r="F1804" s="453">
        <f aca="true" t="shared" si="21" ref="F1804:F1813">D1804*E1804</f>
        <v>0</v>
      </c>
      <c r="G1804" s="473"/>
      <c r="H1804" s="454">
        <v>1.5</v>
      </c>
      <c r="I1804" s="611">
        <f t="shared" si="20"/>
        <v>0</v>
      </c>
      <c r="J1804" s="455"/>
      <c r="K1804" s="612"/>
      <c r="L1804" s="90"/>
      <c r="M1804" s="63"/>
      <c r="N1804" s="63"/>
      <c r="O1804" s="63"/>
    </row>
    <row r="1805" spans="1:15" s="80" customFormat="1" ht="15" customHeight="1" hidden="1">
      <c r="A1805" s="486" t="s">
        <v>61</v>
      </c>
      <c r="B1805" s="458" t="s">
        <v>62</v>
      </c>
      <c r="C1805" s="450" t="s">
        <v>1076</v>
      </c>
      <c r="D1805" s="451"/>
      <c r="E1805" s="473"/>
      <c r="F1805" s="453">
        <f t="shared" si="21"/>
        <v>0</v>
      </c>
      <c r="G1805" s="473"/>
      <c r="H1805" s="454">
        <v>68.06</v>
      </c>
      <c r="I1805" s="453">
        <f t="shared" si="20"/>
        <v>0</v>
      </c>
      <c r="J1805" s="455"/>
      <c r="K1805" s="89"/>
      <c r="L1805" s="90"/>
      <c r="M1805" s="63"/>
      <c r="N1805" s="63"/>
      <c r="O1805" s="63"/>
    </row>
    <row r="1806" spans="1:15" s="80" customFormat="1" ht="15" customHeight="1" hidden="1">
      <c r="A1806" s="486" t="s">
        <v>63</v>
      </c>
      <c r="B1806" s="458" t="s">
        <v>64</v>
      </c>
      <c r="C1806" s="450" t="s">
        <v>1157</v>
      </c>
      <c r="D1806" s="451"/>
      <c r="E1806" s="473"/>
      <c r="F1806" s="453">
        <f t="shared" si="21"/>
        <v>0</v>
      </c>
      <c r="G1806" s="473"/>
      <c r="H1806" s="454">
        <v>252.06</v>
      </c>
      <c r="I1806" s="453">
        <f t="shared" si="20"/>
        <v>0</v>
      </c>
      <c r="J1806" s="455"/>
      <c r="K1806" s="89"/>
      <c r="L1806" s="90"/>
      <c r="M1806" s="63"/>
      <c r="N1806" s="63"/>
      <c r="O1806" s="63"/>
    </row>
    <row r="1807" spans="1:15" s="80" customFormat="1" ht="15" customHeight="1" hidden="1">
      <c r="A1807" s="486" t="s">
        <v>65</v>
      </c>
      <c r="B1807" s="458" t="s">
        <v>66</v>
      </c>
      <c r="C1807" s="450" t="s">
        <v>1105</v>
      </c>
      <c r="D1807" s="451"/>
      <c r="E1807" s="473"/>
      <c r="F1807" s="453">
        <f t="shared" si="21"/>
        <v>0</v>
      </c>
      <c r="G1807" s="473"/>
      <c r="H1807" s="454">
        <v>79.92</v>
      </c>
      <c r="I1807" s="453">
        <f t="shared" si="20"/>
        <v>0</v>
      </c>
      <c r="J1807" s="455"/>
      <c r="K1807" s="89"/>
      <c r="L1807" s="90"/>
      <c r="M1807" s="63"/>
      <c r="N1807" s="63"/>
      <c r="O1807" s="63"/>
    </row>
    <row r="1808" spans="1:15" s="80" customFormat="1" ht="15" customHeight="1" hidden="1">
      <c r="A1808" s="486" t="s">
        <v>67</v>
      </c>
      <c r="B1808" s="458" t="s">
        <v>68</v>
      </c>
      <c r="C1808" s="450" t="s">
        <v>1076</v>
      </c>
      <c r="D1808" s="451"/>
      <c r="E1808" s="473"/>
      <c r="F1808" s="453">
        <f t="shared" si="21"/>
        <v>0</v>
      </c>
      <c r="G1808" s="473"/>
      <c r="H1808" s="454">
        <v>9.13</v>
      </c>
      <c r="I1808" s="453">
        <f t="shared" si="20"/>
        <v>0</v>
      </c>
      <c r="J1808" s="455"/>
      <c r="K1808" s="89"/>
      <c r="L1808" s="90"/>
      <c r="M1808" s="63"/>
      <c r="N1808" s="63"/>
      <c r="O1808" s="63"/>
    </row>
    <row r="1809" spans="1:15" s="80" customFormat="1" ht="15" customHeight="1" hidden="1">
      <c r="A1809" s="486" t="s">
        <v>69</v>
      </c>
      <c r="B1809" s="458" t="s">
        <v>70</v>
      </c>
      <c r="C1809" s="450" t="s">
        <v>1157</v>
      </c>
      <c r="D1809" s="451"/>
      <c r="E1809" s="473"/>
      <c r="F1809" s="453">
        <f t="shared" si="21"/>
        <v>0</v>
      </c>
      <c r="G1809" s="473"/>
      <c r="H1809" s="454">
        <v>150</v>
      </c>
      <c r="I1809" s="453">
        <f t="shared" si="20"/>
        <v>0</v>
      </c>
      <c r="J1809" s="455"/>
      <c r="K1809" s="89"/>
      <c r="L1809" s="90"/>
      <c r="M1809" s="63"/>
      <c r="N1809" s="63"/>
      <c r="O1809" s="63"/>
    </row>
    <row r="1810" spans="1:15" s="80" customFormat="1" ht="45" customHeight="1" hidden="1">
      <c r="A1810" s="486" t="s">
        <v>71</v>
      </c>
      <c r="B1810" s="458" t="s">
        <v>72</v>
      </c>
      <c r="C1810" s="450" t="s">
        <v>1157</v>
      </c>
      <c r="D1810" s="451"/>
      <c r="E1810" s="473"/>
      <c r="F1810" s="453">
        <f t="shared" si="21"/>
        <v>0</v>
      </c>
      <c r="G1810" s="473"/>
      <c r="H1810" s="454">
        <v>480</v>
      </c>
      <c r="I1810" s="453">
        <f t="shared" si="20"/>
        <v>0</v>
      </c>
      <c r="J1810" s="455"/>
      <c r="K1810" s="89"/>
      <c r="L1810" s="90"/>
      <c r="M1810" s="63"/>
      <c r="N1810" s="63"/>
      <c r="O1810" s="63"/>
    </row>
    <row r="1811" spans="1:15" s="80" customFormat="1" ht="15" customHeight="1" hidden="1">
      <c r="A1811" s="486" t="s">
        <v>73</v>
      </c>
      <c r="B1811" s="458" t="s">
        <v>74</v>
      </c>
      <c r="C1811" s="450" t="s">
        <v>1157</v>
      </c>
      <c r="D1811" s="451"/>
      <c r="E1811" s="473"/>
      <c r="F1811" s="453">
        <f t="shared" si="21"/>
        <v>0</v>
      </c>
      <c r="G1811" s="473"/>
      <c r="H1811" s="454">
        <v>536.42</v>
      </c>
      <c r="I1811" s="453">
        <f t="shared" si="20"/>
        <v>0</v>
      </c>
      <c r="J1811" s="455"/>
      <c r="K1811" s="89"/>
      <c r="L1811" s="90"/>
      <c r="M1811" s="63"/>
      <c r="N1811" s="63"/>
      <c r="O1811" s="63"/>
    </row>
    <row r="1812" spans="1:15" s="80" customFormat="1" ht="15" customHeight="1" hidden="1">
      <c r="A1812" s="486" t="s">
        <v>75</v>
      </c>
      <c r="B1812" s="458" t="s">
        <v>76</v>
      </c>
      <c r="C1812" s="450" t="s">
        <v>756</v>
      </c>
      <c r="D1812" s="451"/>
      <c r="E1812" s="473"/>
      <c r="F1812" s="453">
        <f t="shared" si="21"/>
        <v>0</v>
      </c>
      <c r="G1812" s="473"/>
      <c r="H1812" s="454">
        <v>200</v>
      </c>
      <c r="I1812" s="453">
        <f t="shared" si="20"/>
        <v>0</v>
      </c>
      <c r="J1812" s="447"/>
      <c r="K1812" s="89"/>
      <c r="L1812" s="90"/>
      <c r="M1812" s="63"/>
      <c r="N1812" s="63"/>
      <c r="O1812" s="63"/>
    </row>
    <row r="1813" spans="1:15" s="124" customFormat="1" ht="30" customHeight="1" hidden="1">
      <c r="A1813" s="486" t="s">
        <v>77</v>
      </c>
      <c r="B1813" s="532" t="s">
        <v>78</v>
      </c>
      <c r="C1813" s="450" t="s">
        <v>756</v>
      </c>
      <c r="D1813" s="451"/>
      <c r="E1813" s="473"/>
      <c r="F1813" s="453">
        <f t="shared" si="21"/>
        <v>0</v>
      </c>
      <c r="G1813" s="473"/>
      <c r="H1813" s="454">
        <v>1958</v>
      </c>
      <c r="I1813" s="453">
        <f t="shared" si="20"/>
        <v>0</v>
      </c>
      <c r="J1813" s="447"/>
      <c r="K1813" s="89"/>
      <c r="L1813" s="90"/>
      <c r="M1813" s="123"/>
      <c r="N1813" s="123"/>
      <c r="O1813" s="123"/>
    </row>
    <row r="1814" spans="1:15" s="80" customFormat="1" ht="18" customHeight="1" hidden="1">
      <c r="A1814" s="613"/>
      <c r="B1814" s="600"/>
      <c r="C1814" s="751" t="s">
        <v>1077</v>
      </c>
      <c r="D1814" s="752"/>
      <c r="E1814" s="752"/>
      <c r="F1814" s="463">
        <f>SUM(F1803:F1813)</f>
        <v>0</v>
      </c>
      <c r="G1814" s="552"/>
      <c r="H1814" s="553"/>
      <c r="I1814" s="466">
        <f>SUM(I1803:I1813)</f>
        <v>0</v>
      </c>
      <c r="J1814" s="467"/>
      <c r="K1814" s="84"/>
      <c r="L1814" s="90"/>
      <c r="M1814" s="63"/>
      <c r="N1814" s="63"/>
      <c r="O1814" s="63"/>
    </row>
    <row r="1815" spans="1:15" s="80" customFormat="1" ht="18" customHeight="1">
      <c r="A1815" s="614" t="s">
        <v>79</v>
      </c>
      <c r="B1815" s="437" t="s">
        <v>1033</v>
      </c>
      <c r="C1815" s="442"/>
      <c r="D1815" s="468"/>
      <c r="E1815" s="469"/>
      <c r="F1815" s="453"/>
      <c r="G1815" s="469"/>
      <c r="H1815" s="470"/>
      <c r="I1815" s="453"/>
      <c r="J1815" s="447"/>
      <c r="K1815" s="89"/>
      <c r="L1815" s="90"/>
      <c r="M1815" s="63"/>
      <c r="N1815" s="63"/>
      <c r="O1815" s="63"/>
    </row>
    <row r="1816" spans="1:15" s="80" customFormat="1" ht="15" customHeight="1">
      <c r="A1816" s="554" t="s">
        <v>80</v>
      </c>
      <c r="B1816" s="513" t="s">
        <v>81</v>
      </c>
      <c r="C1816" s="506"/>
      <c r="D1816" s="451"/>
      <c r="E1816" s="473"/>
      <c r="F1816" s="453"/>
      <c r="G1816" s="473"/>
      <c r="H1816" s="505"/>
      <c r="I1816" s="453"/>
      <c r="J1816" s="447"/>
      <c r="K1816" s="89"/>
      <c r="L1816" s="90"/>
      <c r="M1816" s="63"/>
      <c r="N1816" s="63"/>
      <c r="O1816" s="63"/>
    </row>
    <row r="1817" spans="1:15" s="80" customFormat="1" ht="15" customHeight="1" hidden="1">
      <c r="A1817" s="486" t="s">
        <v>82</v>
      </c>
      <c r="B1817" s="458" t="s">
        <v>83</v>
      </c>
      <c r="C1817" s="450" t="s">
        <v>1055</v>
      </c>
      <c r="D1817" s="451"/>
      <c r="E1817" s="473"/>
      <c r="F1817" s="453">
        <f>D1817*E1817</f>
        <v>0</v>
      </c>
      <c r="G1817" s="473"/>
      <c r="H1817" s="454">
        <v>12.99</v>
      </c>
      <c r="I1817" s="453">
        <f>G1817*H1817</f>
        <v>0</v>
      </c>
      <c r="J1817" s="447"/>
      <c r="K1817" s="89"/>
      <c r="L1817" s="90"/>
      <c r="M1817" s="63"/>
      <c r="N1817" s="63"/>
      <c r="O1817" s="63"/>
    </row>
    <row r="1818" spans="1:15" s="80" customFormat="1" ht="15" customHeight="1">
      <c r="A1818" s="486" t="s">
        <v>84</v>
      </c>
      <c r="B1818" s="458" t="s">
        <v>85</v>
      </c>
      <c r="C1818" s="450" t="s">
        <v>1055</v>
      </c>
      <c r="D1818" s="451">
        <v>1580.23</v>
      </c>
      <c r="E1818" s="473">
        <f>H1818*bdi</f>
        <v>4.186</v>
      </c>
      <c r="F1818" s="453">
        <f>D1818*E1818</f>
        <v>6614.84278</v>
      </c>
      <c r="G1818" s="473">
        <v>1580.23</v>
      </c>
      <c r="H1818" s="454">
        <v>3.64</v>
      </c>
      <c r="I1818" s="453">
        <f>G1818*H1818</f>
        <v>5752.037200000001</v>
      </c>
      <c r="J1818" s="447" t="s">
        <v>120</v>
      </c>
      <c r="K1818" s="89"/>
      <c r="L1818" s="90"/>
      <c r="M1818" s="63"/>
      <c r="N1818" s="63"/>
      <c r="O1818" s="63"/>
    </row>
    <row r="1819" spans="1:15" s="80" customFormat="1" ht="15" customHeight="1">
      <c r="A1819" s="486" t="s">
        <v>86</v>
      </c>
      <c r="B1819" s="520" t="s">
        <v>87</v>
      </c>
      <c r="C1819" s="450"/>
      <c r="D1819" s="487"/>
      <c r="E1819" s="473"/>
      <c r="F1819" s="453"/>
      <c r="G1819" s="503"/>
      <c r="H1819" s="454"/>
      <c r="I1819" s="453"/>
      <c r="J1819" s="447"/>
      <c r="K1819" s="89"/>
      <c r="L1819" s="90"/>
      <c r="M1819" s="63"/>
      <c r="N1819" s="63"/>
      <c r="O1819" s="63"/>
    </row>
    <row r="1820" spans="1:15" s="80" customFormat="1" ht="30" customHeight="1">
      <c r="A1820" s="486" t="s">
        <v>88</v>
      </c>
      <c r="B1820" s="458" t="s">
        <v>89</v>
      </c>
      <c r="C1820" s="450" t="s">
        <v>1105</v>
      </c>
      <c r="D1820" s="487">
        <f>'[3]Outros Levantamentos'!D104-'[3]Outros Levantamentos'!D101-'[3]Outros Levantamentos'!D100</f>
        <v>685.76505</v>
      </c>
      <c r="E1820" s="473">
        <f>H1820*bdi</f>
        <v>14.9385</v>
      </c>
      <c r="F1820" s="453">
        <f aca="true" t="shared" si="22" ref="F1820:F1831">D1820*E1820</f>
        <v>10244.301199425</v>
      </c>
      <c r="G1820" s="473">
        <v>685.77</v>
      </c>
      <c r="H1820" s="454">
        <v>12.99</v>
      </c>
      <c r="I1820" s="453">
        <f aca="true" t="shared" si="23" ref="I1820:I1831">G1820*H1820</f>
        <v>8908.1523</v>
      </c>
      <c r="J1820" s="447" t="s">
        <v>120</v>
      </c>
      <c r="K1820" s="89"/>
      <c r="L1820" s="90"/>
      <c r="M1820" s="63"/>
      <c r="N1820" s="63"/>
      <c r="O1820" s="63"/>
    </row>
    <row r="1821" spans="1:15" s="162" customFormat="1" ht="30" customHeight="1" hidden="1">
      <c r="A1821" s="486" t="s">
        <v>90</v>
      </c>
      <c r="B1821" s="458" t="s">
        <v>91</v>
      </c>
      <c r="C1821" s="450" t="s">
        <v>1105</v>
      </c>
      <c r="D1821" s="487"/>
      <c r="E1821" s="473"/>
      <c r="F1821" s="453">
        <f t="shared" si="22"/>
        <v>0</v>
      </c>
      <c r="G1821" s="454"/>
      <c r="H1821" s="454">
        <v>24.53</v>
      </c>
      <c r="I1821" s="453">
        <f t="shared" si="23"/>
        <v>0</v>
      </c>
      <c r="J1821" s="447"/>
      <c r="K1821" s="89"/>
      <c r="L1821" s="90"/>
      <c r="M1821" s="161"/>
      <c r="N1821" s="161"/>
      <c r="O1821" s="161"/>
    </row>
    <row r="1822" spans="1:15" s="80" customFormat="1" ht="15" customHeight="1" hidden="1">
      <c r="A1822" s="486" t="s">
        <v>92</v>
      </c>
      <c r="B1822" s="458" t="s">
        <v>93</v>
      </c>
      <c r="C1822" s="450" t="s">
        <v>1105</v>
      </c>
      <c r="D1822" s="487"/>
      <c r="E1822" s="454"/>
      <c r="F1822" s="453">
        <f t="shared" si="22"/>
        <v>0</v>
      </c>
      <c r="G1822" s="454"/>
      <c r="H1822" s="454">
        <v>21.31</v>
      </c>
      <c r="I1822" s="453">
        <f t="shared" si="23"/>
        <v>0</v>
      </c>
      <c r="J1822" s="447"/>
      <c r="K1822" s="89"/>
      <c r="L1822" s="90"/>
      <c r="M1822" s="63"/>
      <c r="N1822" s="63"/>
      <c r="O1822" s="63"/>
    </row>
    <row r="1823" spans="1:15" s="80" customFormat="1" ht="30" customHeight="1" hidden="1">
      <c r="A1823" s="486" t="s">
        <v>94</v>
      </c>
      <c r="B1823" s="458" t="s">
        <v>95</v>
      </c>
      <c r="C1823" s="450" t="s">
        <v>1105</v>
      </c>
      <c r="D1823" s="487"/>
      <c r="E1823" s="454"/>
      <c r="F1823" s="453">
        <f t="shared" si="22"/>
        <v>0</v>
      </c>
      <c r="G1823" s="454"/>
      <c r="H1823" s="454">
        <v>16.11</v>
      </c>
      <c r="I1823" s="453">
        <f t="shared" si="23"/>
        <v>0</v>
      </c>
      <c r="J1823" s="447"/>
      <c r="K1823" s="89"/>
      <c r="L1823" s="90"/>
      <c r="M1823" s="63"/>
      <c r="N1823" s="63"/>
      <c r="O1823" s="63"/>
    </row>
    <row r="1824" spans="1:15" s="162" customFormat="1" ht="30" customHeight="1" hidden="1">
      <c r="A1824" s="486" t="s">
        <v>96</v>
      </c>
      <c r="B1824" s="458" t="s">
        <v>97</v>
      </c>
      <c r="C1824" s="450" t="s">
        <v>1105</v>
      </c>
      <c r="D1824" s="487"/>
      <c r="E1824" s="454"/>
      <c r="F1824" s="453">
        <f t="shared" si="22"/>
        <v>0</v>
      </c>
      <c r="G1824" s="454"/>
      <c r="H1824" s="454">
        <v>27.65</v>
      </c>
      <c r="I1824" s="453">
        <f t="shared" si="23"/>
        <v>0</v>
      </c>
      <c r="J1824" s="447"/>
      <c r="K1824" s="89"/>
      <c r="L1824" s="90"/>
      <c r="M1824" s="161"/>
      <c r="N1824" s="161"/>
      <c r="O1824" s="161"/>
    </row>
    <row r="1825" spans="1:15" s="80" customFormat="1" ht="31.5" customHeight="1">
      <c r="A1825" s="486" t="s">
        <v>98</v>
      </c>
      <c r="B1825" s="458" t="s">
        <v>99</v>
      </c>
      <c r="C1825" s="450" t="s">
        <v>1105</v>
      </c>
      <c r="D1825" s="615">
        <v>24.3333333333333</v>
      </c>
      <c r="E1825" s="473">
        <f>H1825*bdi</f>
        <v>10.764</v>
      </c>
      <c r="F1825" s="453">
        <f t="shared" si="22"/>
        <v>261.92399999999964</v>
      </c>
      <c r="G1825" s="454"/>
      <c r="H1825" s="454">
        <v>9.36</v>
      </c>
      <c r="I1825" s="453">
        <f t="shared" si="23"/>
        <v>0</v>
      </c>
      <c r="J1825" s="447" t="s">
        <v>120</v>
      </c>
      <c r="K1825" s="89"/>
      <c r="L1825" s="90"/>
      <c r="M1825" s="63"/>
      <c r="N1825" s="63"/>
      <c r="O1825" s="63"/>
    </row>
    <row r="1826" spans="1:15" s="80" customFormat="1" ht="15" customHeight="1" hidden="1">
      <c r="A1826" s="486" t="s">
        <v>100</v>
      </c>
      <c r="B1826" s="458" t="s">
        <v>101</v>
      </c>
      <c r="C1826" s="450" t="s">
        <v>1105</v>
      </c>
      <c r="D1826" s="487"/>
      <c r="E1826" s="473">
        <f>H1826*bdi</f>
        <v>25.7025</v>
      </c>
      <c r="F1826" s="453">
        <f t="shared" si="22"/>
        <v>0</v>
      </c>
      <c r="G1826" s="454"/>
      <c r="H1826" s="454">
        <v>22.35</v>
      </c>
      <c r="I1826" s="453">
        <f t="shared" si="23"/>
        <v>0</v>
      </c>
      <c r="J1826" s="616"/>
      <c r="K1826" s="89"/>
      <c r="L1826" s="90"/>
      <c r="M1826" s="63"/>
      <c r="N1826" s="63"/>
      <c r="O1826" s="63"/>
    </row>
    <row r="1827" spans="1:15" s="80" customFormat="1" ht="15" customHeight="1" hidden="1">
      <c r="A1827" s="486" t="s">
        <v>102</v>
      </c>
      <c r="B1827" s="458" t="s">
        <v>103</v>
      </c>
      <c r="C1827" s="450" t="s">
        <v>1105</v>
      </c>
      <c r="D1827" s="487">
        <f>D1821-D1828</f>
        <v>0</v>
      </c>
      <c r="E1827" s="473">
        <f>H1827*bdi</f>
        <v>11.753</v>
      </c>
      <c r="F1827" s="453">
        <f t="shared" si="22"/>
        <v>0</v>
      </c>
      <c r="G1827" s="454"/>
      <c r="H1827" s="454">
        <v>10.22</v>
      </c>
      <c r="I1827" s="453">
        <f t="shared" si="23"/>
        <v>0</v>
      </c>
      <c r="J1827" s="447"/>
      <c r="K1827" s="89"/>
      <c r="L1827" s="90"/>
      <c r="M1827" s="63"/>
      <c r="N1827" s="63"/>
      <c r="O1827" s="63"/>
    </row>
    <row r="1828" spans="1:15" s="80" customFormat="1" ht="34.5" customHeight="1" hidden="1">
      <c r="A1828" s="486" t="s">
        <v>104</v>
      </c>
      <c r="B1828" s="458" t="s">
        <v>105</v>
      </c>
      <c r="C1828" s="450" t="s">
        <v>1105</v>
      </c>
      <c r="D1828" s="487">
        <f>D1821*0.8</f>
        <v>0</v>
      </c>
      <c r="E1828" s="473">
        <f>H1828*bdi</f>
        <v>1.0234999999999999</v>
      </c>
      <c r="F1828" s="453">
        <f t="shared" si="22"/>
        <v>0</v>
      </c>
      <c r="G1828" s="454"/>
      <c r="H1828" s="454">
        <v>0.89</v>
      </c>
      <c r="I1828" s="453">
        <f t="shared" si="23"/>
        <v>0</v>
      </c>
      <c r="J1828" s="447"/>
      <c r="K1828" s="89"/>
      <c r="L1828" s="90"/>
      <c r="M1828" s="63"/>
      <c r="N1828" s="63"/>
      <c r="O1828" s="63"/>
    </row>
    <row r="1829" spans="1:15" s="80" customFormat="1" ht="30" customHeight="1" hidden="1">
      <c r="A1829" s="486" t="s">
        <v>106</v>
      </c>
      <c r="B1829" s="458" t="s">
        <v>107</v>
      </c>
      <c r="C1829" s="450" t="s">
        <v>1105</v>
      </c>
      <c r="D1829" s="487"/>
      <c r="E1829" s="454"/>
      <c r="F1829" s="453">
        <f t="shared" si="22"/>
        <v>0</v>
      </c>
      <c r="G1829" s="454"/>
      <c r="H1829" s="454">
        <v>3.95</v>
      </c>
      <c r="I1829" s="453">
        <f t="shared" si="23"/>
        <v>0</v>
      </c>
      <c r="J1829" s="447"/>
      <c r="K1829" s="89"/>
      <c r="L1829" s="90"/>
      <c r="M1829" s="63"/>
      <c r="N1829" s="63"/>
      <c r="O1829" s="63"/>
    </row>
    <row r="1830" spans="1:15" s="80" customFormat="1" ht="30" customHeight="1" hidden="1">
      <c r="A1830" s="486" t="s">
        <v>108</v>
      </c>
      <c r="B1830" s="458" t="s">
        <v>109</v>
      </c>
      <c r="C1830" s="450" t="s">
        <v>1105</v>
      </c>
      <c r="D1830" s="487"/>
      <c r="E1830" s="454"/>
      <c r="F1830" s="453">
        <f t="shared" si="22"/>
        <v>0</v>
      </c>
      <c r="G1830" s="454"/>
      <c r="H1830" s="454">
        <v>11.54</v>
      </c>
      <c r="I1830" s="453">
        <f t="shared" si="23"/>
        <v>0</v>
      </c>
      <c r="J1830" s="455"/>
      <c r="K1830" s="89"/>
      <c r="L1830" s="90"/>
      <c r="M1830" s="63"/>
      <c r="N1830" s="63"/>
      <c r="O1830" s="63"/>
    </row>
    <row r="1831" spans="1:15" s="80" customFormat="1" ht="30" customHeight="1" hidden="1">
      <c r="A1831" s="486" t="s">
        <v>110</v>
      </c>
      <c r="B1831" s="458" t="s">
        <v>111</v>
      </c>
      <c r="C1831" s="450" t="s">
        <v>1105</v>
      </c>
      <c r="D1831" s="487"/>
      <c r="E1831" s="473"/>
      <c r="F1831" s="453">
        <f t="shared" si="22"/>
        <v>0</v>
      </c>
      <c r="G1831" s="473"/>
      <c r="H1831" s="454">
        <v>17.13</v>
      </c>
      <c r="I1831" s="453">
        <f t="shared" si="23"/>
        <v>0</v>
      </c>
      <c r="J1831" s="617"/>
      <c r="K1831" s="89"/>
      <c r="L1831" s="90"/>
      <c r="M1831" s="63"/>
      <c r="N1831" s="63"/>
      <c r="O1831" s="63"/>
    </row>
    <row r="1832" spans="1:15" s="80" customFormat="1" ht="18" customHeight="1">
      <c r="A1832" s="618"/>
      <c r="B1832" s="619"/>
      <c r="C1832" s="751" t="s">
        <v>1077</v>
      </c>
      <c r="D1832" s="752"/>
      <c r="E1832" s="752"/>
      <c r="F1832" s="466">
        <f>SUM(F1815:F1831)</f>
        <v>17121.067979425</v>
      </c>
      <c r="G1832" s="620"/>
      <c r="H1832" s="553"/>
      <c r="I1832" s="466">
        <f>SUM(I1816:I1831)</f>
        <v>14660.1895</v>
      </c>
      <c r="J1832" s="617"/>
      <c r="K1832" s="84"/>
      <c r="L1832" s="90"/>
      <c r="M1832" s="63"/>
      <c r="N1832" s="63"/>
      <c r="O1832" s="63"/>
    </row>
    <row r="1833" spans="1:15" s="80" customFormat="1" ht="18" customHeight="1">
      <c r="A1833" s="614" t="s">
        <v>112</v>
      </c>
      <c r="B1833" s="437" t="s">
        <v>1037</v>
      </c>
      <c r="C1833" s="442"/>
      <c r="D1833" s="468"/>
      <c r="E1833" s="469"/>
      <c r="F1833" s="453"/>
      <c r="G1833" s="469"/>
      <c r="H1833" s="470"/>
      <c r="I1833" s="453"/>
      <c r="J1833" s="455"/>
      <c r="K1833" s="89"/>
      <c r="L1833" s="90"/>
      <c r="M1833" s="63"/>
      <c r="N1833" s="63"/>
      <c r="O1833" s="63"/>
    </row>
    <row r="1834" spans="1:15" s="115" customFormat="1" ht="396" customHeight="1">
      <c r="A1834" s="554"/>
      <c r="B1834" s="621" t="s">
        <v>122</v>
      </c>
      <c r="C1834" s="506" t="s">
        <v>114</v>
      </c>
      <c r="D1834" s="451">
        <v>1</v>
      </c>
      <c r="E1834" s="451">
        <v>38628.5</v>
      </c>
      <c r="F1834" s="453">
        <f>E1834*D1834</f>
        <v>38628.5</v>
      </c>
      <c r="G1834" s="473">
        <v>1</v>
      </c>
      <c r="H1834" s="505">
        <v>38628.5</v>
      </c>
      <c r="I1834" s="453">
        <f>G1834*H1834</f>
        <v>38628.5</v>
      </c>
      <c r="J1834" s="447" t="s">
        <v>120</v>
      </c>
      <c r="K1834" s="89"/>
      <c r="L1834" s="113"/>
      <c r="M1834" s="114"/>
      <c r="N1834" s="114"/>
      <c r="O1834" s="114"/>
    </row>
    <row r="1835" spans="1:15" s="80" customFormat="1" ht="15" customHeight="1">
      <c r="A1835" s="486"/>
      <c r="B1835" s="622"/>
      <c r="C1835" s="450"/>
      <c r="D1835" s="507"/>
      <c r="E1835" s="528"/>
      <c r="F1835" s="550"/>
      <c r="G1835" s="528"/>
      <c r="H1835" s="477"/>
      <c r="I1835" s="453"/>
      <c r="J1835" s="455"/>
      <c r="K1835" s="89"/>
      <c r="L1835" s="90"/>
      <c r="M1835" s="63"/>
      <c r="N1835" s="63"/>
      <c r="O1835" s="63"/>
    </row>
    <row r="1836" spans="1:15" s="80" customFormat="1" ht="18" customHeight="1" thickBot="1">
      <c r="A1836" s="623"/>
      <c r="B1836" s="624"/>
      <c r="C1836" s="758" t="s">
        <v>1077</v>
      </c>
      <c r="D1836" s="759"/>
      <c r="E1836" s="759"/>
      <c r="F1836" s="625">
        <f>SUM(F1834:F1834)</f>
        <v>38628.5</v>
      </c>
      <c r="G1836" s="626"/>
      <c r="H1836" s="627"/>
      <c r="I1836" s="625">
        <f>SUM(I1834:I1835)</f>
        <v>38628.5</v>
      </c>
      <c r="J1836" s="455"/>
      <c r="K1836" s="84"/>
      <c r="L1836" s="90"/>
      <c r="M1836" s="63"/>
      <c r="N1836" s="63"/>
      <c r="O1836" s="63"/>
    </row>
    <row r="1837" spans="1:15" s="172" customFormat="1" ht="25.5" customHeight="1" thickBot="1">
      <c r="A1837" s="628"/>
      <c r="B1837" s="629" t="s">
        <v>1450</v>
      </c>
      <c r="C1837" s="755" t="s">
        <v>1451</v>
      </c>
      <c r="D1837" s="756"/>
      <c r="E1837" s="756"/>
      <c r="F1837" s="630">
        <f>SUM(F1832,F1836,F1814,F1801,F1784,F1713,F1666,F1633,F1552,F1536,F1444,F1404,F1365,F1329,F1207,F949,F800,F471,F340,F251,F167,F73,F57,F34)</f>
        <v>345557.6919700001</v>
      </c>
      <c r="G1837" s="757"/>
      <c r="H1837" s="756"/>
      <c r="I1837" s="631">
        <f>SUM(I1832,I1836,I1814,I1801,I1784,I1713,I1666,I1633,I1552,I1536,N1820,I1444,I1404,I1365,I1329,I1207,I949,I800,I471,I340,I251,I167,I73,I57,I34)</f>
        <v>244957.52489999996</v>
      </c>
      <c r="J1837" s="632"/>
      <c r="K1837" s="170"/>
      <c r="L1837" s="90"/>
      <c r="M1837" s="171"/>
      <c r="N1837" s="171"/>
      <c r="O1837" s="171"/>
    </row>
    <row r="1838" spans="1:15" s="80" customFormat="1" ht="13.5" customHeight="1">
      <c r="A1838" s="633"/>
      <c r="B1838" s="634"/>
      <c r="C1838" s="635"/>
      <c r="D1838" s="636"/>
      <c r="E1838" s="637"/>
      <c r="F1838" s="638"/>
      <c r="G1838" s="637"/>
      <c r="H1838" s="639"/>
      <c r="I1838" s="637"/>
      <c r="J1838" s="640"/>
      <c r="K1838" s="178"/>
      <c r="L1838" s="63"/>
      <c r="M1838" s="63"/>
      <c r="N1838" s="63"/>
      <c r="O1838" s="63"/>
    </row>
    <row r="1839" spans="1:15" s="80" customFormat="1" ht="13.5" customHeight="1">
      <c r="A1839" s="641"/>
      <c r="B1839" s="634"/>
      <c r="C1839" s="635"/>
      <c r="D1839" s="636"/>
      <c r="E1839" s="637"/>
      <c r="F1839" s="638"/>
      <c r="G1839" s="637"/>
      <c r="H1839" s="639"/>
      <c r="I1839" s="637"/>
      <c r="J1839" s="178"/>
      <c r="K1839" s="178"/>
      <c r="L1839" s="63"/>
      <c r="M1839" s="63"/>
      <c r="N1839" s="63"/>
      <c r="O1839" s="63"/>
    </row>
    <row r="1840" spans="1:15" s="80" customFormat="1" ht="13.5" customHeight="1">
      <c r="A1840" s="641"/>
      <c r="B1840" s="634"/>
      <c r="C1840" s="635"/>
      <c r="D1840" s="636"/>
      <c r="E1840" s="637"/>
      <c r="F1840" s="638"/>
      <c r="G1840" s="637"/>
      <c r="H1840" s="639"/>
      <c r="I1840" s="637"/>
      <c r="J1840" s="178"/>
      <c r="K1840" s="178"/>
      <c r="L1840" s="63"/>
      <c r="M1840" s="63"/>
      <c r="N1840" s="63"/>
      <c r="O1840" s="63"/>
    </row>
    <row r="1841" spans="1:15" s="80" customFormat="1" ht="13.5" customHeight="1">
      <c r="A1841" s="641"/>
      <c r="B1841" s="634"/>
      <c r="C1841" s="635"/>
      <c r="D1841" s="636"/>
      <c r="E1841" s="637"/>
      <c r="F1841" s="638"/>
      <c r="G1841" s="637"/>
      <c r="H1841" s="639"/>
      <c r="I1841" s="637"/>
      <c r="J1841" s="178"/>
      <c r="K1841" s="178"/>
      <c r="L1841" s="63"/>
      <c r="M1841" s="63"/>
      <c r="N1841" s="63"/>
      <c r="O1841" s="63"/>
    </row>
    <row r="1842" spans="1:15" s="80" customFormat="1" ht="13.5" customHeight="1">
      <c r="A1842" s="641"/>
      <c r="B1842" s="634"/>
      <c r="C1842" s="635"/>
      <c r="D1842" s="636"/>
      <c r="E1842" s="637"/>
      <c r="F1842" s="638"/>
      <c r="G1842" s="637"/>
      <c r="H1842" s="639"/>
      <c r="I1842" s="637"/>
      <c r="J1842" s="178"/>
      <c r="K1842" s="178"/>
      <c r="L1842" s="63"/>
      <c r="M1842" s="63"/>
      <c r="N1842" s="63"/>
      <c r="O1842" s="63"/>
    </row>
    <row r="1843" spans="1:15" s="80" customFormat="1" ht="30" customHeight="1">
      <c r="A1843" s="641"/>
      <c r="B1843" s="634"/>
      <c r="C1843" s="635"/>
      <c r="D1843" s="636"/>
      <c r="E1843" s="637"/>
      <c r="F1843" s="638"/>
      <c r="G1843" s="637"/>
      <c r="H1843" s="639"/>
      <c r="I1843" s="637"/>
      <c r="J1843" s="178"/>
      <c r="K1843" s="178"/>
      <c r="L1843" s="63"/>
      <c r="M1843" s="63"/>
      <c r="N1843" s="63"/>
      <c r="O1843" s="63"/>
    </row>
    <row r="1844" spans="1:15" s="80" customFormat="1" ht="13.5" customHeight="1">
      <c r="A1844" s="641"/>
      <c r="B1844" s="634"/>
      <c r="C1844" s="635"/>
      <c r="D1844" s="636"/>
      <c r="E1844" s="637"/>
      <c r="F1844" s="638"/>
      <c r="G1844" s="637"/>
      <c r="H1844" s="639"/>
      <c r="I1844" s="637"/>
      <c r="J1844" s="178"/>
      <c r="K1844" s="178"/>
      <c r="L1844" s="63"/>
      <c r="M1844" s="63"/>
      <c r="N1844" s="63"/>
      <c r="O1844" s="63"/>
    </row>
    <row r="1845" spans="1:15" s="80" customFormat="1" ht="13.5" customHeight="1">
      <c r="A1845" s="641"/>
      <c r="B1845" s="634"/>
      <c r="C1845" s="635"/>
      <c r="D1845" s="636"/>
      <c r="E1845" s="637"/>
      <c r="F1845" s="638"/>
      <c r="G1845" s="637"/>
      <c r="H1845" s="639"/>
      <c r="I1845" s="637"/>
      <c r="J1845" s="178"/>
      <c r="K1845" s="178"/>
      <c r="L1845" s="63"/>
      <c r="M1845" s="63"/>
      <c r="N1845" s="63"/>
      <c r="O1845" s="63"/>
    </row>
    <row r="1846" spans="1:15" s="80" customFormat="1" ht="13.5" customHeight="1">
      <c r="A1846" s="641"/>
      <c r="B1846" s="634"/>
      <c r="C1846" s="635"/>
      <c r="D1846" s="636"/>
      <c r="E1846" s="637"/>
      <c r="F1846" s="638"/>
      <c r="G1846" s="637"/>
      <c r="H1846" s="639"/>
      <c r="I1846" s="637"/>
      <c r="J1846" s="178"/>
      <c r="K1846" s="178"/>
      <c r="L1846" s="63"/>
      <c r="M1846" s="63"/>
      <c r="N1846" s="63"/>
      <c r="O1846" s="63"/>
    </row>
    <row r="1847" spans="1:15" s="80" customFormat="1" ht="13.5" customHeight="1">
      <c r="A1847" s="641"/>
      <c r="B1847" s="634"/>
      <c r="C1847" s="635"/>
      <c r="D1847" s="636"/>
      <c r="E1847" s="637"/>
      <c r="F1847" s="638"/>
      <c r="G1847" s="637"/>
      <c r="H1847" s="639"/>
      <c r="I1847" s="637"/>
      <c r="J1847" s="178"/>
      <c r="K1847" s="178"/>
      <c r="L1847" s="63"/>
      <c r="M1847" s="63"/>
      <c r="N1847" s="63"/>
      <c r="O1847" s="63"/>
    </row>
    <row r="1848" spans="1:15" s="80" customFormat="1" ht="13.5" customHeight="1">
      <c r="A1848" s="641"/>
      <c r="B1848" s="634"/>
      <c r="C1848" s="635"/>
      <c r="D1848" s="636"/>
      <c r="E1848" s="637"/>
      <c r="F1848" s="638"/>
      <c r="G1848" s="637"/>
      <c r="H1848" s="639"/>
      <c r="I1848" s="637"/>
      <c r="J1848" s="178"/>
      <c r="K1848" s="178"/>
      <c r="L1848" s="63"/>
      <c r="M1848" s="63"/>
      <c r="N1848" s="63"/>
      <c r="O1848" s="63"/>
    </row>
    <row r="1849" spans="1:15" s="80" customFormat="1" ht="13.5" customHeight="1">
      <c r="A1849" s="641"/>
      <c r="B1849" s="634"/>
      <c r="C1849" s="635"/>
      <c r="D1849" s="636"/>
      <c r="E1849" s="637"/>
      <c r="F1849" s="638"/>
      <c r="G1849" s="637"/>
      <c r="H1849" s="639"/>
      <c r="I1849" s="637"/>
      <c r="J1849" s="178"/>
      <c r="K1849" s="178"/>
      <c r="L1849" s="63"/>
      <c r="M1849" s="63"/>
      <c r="N1849" s="63"/>
      <c r="O1849" s="63"/>
    </row>
    <row r="1850" spans="1:15" s="80" customFormat="1" ht="13.5" customHeight="1">
      <c r="A1850" s="641"/>
      <c r="B1850" s="634"/>
      <c r="C1850" s="635"/>
      <c r="D1850" s="636"/>
      <c r="E1850" s="637"/>
      <c r="F1850" s="638"/>
      <c r="G1850" s="637"/>
      <c r="H1850" s="639"/>
      <c r="I1850" s="637"/>
      <c r="J1850" s="178"/>
      <c r="K1850" s="178"/>
      <c r="L1850" s="63"/>
      <c r="M1850" s="63"/>
      <c r="N1850" s="63"/>
      <c r="O1850" s="63"/>
    </row>
    <row r="1851" spans="1:15" s="80" customFormat="1" ht="13.5" customHeight="1">
      <c r="A1851" s="641"/>
      <c r="B1851" s="634"/>
      <c r="C1851" s="635"/>
      <c r="D1851" s="636"/>
      <c r="E1851" s="637"/>
      <c r="F1851" s="638"/>
      <c r="G1851" s="637"/>
      <c r="H1851" s="639"/>
      <c r="I1851" s="637"/>
      <c r="J1851" s="178"/>
      <c r="K1851" s="178"/>
      <c r="L1851" s="63"/>
      <c r="M1851" s="63"/>
      <c r="N1851" s="63"/>
      <c r="O1851" s="63"/>
    </row>
    <row r="1852" spans="1:15" s="80" customFormat="1" ht="13.5" customHeight="1">
      <c r="A1852" s="641"/>
      <c r="B1852" s="634"/>
      <c r="C1852" s="635"/>
      <c r="D1852" s="636"/>
      <c r="E1852" s="637"/>
      <c r="F1852" s="638"/>
      <c r="G1852" s="637"/>
      <c r="H1852" s="639"/>
      <c r="I1852" s="637"/>
      <c r="J1852" s="178"/>
      <c r="K1852" s="178"/>
      <c r="L1852" s="63"/>
      <c r="M1852" s="63"/>
      <c r="N1852" s="63"/>
      <c r="O1852" s="63"/>
    </row>
    <row r="1853" spans="1:15" s="80" customFormat="1" ht="13.5" customHeight="1">
      <c r="A1853" s="641"/>
      <c r="B1853" s="634"/>
      <c r="C1853" s="635"/>
      <c r="D1853" s="636"/>
      <c r="E1853" s="637"/>
      <c r="F1853" s="638"/>
      <c r="G1853" s="637"/>
      <c r="H1853" s="639"/>
      <c r="I1853" s="637"/>
      <c r="J1853" s="178"/>
      <c r="K1853" s="178"/>
      <c r="L1853" s="63"/>
      <c r="M1853" s="63"/>
      <c r="N1853" s="63"/>
      <c r="O1853" s="63"/>
    </row>
    <row r="1854" spans="1:15" s="80" customFormat="1" ht="13.5" customHeight="1">
      <c r="A1854" s="641"/>
      <c r="B1854" s="634"/>
      <c r="C1854" s="635"/>
      <c r="D1854" s="636"/>
      <c r="E1854" s="637"/>
      <c r="F1854" s="638"/>
      <c r="G1854" s="637"/>
      <c r="H1854" s="639"/>
      <c r="I1854" s="637"/>
      <c r="J1854" s="178"/>
      <c r="K1854" s="178"/>
      <c r="L1854" s="63"/>
      <c r="M1854" s="63"/>
      <c r="N1854" s="63"/>
      <c r="O1854" s="63"/>
    </row>
    <row r="1855" spans="1:15" s="80" customFormat="1" ht="13.5" customHeight="1">
      <c r="A1855" s="641"/>
      <c r="B1855" s="634"/>
      <c r="C1855" s="635"/>
      <c r="D1855" s="636"/>
      <c r="E1855" s="637"/>
      <c r="F1855" s="638"/>
      <c r="G1855" s="637"/>
      <c r="H1855" s="639"/>
      <c r="I1855" s="637"/>
      <c r="J1855" s="178"/>
      <c r="K1855" s="178"/>
      <c r="L1855" s="63"/>
      <c r="M1855" s="63"/>
      <c r="N1855" s="63"/>
      <c r="O1855" s="63"/>
    </row>
    <row r="1856" spans="1:15" s="80" customFormat="1" ht="13.5" customHeight="1">
      <c r="A1856" s="641"/>
      <c r="B1856" s="634"/>
      <c r="C1856" s="635"/>
      <c r="D1856" s="636"/>
      <c r="E1856" s="637"/>
      <c r="F1856" s="638"/>
      <c r="G1856" s="637"/>
      <c r="H1856" s="639"/>
      <c r="I1856" s="637"/>
      <c r="J1856" s="178"/>
      <c r="K1856" s="178"/>
      <c r="L1856" s="63"/>
      <c r="M1856" s="63"/>
      <c r="N1856" s="63"/>
      <c r="O1856" s="63"/>
    </row>
    <row r="1857" spans="1:15" s="80" customFormat="1" ht="13.5" customHeight="1">
      <c r="A1857" s="641"/>
      <c r="B1857" s="634"/>
      <c r="C1857" s="635"/>
      <c r="D1857" s="636"/>
      <c r="E1857" s="637"/>
      <c r="F1857" s="638"/>
      <c r="G1857" s="637"/>
      <c r="H1857" s="639"/>
      <c r="I1857" s="637"/>
      <c r="J1857" s="178"/>
      <c r="K1857" s="178"/>
      <c r="L1857" s="63"/>
      <c r="M1857" s="63"/>
      <c r="N1857" s="63"/>
      <c r="O1857" s="63"/>
    </row>
    <row r="1858" spans="1:15" s="80" customFormat="1" ht="13.5" customHeight="1">
      <c r="A1858" s="641"/>
      <c r="B1858" s="634"/>
      <c r="C1858" s="635"/>
      <c r="D1858" s="636"/>
      <c r="E1858" s="637"/>
      <c r="F1858" s="638"/>
      <c r="G1858" s="637"/>
      <c r="H1858" s="639"/>
      <c r="I1858" s="637"/>
      <c r="J1858" s="178"/>
      <c r="K1858" s="178"/>
      <c r="L1858" s="63"/>
      <c r="M1858" s="63"/>
      <c r="N1858" s="63"/>
      <c r="O1858" s="63"/>
    </row>
    <row r="1859" spans="1:15" s="80" customFormat="1" ht="13.5" customHeight="1">
      <c r="A1859" s="641"/>
      <c r="B1859" s="634"/>
      <c r="C1859" s="635"/>
      <c r="D1859" s="636"/>
      <c r="E1859" s="637"/>
      <c r="F1859" s="638"/>
      <c r="G1859" s="637"/>
      <c r="H1859" s="639"/>
      <c r="I1859" s="637"/>
      <c r="J1859" s="178"/>
      <c r="K1859" s="178"/>
      <c r="L1859" s="63"/>
      <c r="M1859" s="63"/>
      <c r="N1859" s="63"/>
      <c r="O1859" s="63"/>
    </row>
    <row r="1860" spans="1:15" s="80" customFormat="1" ht="13.5" customHeight="1">
      <c r="A1860" s="641"/>
      <c r="B1860" s="634"/>
      <c r="C1860" s="635"/>
      <c r="D1860" s="636"/>
      <c r="E1860" s="637"/>
      <c r="F1860" s="638"/>
      <c r="G1860" s="637"/>
      <c r="H1860" s="639"/>
      <c r="I1860" s="637"/>
      <c r="J1860" s="178"/>
      <c r="K1860" s="178"/>
      <c r="L1860" s="63"/>
      <c r="M1860" s="63"/>
      <c r="N1860" s="63"/>
      <c r="O1860" s="63"/>
    </row>
    <row r="1861" spans="1:15" s="80" customFormat="1" ht="13.5" customHeight="1">
      <c r="A1861" s="641"/>
      <c r="B1861" s="634"/>
      <c r="C1861" s="635"/>
      <c r="D1861" s="636"/>
      <c r="E1861" s="637"/>
      <c r="F1861" s="638"/>
      <c r="G1861" s="637"/>
      <c r="H1861" s="639"/>
      <c r="I1861" s="637"/>
      <c r="J1861" s="178"/>
      <c r="K1861" s="178"/>
      <c r="L1861" s="63"/>
      <c r="M1861" s="63"/>
      <c r="N1861" s="63"/>
      <c r="O1861" s="63"/>
    </row>
    <row r="1862" spans="1:15" s="80" customFormat="1" ht="13.5" customHeight="1">
      <c r="A1862" s="641"/>
      <c r="B1862" s="634"/>
      <c r="C1862" s="635"/>
      <c r="D1862" s="636"/>
      <c r="E1862" s="637"/>
      <c r="F1862" s="638"/>
      <c r="G1862" s="637"/>
      <c r="H1862" s="639"/>
      <c r="I1862" s="637"/>
      <c r="J1862" s="178"/>
      <c r="K1862" s="178"/>
      <c r="L1862" s="63"/>
      <c r="M1862" s="63"/>
      <c r="N1862" s="63"/>
      <c r="O1862" s="63"/>
    </row>
    <row r="1863" spans="1:15" s="80" customFormat="1" ht="13.5" customHeight="1">
      <c r="A1863" s="641"/>
      <c r="B1863" s="634"/>
      <c r="C1863" s="635"/>
      <c r="D1863" s="636"/>
      <c r="E1863" s="637"/>
      <c r="F1863" s="638"/>
      <c r="G1863" s="637"/>
      <c r="H1863" s="639"/>
      <c r="I1863" s="637"/>
      <c r="J1863" s="178"/>
      <c r="K1863" s="178"/>
      <c r="L1863" s="63"/>
      <c r="M1863" s="63"/>
      <c r="N1863" s="63"/>
      <c r="O1863" s="63"/>
    </row>
    <row r="1864" spans="1:15" s="80" customFormat="1" ht="13.5" customHeight="1">
      <c r="A1864" s="641"/>
      <c r="B1864" s="634"/>
      <c r="C1864" s="635"/>
      <c r="D1864" s="636"/>
      <c r="E1864" s="637"/>
      <c r="F1864" s="638"/>
      <c r="G1864" s="637"/>
      <c r="H1864" s="639"/>
      <c r="I1864" s="637"/>
      <c r="J1864" s="178"/>
      <c r="K1864" s="178"/>
      <c r="L1864" s="63"/>
      <c r="M1864" s="63"/>
      <c r="N1864" s="63"/>
      <c r="O1864" s="63"/>
    </row>
    <row r="1865" spans="1:15" s="80" customFormat="1" ht="13.5" customHeight="1">
      <c r="A1865" s="641"/>
      <c r="B1865" s="634"/>
      <c r="C1865" s="635"/>
      <c r="D1865" s="636"/>
      <c r="E1865" s="637"/>
      <c r="F1865" s="638"/>
      <c r="G1865" s="637"/>
      <c r="H1865" s="639"/>
      <c r="I1865" s="637"/>
      <c r="J1865" s="178"/>
      <c r="K1865" s="178"/>
      <c r="L1865" s="63"/>
      <c r="M1865" s="63"/>
      <c r="N1865" s="63"/>
      <c r="O1865" s="63"/>
    </row>
    <row r="1866" spans="1:15" s="80" customFormat="1" ht="13.5" customHeight="1">
      <c r="A1866" s="641"/>
      <c r="B1866" s="634"/>
      <c r="C1866" s="635"/>
      <c r="D1866" s="636"/>
      <c r="E1866" s="637"/>
      <c r="F1866" s="638"/>
      <c r="G1866" s="637"/>
      <c r="H1866" s="639"/>
      <c r="I1866" s="637"/>
      <c r="J1866" s="178"/>
      <c r="K1866" s="178"/>
      <c r="L1866" s="63"/>
      <c r="M1866" s="63"/>
      <c r="N1866" s="63"/>
      <c r="O1866" s="63"/>
    </row>
    <row r="1867" spans="1:15" s="80" customFormat="1" ht="13.5" customHeight="1">
      <c r="A1867" s="641"/>
      <c r="B1867" s="634"/>
      <c r="C1867" s="635"/>
      <c r="D1867" s="636"/>
      <c r="E1867" s="637"/>
      <c r="F1867" s="638"/>
      <c r="G1867" s="637"/>
      <c r="H1867" s="639"/>
      <c r="I1867" s="637"/>
      <c r="J1867" s="178"/>
      <c r="K1867" s="178"/>
      <c r="L1867" s="63"/>
      <c r="M1867" s="63"/>
      <c r="N1867" s="63"/>
      <c r="O1867" s="63"/>
    </row>
    <row r="1868" spans="1:15" s="80" customFormat="1" ht="13.5" customHeight="1">
      <c r="A1868" s="641"/>
      <c r="B1868" s="634"/>
      <c r="C1868" s="635"/>
      <c r="D1868" s="636"/>
      <c r="E1868" s="637"/>
      <c r="F1868" s="638"/>
      <c r="G1868" s="637"/>
      <c r="H1868" s="639"/>
      <c r="I1868" s="637"/>
      <c r="J1868" s="178"/>
      <c r="K1868" s="178"/>
      <c r="L1868" s="63"/>
      <c r="M1868" s="63"/>
      <c r="N1868" s="63"/>
      <c r="O1868" s="63"/>
    </row>
    <row r="1869" spans="1:15" s="80" customFormat="1" ht="13.5" customHeight="1">
      <c r="A1869" s="641"/>
      <c r="B1869" s="634"/>
      <c r="C1869" s="635"/>
      <c r="D1869" s="636"/>
      <c r="E1869" s="637"/>
      <c r="F1869" s="638"/>
      <c r="G1869" s="637"/>
      <c r="H1869" s="639"/>
      <c r="I1869" s="637"/>
      <c r="J1869" s="178"/>
      <c r="K1869" s="178"/>
      <c r="L1869" s="63"/>
      <c r="M1869" s="63"/>
      <c r="N1869" s="63"/>
      <c r="O1869" s="63"/>
    </row>
    <row r="1870" spans="1:15" s="80" customFormat="1" ht="13.5" customHeight="1">
      <c r="A1870" s="641"/>
      <c r="B1870" s="634"/>
      <c r="C1870" s="635"/>
      <c r="D1870" s="636"/>
      <c r="E1870" s="637"/>
      <c r="F1870" s="638"/>
      <c r="G1870" s="637"/>
      <c r="H1870" s="639"/>
      <c r="I1870" s="637"/>
      <c r="J1870" s="178"/>
      <c r="K1870" s="178"/>
      <c r="L1870" s="63"/>
      <c r="M1870" s="63"/>
      <c r="N1870" s="63"/>
      <c r="O1870" s="63"/>
    </row>
    <row r="1871" spans="1:15" s="80" customFormat="1" ht="13.5" customHeight="1">
      <c r="A1871" s="641"/>
      <c r="B1871" s="634"/>
      <c r="C1871" s="635"/>
      <c r="D1871" s="636"/>
      <c r="E1871" s="637"/>
      <c r="F1871" s="638"/>
      <c r="G1871" s="637"/>
      <c r="H1871" s="639"/>
      <c r="I1871" s="637"/>
      <c r="J1871" s="178"/>
      <c r="K1871" s="178"/>
      <c r="L1871" s="63"/>
      <c r="M1871" s="63"/>
      <c r="N1871" s="63"/>
      <c r="O1871" s="63"/>
    </row>
    <row r="1872" spans="1:15" s="80" customFormat="1" ht="13.5" customHeight="1">
      <c r="A1872" s="641"/>
      <c r="B1872" s="634"/>
      <c r="C1872" s="635"/>
      <c r="D1872" s="636"/>
      <c r="E1872" s="637"/>
      <c r="F1872" s="638"/>
      <c r="G1872" s="637"/>
      <c r="H1872" s="639"/>
      <c r="I1872" s="637"/>
      <c r="J1872" s="178"/>
      <c r="K1872" s="178"/>
      <c r="L1872" s="63"/>
      <c r="M1872" s="63"/>
      <c r="N1872" s="63"/>
      <c r="O1872" s="63"/>
    </row>
    <row r="1873" spans="1:15" s="80" customFormat="1" ht="13.5" customHeight="1">
      <c r="A1873" s="641"/>
      <c r="B1873" s="634"/>
      <c r="C1873" s="635"/>
      <c r="D1873" s="636"/>
      <c r="E1873" s="637"/>
      <c r="F1873" s="638"/>
      <c r="G1873" s="637"/>
      <c r="H1873" s="639"/>
      <c r="I1873" s="637"/>
      <c r="J1873" s="178"/>
      <c r="K1873" s="178"/>
      <c r="L1873" s="63"/>
      <c r="M1873" s="63"/>
      <c r="N1873" s="63"/>
      <c r="O1873" s="63"/>
    </row>
    <row r="1874" spans="1:15" s="80" customFormat="1" ht="13.5" customHeight="1">
      <c r="A1874" s="641"/>
      <c r="B1874" s="634"/>
      <c r="C1874" s="635"/>
      <c r="D1874" s="636"/>
      <c r="E1874" s="637"/>
      <c r="F1874" s="638"/>
      <c r="G1874" s="637"/>
      <c r="H1874" s="639"/>
      <c r="I1874" s="637"/>
      <c r="J1874" s="178"/>
      <c r="K1874" s="178"/>
      <c r="L1874" s="63"/>
      <c r="M1874" s="63"/>
      <c r="N1874" s="63"/>
      <c r="O1874" s="63"/>
    </row>
    <row r="1875" spans="1:15" s="80" customFormat="1" ht="13.5" customHeight="1">
      <c r="A1875" s="641"/>
      <c r="B1875" s="634"/>
      <c r="C1875" s="635"/>
      <c r="D1875" s="636"/>
      <c r="E1875" s="637"/>
      <c r="F1875" s="638"/>
      <c r="G1875" s="637"/>
      <c r="H1875" s="639"/>
      <c r="I1875" s="637"/>
      <c r="J1875" s="178"/>
      <c r="K1875" s="178"/>
      <c r="L1875" s="63"/>
      <c r="M1875" s="63"/>
      <c r="N1875" s="63"/>
      <c r="O1875" s="63"/>
    </row>
    <row r="1876" spans="1:15" s="80" customFormat="1" ht="13.5" customHeight="1">
      <c r="A1876" s="641"/>
      <c r="B1876" s="634"/>
      <c r="C1876" s="635"/>
      <c r="D1876" s="636"/>
      <c r="E1876" s="637"/>
      <c r="F1876" s="638"/>
      <c r="G1876" s="637"/>
      <c r="H1876" s="639"/>
      <c r="I1876" s="637"/>
      <c r="J1876" s="178"/>
      <c r="K1876" s="178"/>
      <c r="L1876" s="63"/>
      <c r="M1876" s="63"/>
      <c r="N1876" s="63"/>
      <c r="O1876" s="63"/>
    </row>
    <row r="1877" spans="1:15" s="80" customFormat="1" ht="13.5" customHeight="1">
      <c r="A1877" s="641"/>
      <c r="B1877" s="634"/>
      <c r="C1877" s="635"/>
      <c r="D1877" s="636"/>
      <c r="E1877" s="637"/>
      <c r="F1877" s="638"/>
      <c r="G1877" s="637"/>
      <c r="H1877" s="639"/>
      <c r="I1877" s="637"/>
      <c r="J1877" s="178"/>
      <c r="K1877" s="178"/>
      <c r="L1877" s="63"/>
      <c r="M1877" s="63"/>
      <c r="N1877" s="63"/>
      <c r="O1877" s="63"/>
    </row>
    <row r="1878" spans="1:15" s="80" customFormat="1" ht="13.5" customHeight="1">
      <c r="A1878" s="641"/>
      <c r="B1878" s="634"/>
      <c r="C1878" s="635"/>
      <c r="D1878" s="636"/>
      <c r="E1878" s="637"/>
      <c r="F1878" s="638"/>
      <c r="G1878" s="637"/>
      <c r="H1878" s="639"/>
      <c r="I1878" s="637"/>
      <c r="J1878" s="178"/>
      <c r="K1878" s="178"/>
      <c r="L1878" s="63"/>
      <c r="M1878" s="63"/>
      <c r="N1878" s="63"/>
      <c r="O1878" s="63"/>
    </row>
    <row r="1879" spans="1:15" s="80" customFormat="1" ht="13.5" customHeight="1">
      <c r="A1879" s="641"/>
      <c r="B1879" s="634"/>
      <c r="C1879" s="635"/>
      <c r="D1879" s="636"/>
      <c r="E1879" s="637"/>
      <c r="F1879" s="638"/>
      <c r="G1879" s="637"/>
      <c r="H1879" s="639"/>
      <c r="I1879" s="637"/>
      <c r="J1879" s="178"/>
      <c r="K1879" s="178"/>
      <c r="L1879" s="63"/>
      <c r="M1879" s="63"/>
      <c r="N1879" s="63"/>
      <c r="O1879" s="63"/>
    </row>
    <row r="1880" spans="1:15" s="80" customFormat="1" ht="30" customHeight="1">
      <c r="A1880" s="641"/>
      <c r="B1880" s="634"/>
      <c r="C1880" s="635"/>
      <c r="D1880" s="636"/>
      <c r="E1880" s="637"/>
      <c r="F1880" s="638"/>
      <c r="G1880" s="637"/>
      <c r="H1880" s="639"/>
      <c r="I1880" s="637"/>
      <c r="J1880" s="178"/>
      <c r="K1880" s="178"/>
      <c r="L1880" s="63"/>
      <c r="M1880" s="63"/>
      <c r="N1880" s="63"/>
      <c r="O1880" s="63"/>
    </row>
    <row r="1881" spans="1:15" ht="17.25" customHeight="1">
      <c r="A1881" s="634"/>
      <c r="E1881" s="634"/>
      <c r="F1881" s="634"/>
      <c r="G1881" s="634"/>
      <c r="H1881" s="634"/>
      <c r="I1881" s="634"/>
      <c r="K1881" s="65"/>
      <c r="L1881" s="63"/>
      <c r="M1881" s="63"/>
      <c r="N1881" s="63"/>
      <c r="O1881" s="63"/>
    </row>
    <row r="1882" spans="1:11" ht="12.75" customHeight="1">
      <c r="A1882" s="634"/>
      <c r="E1882" s="634"/>
      <c r="F1882" s="634"/>
      <c r="G1882" s="634"/>
      <c r="H1882" s="634"/>
      <c r="I1882" s="634"/>
      <c r="K1882" s="65"/>
    </row>
    <row r="1883" spans="1:11" ht="12.75" customHeight="1">
      <c r="A1883" s="634"/>
      <c r="E1883" s="634"/>
      <c r="F1883" s="634"/>
      <c r="G1883" s="634"/>
      <c r="H1883" s="634"/>
      <c r="I1883" s="634"/>
      <c r="K1883" s="65"/>
    </row>
    <row r="1909" ht="18">
      <c r="J1909" s="65"/>
    </row>
    <row r="1910" ht="18">
      <c r="J1910" s="65"/>
    </row>
    <row r="1911" ht="18">
      <c r="J1911" s="65"/>
    </row>
  </sheetData>
  <sheetProtection password="F751" sheet="1" objects="1" scenarios="1"/>
  <mergeCells count="30">
    <mergeCell ref="C1837:E1837"/>
    <mergeCell ref="G1837:H1837"/>
    <mergeCell ref="C1801:E1801"/>
    <mergeCell ref="C1814:E1814"/>
    <mergeCell ref="C1832:E1832"/>
    <mergeCell ref="C1836:E1836"/>
    <mergeCell ref="C1633:E1633"/>
    <mergeCell ref="C1666:E1666"/>
    <mergeCell ref="C1713:E1713"/>
    <mergeCell ref="C1784:E1784"/>
    <mergeCell ref="C1404:E1404"/>
    <mergeCell ref="C1444:E1444"/>
    <mergeCell ref="C1536:E1536"/>
    <mergeCell ref="C1552:E1552"/>
    <mergeCell ref="C949:E949"/>
    <mergeCell ref="C1207:E1207"/>
    <mergeCell ref="C1329:E1329"/>
    <mergeCell ref="C1365:E1365"/>
    <mergeCell ref="C251:E251"/>
    <mergeCell ref="C340:E340"/>
    <mergeCell ref="C471:E471"/>
    <mergeCell ref="C800:E800"/>
    <mergeCell ref="C34:E34"/>
    <mergeCell ref="C57:E57"/>
    <mergeCell ref="C73:E73"/>
    <mergeCell ref="C167:E167"/>
    <mergeCell ref="B1:I1"/>
    <mergeCell ref="D4:F4"/>
    <mergeCell ref="G4:I4"/>
    <mergeCell ref="J4:J5"/>
  </mergeCells>
  <printOptions/>
  <pageMargins left="0.75" right="0.75" top="1" bottom="1" header="0.492125985" footer="0.49212598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917"/>
  <sheetViews>
    <sheetView tabSelected="1" zoomScale="80" zoomScaleNormal="80" workbookViewId="0" topLeftCell="A1">
      <selection activeCell="E38" sqref="E38"/>
    </sheetView>
  </sheetViews>
  <sheetFormatPr defaultColWidth="8.421875" defaultRowHeight="12.75"/>
  <cols>
    <col min="1" max="1" width="11.57421875" style="641" customWidth="1"/>
    <col min="2" max="2" width="79.57421875" style="680" customWidth="1"/>
    <col min="3" max="3" width="7.140625" style="635" customWidth="1"/>
    <col min="4" max="4" width="10.140625" style="637" customWidth="1"/>
    <col min="5" max="5" width="9.57421875" style="639" customWidth="1"/>
    <col min="6" max="6" width="12.00390625" style="637" customWidth="1"/>
    <col min="7" max="7" width="11.7109375" style="178" customWidth="1"/>
    <col min="8" max="8" width="6.140625" style="65" customWidth="1"/>
    <col min="9" max="9" width="8.8515625" style="65" customWidth="1"/>
    <col min="10" max="10" width="11.00390625" style="65" customWidth="1"/>
    <col min="11" max="12" width="8.421875" style="65" customWidth="1"/>
    <col min="13" max="16384" width="8.421875" style="65" customWidth="1"/>
  </cols>
  <sheetData>
    <row r="1" spans="1:10" ht="45" customHeight="1">
      <c r="A1" s="424"/>
      <c r="B1" s="760" t="s">
        <v>115</v>
      </c>
      <c r="C1" s="761"/>
      <c r="D1" s="761"/>
      <c r="E1" s="761"/>
      <c r="F1" s="762"/>
      <c r="G1" s="62"/>
      <c r="H1" s="63"/>
      <c r="I1" s="63"/>
      <c r="J1" s="63"/>
    </row>
    <row r="2" spans="1:10" ht="18" customHeight="1">
      <c r="A2" s="763" t="s">
        <v>123</v>
      </c>
      <c r="B2" s="739"/>
      <c r="C2" s="429"/>
      <c r="D2" s="763" t="s">
        <v>124</v>
      </c>
      <c r="E2" s="738"/>
      <c r="F2" s="739"/>
      <c r="G2" s="67"/>
      <c r="H2" s="63"/>
      <c r="I2" s="63"/>
      <c r="J2" s="63"/>
    </row>
    <row r="3" spans="1:10" ht="18" customHeight="1">
      <c r="A3" s="764" t="s">
        <v>125</v>
      </c>
      <c r="B3" s="739"/>
      <c r="C3" s="426"/>
      <c r="D3" s="763" t="s">
        <v>126</v>
      </c>
      <c r="E3" s="738"/>
      <c r="F3" s="739"/>
      <c r="G3" s="67"/>
      <c r="H3" s="63"/>
      <c r="I3" s="63"/>
      <c r="J3" s="63"/>
    </row>
    <row r="4" spans="1:10" ht="21.75" customHeight="1">
      <c r="A4" s="433"/>
      <c r="B4" s="642"/>
      <c r="C4" s="435"/>
      <c r="D4" s="748" t="s">
        <v>117</v>
      </c>
      <c r="E4" s="748"/>
      <c r="F4" s="748"/>
      <c r="G4" s="73"/>
      <c r="H4" s="63"/>
      <c r="I4" s="63"/>
      <c r="J4" s="63"/>
    </row>
    <row r="5" spans="1:10" s="80" customFormat="1" ht="18">
      <c r="A5" s="436" t="s">
        <v>994</v>
      </c>
      <c r="B5" s="643" t="s">
        <v>995</v>
      </c>
      <c r="C5" s="644" t="s">
        <v>1052</v>
      </c>
      <c r="D5" s="644" t="s">
        <v>1053</v>
      </c>
      <c r="E5" s="645" t="s">
        <v>1462</v>
      </c>
      <c r="F5" s="644" t="s">
        <v>1457</v>
      </c>
      <c r="G5" s="79"/>
      <c r="H5" s="63"/>
      <c r="I5" s="63"/>
      <c r="J5" s="63"/>
    </row>
    <row r="6" spans="1:10" s="80" customFormat="1" ht="18" customHeight="1" hidden="1">
      <c r="A6" s="441" t="s">
        <v>1463</v>
      </c>
      <c r="B6" s="643" t="s">
        <v>1012</v>
      </c>
      <c r="C6" s="442"/>
      <c r="D6" s="444"/>
      <c r="E6" s="446"/>
      <c r="F6" s="445"/>
      <c r="G6" s="84"/>
      <c r="H6" s="63"/>
      <c r="I6" s="63"/>
      <c r="J6" s="63"/>
    </row>
    <row r="7" spans="1:10" s="91" customFormat="1" ht="15" customHeight="1" hidden="1">
      <c r="A7" s="448" t="s">
        <v>1464</v>
      </c>
      <c r="B7" s="449" t="s">
        <v>1054</v>
      </c>
      <c r="C7" s="450" t="s">
        <v>1055</v>
      </c>
      <c r="D7" s="452"/>
      <c r="E7" s="454">
        <v>3.31</v>
      </c>
      <c r="F7" s="453">
        <f>D7*E7</f>
        <v>0</v>
      </c>
      <c r="G7" s="89"/>
      <c r="H7" s="90"/>
      <c r="I7" s="90"/>
      <c r="J7" s="90"/>
    </row>
    <row r="8" spans="1:10" s="91" customFormat="1" ht="15" customHeight="1" hidden="1">
      <c r="A8" s="456"/>
      <c r="B8" s="457" t="s">
        <v>1056</v>
      </c>
      <c r="C8" s="450"/>
      <c r="D8" s="452"/>
      <c r="E8" s="454"/>
      <c r="F8" s="453"/>
      <c r="G8" s="89"/>
      <c r="H8" s="90"/>
      <c r="I8" s="90"/>
      <c r="J8" s="90"/>
    </row>
    <row r="9" spans="1:10" s="91" customFormat="1" ht="15" customHeight="1" hidden="1">
      <c r="A9" s="456"/>
      <c r="B9" s="457" t="s">
        <v>1057</v>
      </c>
      <c r="C9" s="450"/>
      <c r="D9" s="452"/>
      <c r="E9" s="454"/>
      <c r="F9" s="453"/>
      <c r="G9" s="89"/>
      <c r="H9" s="90"/>
      <c r="I9" s="90"/>
      <c r="J9" s="90"/>
    </row>
    <row r="10" spans="1:10" s="91" customFormat="1" ht="15" customHeight="1" hidden="1">
      <c r="A10" s="456"/>
      <c r="B10" s="457" t="s">
        <v>1058</v>
      </c>
      <c r="C10" s="450"/>
      <c r="D10" s="452"/>
      <c r="E10" s="454"/>
      <c r="F10" s="453"/>
      <c r="G10" s="89"/>
      <c r="H10" s="90"/>
      <c r="I10" s="90"/>
      <c r="J10" s="90"/>
    </row>
    <row r="11" spans="1:10" s="91" customFormat="1" ht="15" customHeight="1" hidden="1">
      <c r="A11" s="456"/>
      <c r="B11" s="457" t="s">
        <v>1059</v>
      </c>
      <c r="C11" s="450"/>
      <c r="D11" s="452"/>
      <c r="E11" s="454"/>
      <c r="F11" s="453"/>
      <c r="G11" s="89"/>
      <c r="H11" s="90"/>
      <c r="I11" s="90"/>
      <c r="J11" s="90"/>
    </row>
    <row r="12" spans="1:10" s="91" customFormat="1" ht="45" customHeight="1" hidden="1">
      <c r="A12" s="456" t="s">
        <v>1465</v>
      </c>
      <c r="B12" s="458" t="s">
        <v>1060</v>
      </c>
      <c r="C12" s="450" t="s">
        <v>1061</v>
      </c>
      <c r="D12" s="452"/>
      <c r="E12" s="454">
        <v>623.8</v>
      </c>
      <c r="F12" s="453">
        <f>D12*E12</f>
        <v>0</v>
      </c>
      <c r="G12" s="89"/>
      <c r="H12" s="90"/>
      <c r="I12" s="90"/>
      <c r="J12" s="90"/>
    </row>
    <row r="13" spans="1:10" s="91" customFormat="1" ht="18" customHeight="1" hidden="1">
      <c r="A13" s="456" t="s">
        <v>1466</v>
      </c>
      <c r="B13" s="458" t="s">
        <v>1062</v>
      </c>
      <c r="C13" s="450" t="s">
        <v>1467</v>
      </c>
      <c r="D13" s="452"/>
      <c r="E13" s="454">
        <v>1.46</v>
      </c>
      <c r="F13" s="453">
        <f>D13*E13</f>
        <v>0</v>
      </c>
      <c r="G13" s="89"/>
      <c r="H13" s="90"/>
      <c r="I13" s="90"/>
      <c r="J13" s="90"/>
    </row>
    <row r="14" spans="1:10" s="91" customFormat="1" ht="30" customHeight="1" hidden="1">
      <c r="A14" s="456" t="s">
        <v>1546</v>
      </c>
      <c r="B14" s="458" t="s">
        <v>1547</v>
      </c>
      <c r="C14" s="450" t="s">
        <v>1055</v>
      </c>
      <c r="D14" s="452"/>
      <c r="E14" s="454">
        <v>0.57</v>
      </c>
      <c r="F14" s="453">
        <f>D14*E14</f>
        <v>0</v>
      </c>
      <c r="G14" s="89"/>
      <c r="H14" s="90"/>
      <c r="I14" s="90"/>
      <c r="J14" s="90"/>
    </row>
    <row r="15" spans="1:10" s="91" customFormat="1" ht="30" customHeight="1" hidden="1">
      <c r="A15" s="456" t="s">
        <v>1468</v>
      </c>
      <c r="B15" s="458" t="s">
        <v>1063</v>
      </c>
      <c r="C15" s="450" t="s">
        <v>1055</v>
      </c>
      <c r="D15" s="452"/>
      <c r="E15" s="454">
        <v>200.27</v>
      </c>
      <c r="F15" s="453">
        <f>D15*E15</f>
        <v>0</v>
      </c>
      <c r="G15" s="89"/>
      <c r="H15" s="90"/>
      <c r="I15" s="90"/>
      <c r="J15" s="90"/>
    </row>
    <row r="16" spans="1:10" s="91" customFormat="1" ht="15" customHeight="1" hidden="1">
      <c r="A16" s="456"/>
      <c r="B16" s="457" t="s">
        <v>1064</v>
      </c>
      <c r="C16" s="450"/>
      <c r="D16" s="452"/>
      <c r="E16" s="454"/>
      <c r="F16" s="453"/>
      <c r="G16" s="89"/>
      <c r="H16" s="90"/>
      <c r="I16" s="90"/>
      <c r="J16" s="90"/>
    </row>
    <row r="17" spans="1:10" s="91" customFormat="1" ht="15" customHeight="1" hidden="1">
      <c r="A17" s="456" t="s">
        <v>119</v>
      </c>
      <c r="B17" s="457" t="s">
        <v>1065</v>
      </c>
      <c r="C17" s="450"/>
      <c r="D17" s="452"/>
      <c r="E17" s="454"/>
      <c r="F17" s="453"/>
      <c r="G17" s="89"/>
      <c r="H17" s="90"/>
      <c r="I17" s="90"/>
      <c r="J17" s="90"/>
    </row>
    <row r="18" spans="1:10" s="91" customFormat="1" ht="15" customHeight="1" hidden="1">
      <c r="A18" s="456"/>
      <c r="B18" s="457" t="s">
        <v>1066</v>
      </c>
      <c r="C18" s="450"/>
      <c r="D18" s="452"/>
      <c r="E18" s="454"/>
      <c r="F18" s="453"/>
      <c r="G18" s="89"/>
      <c r="H18" s="90"/>
      <c r="I18" s="90"/>
      <c r="J18" s="90"/>
    </row>
    <row r="19" spans="1:10" s="91" customFormat="1" ht="15" customHeight="1" hidden="1">
      <c r="A19" s="456"/>
      <c r="B19" s="457" t="s">
        <v>1067</v>
      </c>
      <c r="C19" s="450"/>
      <c r="D19" s="452"/>
      <c r="E19" s="454"/>
      <c r="F19" s="453"/>
      <c r="G19" s="89"/>
      <c r="H19" s="90"/>
      <c r="I19" s="90"/>
      <c r="J19" s="90"/>
    </row>
    <row r="20" spans="1:10" s="91" customFormat="1" ht="15" customHeight="1" hidden="1">
      <c r="A20" s="456"/>
      <c r="B20" s="457" t="s">
        <v>1068</v>
      </c>
      <c r="C20" s="450"/>
      <c r="D20" s="452"/>
      <c r="E20" s="454"/>
      <c r="F20" s="453"/>
      <c r="G20" s="89"/>
      <c r="H20" s="90"/>
      <c r="I20" s="90"/>
      <c r="J20" s="90"/>
    </row>
    <row r="21" spans="1:10" s="91" customFormat="1" ht="15" customHeight="1" hidden="1">
      <c r="A21" s="456"/>
      <c r="B21" s="457" t="s">
        <v>1069</v>
      </c>
      <c r="C21" s="450"/>
      <c r="D21" s="452"/>
      <c r="E21" s="454"/>
      <c r="F21" s="453"/>
      <c r="G21" s="89"/>
      <c r="H21" s="90"/>
      <c r="I21" s="90"/>
      <c r="J21" s="90"/>
    </row>
    <row r="22" spans="1:10" s="91" customFormat="1" ht="15" customHeight="1" hidden="1">
      <c r="A22" s="456"/>
      <c r="B22" s="457" t="s">
        <v>1070</v>
      </c>
      <c r="C22" s="450"/>
      <c r="D22" s="452"/>
      <c r="E22" s="454"/>
      <c r="F22" s="453"/>
      <c r="G22" s="89"/>
      <c r="H22" s="90"/>
      <c r="I22" s="90"/>
      <c r="J22" s="90"/>
    </row>
    <row r="23" spans="1:10" s="91" customFormat="1" ht="15" customHeight="1" hidden="1">
      <c r="A23" s="456"/>
      <c r="B23" s="457" t="s">
        <v>1071</v>
      </c>
      <c r="C23" s="450"/>
      <c r="D23" s="452"/>
      <c r="E23" s="454"/>
      <c r="F23" s="453"/>
      <c r="G23" s="89"/>
      <c r="H23" s="90"/>
      <c r="I23" s="90"/>
      <c r="J23" s="90"/>
    </row>
    <row r="24" spans="1:10" s="91" customFormat="1" ht="30" customHeight="1" hidden="1">
      <c r="A24" s="456"/>
      <c r="B24" s="457" t="s">
        <v>1072</v>
      </c>
      <c r="C24" s="450"/>
      <c r="D24" s="452"/>
      <c r="E24" s="454"/>
      <c r="F24" s="453"/>
      <c r="G24" s="89"/>
      <c r="H24" s="90"/>
      <c r="I24" s="90"/>
      <c r="J24" s="90"/>
    </row>
    <row r="25" spans="1:10" s="91" customFormat="1" ht="15" customHeight="1" hidden="1">
      <c r="A25" s="456"/>
      <c r="B25" s="457" t="s">
        <v>1073</v>
      </c>
      <c r="C25" s="450"/>
      <c r="D25" s="452"/>
      <c r="E25" s="454"/>
      <c r="F25" s="453"/>
      <c r="G25" s="89"/>
      <c r="H25" s="90"/>
      <c r="I25" s="90"/>
      <c r="J25" s="90"/>
    </row>
    <row r="26" spans="1:10" s="91" customFormat="1" ht="15" customHeight="1" hidden="1">
      <c r="A26" s="456"/>
      <c r="B26" s="457" t="s">
        <v>1074</v>
      </c>
      <c r="C26" s="450"/>
      <c r="D26" s="452"/>
      <c r="E26" s="454"/>
      <c r="F26" s="453"/>
      <c r="G26" s="89"/>
      <c r="H26" s="90"/>
      <c r="I26" s="90"/>
      <c r="J26" s="90"/>
    </row>
    <row r="27" spans="1:10" s="91" customFormat="1" ht="15" customHeight="1" hidden="1">
      <c r="A27" s="456" t="s">
        <v>1548</v>
      </c>
      <c r="B27" s="458" t="s">
        <v>1549</v>
      </c>
      <c r="C27" s="450" t="s">
        <v>1055</v>
      </c>
      <c r="D27" s="452"/>
      <c r="E27" s="454">
        <v>6.2</v>
      </c>
      <c r="F27" s="453">
        <f>D27*E27</f>
        <v>0</v>
      </c>
      <c r="G27" s="89"/>
      <c r="H27" s="90"/>
      <c r="I27" s="90"/>
      <c r="J27" s="90"/>
    </row>
    <row r="28" spans="1:10" s="91" customFormat="1" ht="15" customHeight="1" hidden="1">
      <c r="A28" s="456" t="s">
        <v>1469</v>
      </c>
      <c r="B28" s="458" t="s">
        <v>1075</v>
      </c>
      <c r="C28" s="450" t="s">
        <v>1076</v>
      </c>
      <c r="D28" s="452"/>
      <c r="E28" s="454">
        <v>52.58</v>
      </c>
      <c r="F28" s="453">
        <f>D28*E28</f>
        <v>0</v>
      </c>
      <c r="G28" s="89"/>
      <c r="H28" s="90"/>
      <c r="I28" s="90"/>
      <c r="J28" s="90"/>
    </row>
    <row r="29" spans="1:10" s="91" customFormat="1" ht="15" customHeight="1" hidden="1">
      <c r="A29" s="456" t="s">
        <v>1550</v>
      </c>
      <c r="B29" s="458" t="s">
        <v>1551</v>
      </c>
      <c r="C29" s="450" t="s">
        <v>1552</v>
      </c>
      <c r="D29" s="452"/>
      <c r="E29" s="454">
        <v>864.45</v>
      </c>
      <c r="F29" s="453">
        <f>D29*E29</f>
        <v>0</v>
      </c>
      <c r="G29" s="89"/>
      <c r="H29" s="90"/>
      <c r="I29" s="90"/>
      <c r="J29" s="90"/>
    </row>
    <row r="30" spans="1:10" s="91" customFormat="1" ht="45" customHeight="1" hidden="1">
      <c r="A30" s="456"/>
      <c r="B30" s="457" t="s">
        <v>1553</v>
      </c>
      <c r="C30" s="450"/>
      <c r="D30" s="452"/>
      <c r="E30" s="454"/>
      <c r="F30" s="453"/>
      <c r="G30" s="89"/>
      <c r="H30" s="90"/>
      <c r="I30" s="90"/>
      <c r="J30" s="90"/>
    </row>
    <row r="31" spans="1:10" s="91" customFormat="1" ht="15" customHeight="1" hidden="1">
      <c r="A31" s="456"/>
      <c r="B31" s="457" t="s">
        <v>1554</v>
      </c>
      <c r="C31" s="450"/>
      <c r="D31" s="452"/>
      <c r="E31" s="454"/>
      <c r="F31" s="453"/>
      <c r="G31" s="89"/>
      <c r="H31" s="90"/>
      <c r="I31" s="90"/>
      <c r="J31" s="90"/>
    </row>
    <row r="32" spans="1:10" s="91" customFormat="1" ht="30" customHeight="1" hidden="1">
      <c r="A32" s="456"/>
      <c r="B32" s="457" t="s">
        <v>1555</v>
      </c>
      <c r="C32" s="450"/>
      <c r="D32" s="452"/>
      <c r="E32" s="454"/>
      <c r="F32" s="453"/>
      <c r="G32" s="89"/>
      <c r="H32" s="90"/>
      <c r="I32" s="90"/>
      <c r="J32" s="90"/>
    </row>
    <row r="33" spans="1:10" s="91" customFormat="1" ht="15" customHeight="1" hidden="1">
      <c r="A33" s="456" t="s">
        <v>1556</v>
      </c>
      <c r="B33" s="458" t="s">
        <v>1557</v>
      </c>
      <c r="C33" s="459" t="s">
        <v>1552</v>
      </c>
      <c r="D33" s="452"/>
      <c r="E33" s="454">
        <v>354.26</v>
      </c>
      <c r="F33" s="453">
        <f>D33*E33</f>
        <v>0</v>
      </c>
      <c r="G33" s="89"/>
      <c r="H33" s="90"/>
      <c r="I33" s="90"/>
      <c r="J33" s="90"/>
    </row>
    <row r="34" spans="1:10" s="80" customFormat="1" ht="18" customHeight="1" hidden="1">
      <c r="A34" s="460"/>
      <c r="B34" s="461"/>
      <c r="C34" s="462" t="s">
        <v>1077</v>
      </c>
      <c r="D34" s="464"/>
      <c r="E34" s="465"/>
      <c r="F34" s="466">
        <f>SUM(F7:F33)</f>
        <v>0</v>
      </c>
      <c r="G34" s="84"/>
      <c r="H34" s="90"/>
      <c r="I34" s="63"/>
      <c r="J34" s="63"/>
    </row>
    <row r="35" spans="1:10" s="653" customFormat="1" ht="18" customHeight="1">
      <c r="A35" s="441" t="s">
        <v>1470</v>
      </c>
      <c r="B35" s="646" t="s">
        <v>1044</v>
      </c>
      <c r="C35" s="442"/>
      <c r="D35" s="647"/>
      <c r="E35" s="648"/>
      <c r="F35" s="649"/>
      <c r="G35" s="650"/>
      <c r="H35" s="651"/>
      <c r="I35" s="652"/>
      <c r="J35" s="652"/>
    </row>
    <row r="36" spans="1:10" s="80" customFormat="1" ht="30" customHeight="1" hidden="1">
      <c r="A36" s="448" t="s">
        <v>1558</v>
      </c>
      <c r="B36" s="472" t="s">
        <v>1078</v>
      </c>
      <c r="C36" s="450" t="s">
        <v>1055</v>
      </c>
      <c r="D36" s="473"/>
      <c r="E36" s="654">
        <v>5.5</v>
      </c>
      <c r="F36" s="453">
        <f>D36*E36</f>
        <v>0</v>
      </c>
      <c r="G36" s="89"/>
      <c r="H36" s="90"/>
      <c r="I36" s="63"/>
      <c r="J36" s="63"/>
    </row>
    <row r="37" spans="1:10" s="80" customFormat="1" ht="19.5" customHeight="1">
      <c r="A37" s="456" t="s">
        <v>1559</v>
      </c>
      <c r="B37" s="474" t="s">
        <v>1560</v>
      </c>
      <c r="C37" s="450" t="s">
        <v>1055</v>
      </c>
      <c r="D37" s="473">
        <v>165</v>
      </c>
      <c r="E37" s="654"/>
      <c r="F37" s="453">
        <f>D37*E37</f>
        <v>0</v>
      </c>
      <c r="G37" s="89"/>
      <c r="H37" s="90"/>
      <c r="I37" s="63"/>
      <c r="J37" s="63"/>
    </row>
    <row r="38" spans="1:10" s="80" customFormat="1" ht="19.5" customHeight="1">
      <c r="A38" s="456" t="s">
        <v>1471</v>
      </c>
      <c r="B38" s="474" t="s">
        <v>1080</v>
      </c>
      <c r="C38" s="450" t="s">
        <v>1472</v>
      </c>
      <c r="D38" s="473">
        <v>45.38</v>
      </c>
      <c r="E38" s="654"/>
      <c r="F38" s="453">
        <f>D38*E38</f>
        <v>0</v>
      </c>
      <c r="G38" s="89"/>
      <c r="H38" s="90"/>
      <c r="I38" s="63"/>
      <c r="J38" s="63"/>
    </row>
    <row r="39" spans="1:10" s="80" customFormat="1" ht="19.5" customHeight="1">
      <c r="A39" s="456" t="s">
        <v>1561</v>
      </c>
      <c r="B39" s="474" t="s">
        <v>1562</v>
      </c>
      <c r="C39" s="450" t="s">
        <v>1055</v>
      </c>
      <c r="D39" s="473">
        <v>59.46</v>
      </c>
      <c r="E39" s="654"/>
      <c r="F39" s="453">
        <f>D39*E39</f>
        <v>0</v>
      </c>
      <c r="G39" s="89"/>
      <c r="H39" s="90"/>
      <c r="I39" s="63"/>
      <c r="J39" s="63"/>
    </row>
    <row r="40" spans="1:10" s="80" customFormat="1" ht="19.5" customHeight="1" hidden="1">
      <c r="A40" s="456" t="s">
        <v>1563</v>
      </c>
      <c r="B40" s="474" t="s">
        <v>1564</v>
      </c>
      <c r="C40" s="475" t="s">
        <v>1472</v>
      </c>
      <c r="D40" s="473"/>
      <c r="E40" s="654"/>
      <c r="F40" s="453">
        <f>D40*E40</f>
        <v>0</v>
      </c>
      <c r="G40" s="89"/>
      <c r="H40" s="90"/>
      <c r="I40" s="63"/>
      <c r="J40" s="63"/>
    </row>
    <row r="41" spans="1:10" s="80" customFormat="1" ht="30" customHeight="1" hidden="1">
      <c r="A41" s="456" t="s">
        <v>1565</v>
      </c>
      <c r="B41" s="474" t="s">
        <v>1566</v>
      </c>
      <c r="C41" s="450" t="s">
        <v>1055</v>
      </c>
      <c r="D41" s="473"/>
      <c r="E41" s="654"/>
      <c r="F41" s="453">
        <f aca="true" t="shared" si="0" ref="F41:F49">D41*E41</f>
        <v>0</v>
      </c>
      <c r="G41" s="89"/>
      <c r="H41" s="90"/>
      <c r="I41" s="63"/>
      <c r="J41" s="63"/>
    </row>
    <row r="42" spans="1:10" s="124" customFormat="1" ht="15" customHeight="1" hidden="1">
      <c r="A42" s="456" t="s">
        <v>1567</v>
      </c>
      <c r="B42" s="474" t="s">
        <v>1568</v>
      </c>
      <c r="C42" s="450" t="s">
        <v>1055</v>
      </c>
      <c r="D42" s="473"/>
      <c r="E42" s="654"/>
      <c r="F42" s="453">
        <f t="shared" si="0"/>
        <v>0</v>
      </c>
      <c r="G42" s="89"/>
      <c r="H42" s="90"/>
      <c r="I42" s="123"/>
      <c r="J42" s="123"/>
    </row>
    <row r="43" spans="1:10" s="124" customFormat="1" ht="30" customHeight="1" hidden="1">
      <c r="A43" s="456" t="s">
        <v>1569</v>
      </c>
      <c r="B43" s="474" t="s">
        <v>1570</v>
      </c>
      <c r="C43" s="450" t="s">
        <v>1055</v>
      </c>
      <c r="D43" s="473"/>
      <c r="E43" s="654"/>
      <c r="F43" s="453">
        <f t="shared" si="0"/>
        <v>0</v>
      </c>
      <c r="G43" s="89"/>
      <c r="H43" s="90"/>
      <c r="I43" s="123"/>
      <c r="J43" s="123"/>
    </row>
    <row r="44" spans="1:10" s="80" customFormat="1" ht="30" customHeight="1" hidden="1">
      <c r="A44" s="456" t="s">
        <v>1571</v>
      </c>
      <c r="B44" s="474" t="s">
        <v>1572</v>
      </c>
      <c r="C44" s="450" t="s">
        <v>1055</v>
      </c>
      <c r="D44" s="473"/>
      <c r="E44" s="654"/>
      <c r="F44" s="453">
        <f t="shared" si="0"/>
        <v>0</v>
      </c>
      <c r="G44" s="89"/>
      <c r="H44" s="90"/>
      <c r="I44" s="63"/>
      <c r="J44" s="63"/>
    </row>
    <row r="45" spans="1:10" s="80" customFormat="1" ht="15" customHeight="1" hidden="1">
      <c r="A45" s="456" t="s">
        <v>1573</v>
      </c>
      <c r="B45" s="474" t="s">
        <v>1574</v>
      </c>
      <c r="C45" s="450" t="s">
        <v>1055</v>
      </c>
      <c r="D45" s="473"/>
      <c r="E45" s="654"/>
      <c r="F45" s="453">
        <f t="shared" si="0"/>
        <v>0</v>
      </c>
      <c r="G45" s="89"/>
      <c r="H45" s="90"/>
      <c r="I45" s="63"/>
      <c r="J45" s="63"/>
    </row>
    <row r="46" spans="1:10" s="80" customFormat="1" ht="15" customHeight="1" hidden="1">
      <c r="A46" s="456" t="s">
        <v>1575</v>
      </c>
      <c r="B46" s="474" t="s">
        <v>1576</v>
      </c>
      <c r="C46" s="450" t="s">
        <v>1055</v>
      </c>
      <c r="D46" s="473"/>
      <c r="E46" s="654"/>
      <c r="F46" s="453">
        <f t="shared" si="0"/>
        <v>0</v>
      </c>
      <c r="G46" s="89"/>
      <c r="H46" s="90"/>
      <c r="I46" s="63"/>
      <c r="J46" s="63"/>
    </row>
    <row r="47" spans="1:10" s="80" customFormat="1" ht="30" customHeight="1" hidden="1">
      <c r="A47" s="456" t="s">
        <v>1577</v>
      </c>
      <c r="B47" s="474" t="s">
        <v>1578</v>
      </c>
      <c r="C47" s="450" t="s">
        <v>1055</v>
      </c>
      <c r="D47" s="473"/>
      <c r="E47" s="654"/>
      <c r="F47" s="453">
        <f t="shared" si="0"/>
        <v>0</v>
      </c>
      <c r="G47" s="89"/>
      <c r="H47" s="90"/>
      <c r="I47" s="63"/>
      <c r="J47" s="63"/>
    </row>
    <row r="48" spans="1:10" s="80" customFormat="1" ht="18.75" customHeight="1">
      <c r="A48" s="456" t="s">
        <v>1579</v>
      </c>
      <c r="B48" s="474" t="s">
        <v>1580</v>
      </c>
      <c r="C48" s="450" t="s">
        <v>1055</v>
      </c>
      <c r="D48" s="473">
        <v>32.51</v>
      </c>
      <c r="E48" s="655"/>
      <c r="F48" s="453">
        <f t="shared" si="0"/>
        <v>0</v>
      </c>
      <c r="G48" s="89"/>
      <c r="H48" s="90"/>
      <c r="I48" s="63"/>
      <c r="J48" s="63"/>
    </row>
    <row r="49" spans="1:10" s="80" customFormat="1" ht="15" customHeight="1" hidden="1">
      <c r="A49" s="456" t="s">
        <v>1581</v>
      </c>
      <c r="B49" s="474" t="s">
        <v>1582</v>
      </c>
      <c r="C49" s="450" t="s">
        <v>1055</v>
      </c>
      <c r="D49" s="473"/>
      <c r="E49" s="454">
        <v>2.32</v>
      </c>
      <c r="F49" s="453">
        <f t="shared" si="0"/>
        <v>0</v>
      </c>
      <c r="G49" s="89"/>
      <c r="H49" s="90"/>
      <c r="I49" s="63"/>
      <c r="J49" s="63"/>
    </row>
    <row r="50" spans="1:10" s="80" customFormat="1" ht="15" customHeight="1" hidden="1">
      <c r="A50" s="456"/>
      <c r="B50" s="457"/>
      <c r="C50" s="450" t="s">
        <v>1105</v>
      </c>
      <c r="D50" s="473"/>
      <c r="E50" s="454"/>
      <c r="F50" s="453"/>
      <c r="G50" s="89"/>
      <c r="H50" s="90"/>
      <c r="I50" s="63"/>
      <c r="J50" s="63"/>
    </row>
    <row r="51" spans="1:10" s="80" customFormat="1" ht="15.75" hidden="1">
      <c r="A51" s="456" t="s">
        <v>1583</v>
      </c>
      <c r="B51" s="474" t="s">
        <v>1584</v>
      </c>
      <c r="C51" s="450" t="s">
        <v>1076</v>
      </c>
      <c r="D51" s="473"/>
      <c r="E51" s="454">
        <v>2.45</v>
      </c>
      <c r="F51" s="453">
        <f>D51*E51</f>
        <v>0</v>
      </c>
      <c r="G51" s="89"/>
      <c r="H51" s="90"/>
      <c r="I51" s="63"/>
      <c r="J51" s="63"/>
    </row>
    <row r="52" spans="1:10" s="80" customFormat="1" ht="47.25" hidden="1">
      <c r="A52" s="456" t="s">
        <v>1585</v>
      </c>
      <c r="B52" s="478" t="s">
        <v>1586</v>
      </c>
      <c r="C52" s="450" t="s">
        <v>1055</v>
      </c>
      <c r="D52" s="480"/>
      <c r="E52" s="481">
        <v>5.67</v>
      </c>
      <c r="F52" s="453">
        <f>D52*E52</f>
        <v>0</v>
      </c>
      <c r="G52" s="89"/>
      <c r="H52" s="90"/>
      <c r="I52" s="63"/>
      <c r="J52" s="63"/>
    </row>
    <row r="53" spans="1:10" s="80" customFormat="1" ht="18" customHeight="1">
      <c r="A53" s="482"/>
      <c r="B53" s="483"/>
      <c r="C53" s="765" t="s">
        <v>1458</v>
      </c>
      <c r="D53" s="766"/>
      <c r="E53" s="743"/>
      <c r="F53" s="466">
        <f>SUM(F35:F52)</f>
        <v>0</v>
      </c>
      <c r="G53" s="84"/>
      <c r="H53" s="90"/>
      <c r="I53" s="63"/>
      <c r="J53" s="63"/>
    </row>
    <row r="54" spans="1:10" s="80" customFormat="1" ht="18" customHeight="1" hidden="1">
      <c r="A54" s="441" t="s">
        <v>1475</v>
      </c>
      <c r="B54" s="643" t="s">
        <v>1015</v>
      </c>
      <c r="C54" s="442"/>
      <c r="D54" s="485"/>
      <c r="E54" s="454"/>
      <c r="F54" s="453"/>
      <c r="G54" s="89"/>
      <c r="H54" s="90"/>
      <c r="I54" s="63"/>
      <c r="J54" s="63"/>
    </row>
    <row r="55" spans="1:10" s="80" customFormat="1" ht="15" customHeight="1" hidden="1">
      <c r="A55" s="448" t="s">
        <v>1476</v>
      </c>
      <c r="B55" s="449" t="s">
        <v>1085</v>
      </c>
      <c r="C55" s="450" t="s">
        <v>1055</v>
      </c>
      <c r="D55" s="454"/>
      <c r="E55" s="454">
        <v>1.3</v>
      </c>
      <c r="F55" s="453">
        <f aca="true" t="shared" si="1" ref="F55:F61">D55*E55</f>
        <v>0</v>
      </c>
      <c r="G55" s="89"/>
      <c r="H55" s="90"/>
      <c r="I55" s="63"/>
      <c r="J55" s="63"/>
    </row>
    <row r="56" spans="1:10" s="80" customFormat="1" ht="18" hidden="1">
      <c r="A56" s="456" t="s">
        <v>1477</v>
      </c>
      <c r="B56" s="458" t="s">
        <v>1086</v>
      </c>
      <c r="C56" s="459" t="s">
        <v>1472</v>
      </c>
      <c r="D56" s="454"/>
      <c r="E56" s="454">
        <v>18</v>
      </c>
      <c r="F56" s="453">
        <f t="shared" si="1"/>
        <v>0</v>
      </c>
      <c r="G56" s="89"/>
      <c r="H56" s="90"/>
      <c r="I56" s="63"/>
      <c r="J56" s="63"/>
    </row>
    <row r="57" spans="1:10" s="80" customFormat="1" ht="31.5" hidden="1">
      <c r="A57" s="456" t="s">
        <v>1478</v>
      </c>
      <c r="B57" s="458" t="s">
        <v>1087</v>
      </c>
      <c r="C57" s="450" t="s">
        <v>1472</v>
      </c>
      <c r="D57" s="452"/>
      <c r="E57" s="454">
        <v>20.59</v>
      </c>
      <c r="F57" s="453">
        <f t="shared" si="1"/>
        <v>0</v>
      </c>
      <c r="G57" s="89"/>
      <c r="H57" s="90"/>
      <c r="I57" s="63"/>
      <c r="J57" s="63"/>
    </row>
    <row r="58" spans="1:10" s="80" customFormat="1" ht="30" customHeight="1" hidden="1">
      <c r="A58" s="456" t="s">
        <v>1587</v>
      </c>
      <c r="B58" s="458" t="s">
        <v>1588</v>
      </c>
      <c r="C58" s="450" t="s">
        <v>1472</v>
      </c>
      <c r="D58" s="452"/>
      <c r="E58" s="454">
        <v>16.63</v>
      </c>
      <c r="F58" s="453">
        <f t="shared" si="1"/>
        <v>0</v>
      </c>
      <c r="G58" s="89"/>
      <c r="H58" s="90"/>
      <c r="I58" s="63"/>
      <c r="J58" s="63"/>
    </row>
    <row r="59" spans="1:10" s="80" customFormat="1" ht="18" customHeight="1" hidden="1">
      <c r="A59" s="456" t="s">
        <v>1479</v>
      </c>
      <c r="B59" s="458" t="s">
        <v>1088</v>
      </c>
      <c r="C59" s="450" t="s">
        <v>1467</v>
      </c>
      <c r="D59" s="452"/>
      <c r="E59" s="454">
        <v>7.8</v>
      </c>
      <c r="F59" s="453">
        <f t="shared" si="1"/>
        <v>0</v>
      </c>
      <c r="G59" s="89"/>
      <c r="H59" s="90"/>
      <c r="I59" s="63"/>
      <c r="J59" s="63"/>
    </row>
    <row r="60" spans="1:10" s="80" customFormat="1" ht="17.25" customHeight="1" hidden="1">
      <c r="A60" s="456" t="s">
        <v>1589</v>
      </c>
      <c r="B60" s="458" t="s">
        <v>1590</v>
      </c>
      <c r="C60" s="450" t="s">
        <v>1472</v>
      </c>
      <c r="D60" s="452"/>
      <c r="E60" s="454">
        <v>21.01</v>
      </c>
      <c r="F60" s="453">
        <f t="shared" si="1"/>
        <v>0</v>
      </c>
      <c r="G60" s="89"/>
      <c r="H60" s="90"/>
      <c r="I60" s="63"/>
      <c r="J60" s="63"/>
    </row>
    <row r="61" spans="1:10" s="80" customFormat="1" ht="34.5" customHeight="1" hidden="1">
      <c r="A61" s="456" t="s">
        <v>1480</v>
      </c>
      <c r="B61" s="458" t="s">
        <v>1089</v>
      </c>
      <c r="C61" s="450" t="s">
        <v>1472</v>
      </c>
      <c r="D61" s="454"/>
      <c r="E61" s="454">
        <v>1.21</v>
      </c>
      <c r="F61" s="453">
        <f t="shared" si="1"/>
        <v>0</v>
      </c>
      <c r="G61" s="89"/>
      <c r="H61" s="90"/>
      <c r="I61" s="63"/>
      <c r="J61" s="63"/>
    </row>
    <row r="62" spans="1:10" s="80" customFormat="1" ht="18" customHeight="1" hidden="1">
      <c r="A62" s="456"/>
      <c r="B62" s="457" t="s">
        <v>1090</v>
      </c>
      <c r="C62" s="450"/>
      <c r="D62" s="454"/>
      <c r="E62" s="454"/>
      <c r="F62" s="453"/>
      <c r="G62" s="89"/>
      <c r="H62" s="90"/>
      <c r="I62" s="63"/>
      <c r="J62" s="63"/>
    </row>
    <row r="63" spans="1:10" s="80" customFormat="1" ht="17.25" customHeight="1" hidden="1">
      <c r="A63" s="456" t="s">
        <v>1591</v>
      </c>
      <c r="B63" s="458" t="s">
        <v>1592</v>
      </c>
      <c r="C63" s="450" t="s">
        <v>1472</v>
      </c>
      <c r="D63" s="452"/>
      <c r="E63" s="454">
        <v>132.67</v>
      </c>
      <c r="F63" s="453">
        <f aca="true" t="shared" si="2" ref="F63:F68">D63*E63</f>
        <v>0</v>
      </c>
      <c r="G63" s="89"/>
      <c r="H63" s="90"/>
      <c r="I63" s="63"/>
      <c r="J63" s="63"/>
    </row>
    <row r="64" spans="1:10" s="80" customFormat="1" ht="30" customHeight="1" hidden="1">
      <c r="A64" s="456" t="s">
        <v>1593</v>
      </c>
      <c r="B64" s="458" t="s">
        <v>1594</v>
      </c>
      <c r="C64" s="450" t="s">
        <v>1467</v>
      </c>
      <c r="D64" s="452"/>
      <c r="E64" s="454">
        <v>1.42</v>
      </c>
      <c r="F64" s="453">
        <f t="shared" si="2"/>
        <v>0</v>
      </c>
      <c r="G64" s="89"/>
      <c r="H64" s="90"/>
      <c r="I64" s="63"/>
      <c r="J64" s="63"/>
    </row>
    <row r="65" spans="1:10" s="80" customFormat="1" ht="15" customHeight="1" hidden="1">
      <c r="A65" s="456" t="s">
        <v>1481</v>
      </c>
      <c r="B65" s="458" t="s">
        <v>1091</v>
      </c>
      <c r="C65" s="450" t="s">
        <v>1076</v>
      </c>
      <c r="D65" s="452"/>
      <c r="E65" s="454">
        <v>15.88</v>
      </c>
      <c r="F65" s="453">
        <f t="shared" si="2"/>
        <v>0</v>
      </c>
      <c r="G65" s="89"/>
      <c r="H65" s="90"/>
      <c r="I65" s="63"/>
      <c r="J65" s="63"/>
    </row>
    <row r="66" spans="1:10" s="80" customFormat="1" ht="19.5" customHeight="1" hidden="1">
      <c r="A66" s="456" t="s">
        <v>1595</v>
      </c>
      <c r="B66" s="458" t="s">
        <v>1596</v>
      </c>
      <c r="C66" s="450" t="s">
        <v>1467</v>
      </c>
      <c r="D66" s="452"/>
      <c r="E66" s="454">
        <v>0.57</v>
      </c>
      <c r="F66" s="453">
        <f t="shared" si="2"/>
        <v>0</v>
      </c>
      <c r="G66" s="89"/>
      <c r="H66" s="90"/>
      <c r="I66" s="63"/>
      <c r="J66" s="63"/>
    </row>
    <row r="67" spans="1:10" s="80" customFormat="1" ht="34.5" customHeight="1" hidden="1">
      <c r="A67" s="486" t="s">
        <v>1597</v>
      </c>
      <c r="B67" s="458" t="s">
        <v>1598</v>
      </c>
      <c r="C67" s="450" t="s">
        <v>1105</v>
      </c>
      <c r="D67" s="473"/>
      <c r="E67" s="454">
        <v>0.88</v>
      </c>
      <c r="F67" s="453">
        <f t="shared" si="2"/>
        <v>0</v>
      </c>
      <c r="G67" s="89"/>
      <c r="H67" s="90"/>
      <c r="I67" s="63"/>
      <c r="J67" s="63"/>
    </row>
    <row r="68" spans="1:10" s="115" customFormat="1" ht="30" customHeight="1" hidden="1">
      <c r="A68" s="456" t="s">
        <v>1482</v>
      </c>
      <c r="B68" s="458" t="s">
        <v>1092</v>
      </c>
      <c r="C68" s="475" t="s">
        <v>1472</v>
      </c>
      <c r="D68" s="488"/>
      <c r="E68" s="477">
        <v>1.64</v>
      </c>
      <c r="F68" s="453">
        <f t="shared" si="2"/>
        <v>0</v>
      </c>
      <c r="G68" s="89"/>
      <c r="H68" s="113"/>
      <c r="I68" s="114"/>
      <c r="J68" s="114"/>
    </row>
    <row r="69" spans="1:10" s="80" customFormat="1" ht="18" customHeight="1" hidden="1">
      <c r="A69" s="460"/>
      <c r="B69" s="483" t="s">
        <v>1093</v>
      </c>
      <c r="C69" s="462" t="s">
        <v>1077</v>
      </c>
      <c r="D69" s="464"/>
      <c r="E69" s="465"/>
      <c r="F69" s="466">
        <f>SUM(F55:F68)</f>
        <v>0</v>
      </c>
      <c r="G69" s="84"/>
      <c r="H69" s="90"/>
      <c r="I69" s="63"/>
      <c r="J69" s="63"/>
    </row>
    <row r="70" spans="1:10" s="80" customFormat="1" ht="18" customHeight="1" hidden="1">
      <c r="A70" s="441" t="s">
        <v>1483</v>
      </c>
      <c r="B70" s="643" t="s">
        <v>1016</v>
      </c>
      <c r="C70" s="442"/>
      <c r="D70" s="489"/>
      <c r="E70" s="470"/>
      <c r="F70" s="453"/>
      <c r="G70" s="89"/>
      <c r="H70" s="90"/>
      <c r="I70" s="63"/>
      <c r="J70" s="63"/>
    </row>
    <row r="71" spans="1:10" s="80" customFormat="1" ht="15" customHeight="1" hidden="1">
      <c r="A71" s="448" t="s">
        <v>1484</v>
      </c>
      <c r="B71" s="449" t="s">
        <v>1485</v>
      </c>
      <c r="C71" s="450" t="s">
        <v>1094</v>
      </c>
      <c r="D71" s="490"/>
      <c r="E71" s="454">
        <v>6.9</v>
      </c>
      <c r="F71" s="453">
        <f>D71*E71</f>
        <v>0</v>
      </c>
      <c r="G71" s="89"/>
      <c r="H71" s="90"/>
      <c r="I71" s="63"/>
      <c r="J71" s="63"/>
    </row>
    <row r="72" spans="1:10" s="80" customFormat="1" ht="15" customHeight="1" hidden="1">
      <c r="A72" s="456"/>
      <c r="B72" s="457" t="s">
        <v>1095</v>
      </c>
      <c r="C72" s="450"/>
      <c r="D72" s="490"/>
      <c r="E72" s="454"/>
      <c r="F72" s="453"/>
      <c r="G72" s="89"/>
      <c r="H72" s="90"/>
      <c r="I72" s="63"/>
      <c r="J72" s="63"/>
    </row>
    <row r="73" spans="1:10" s="80" customFormat="1" ht="30" customHeight="1" hidden="1">
      <c r="A73" s="456"/>
      <c r="B73" s="457" t="s">
        <v>1096</v>
      </c>
      <c r="C73" s="450"/>
      <c r="D73" s="490"/>
      <c r="E73" s="454"/>
      <c r="F73" s="453"/>
      <c r="G73" s="89"/>
      <c r="H73" s="90"/>
      <c r="I73" s="63"/>
      <c r="J73" s="63"/>
    </row>
    <row r="74" spans="1:10" s="80" customFormat="1" ht="15" customHeight="1" hidden="1">
      <c r="A74" s="456"/>
      <c r="B74" s="457" t="s">
        <v>1097</v>
      </c>
      <c r="C74" s="450"/>
      <c r="D74" s="490"/>
      <c r="E74" s="454"/>
      <c r="F74" s="453"/>
      <c r="G74" s="89"/>
      <c r="H74" s="90"/>
      <c r="I74" s="63"/>
      <c r="J74" s="63"/>
    </row>
    <row r="75" spans="1:10" s="80" customFormat="1" ht="30" customHeight="1" hidden="1">
      <c r="A75" s="456" t="s">
        <v>1486</v>
      </c>
      <c r="B75" s="458" t="s">
        <v>1098</v>
      </c>
      <c r="C75" s="450" t="s">
        <v>1467</v>
      </c>
      <c r="D75" s="452"/>
      <c r="E75" s="454">
        <v>25.06</v>
      </c>
      <c r="F75" s="453">
        <f>D75*E75</f>
        <v>0</v>
      </c>
      <c r="G75" s="89"/>
      <c r="H75" s="90"/>
      <c r="I75" s="63"/>
      <c r="J75" s="63"/>
    </row>
    <row r="76" spans="1:10" s="80" customFormat="1" ht="15" customHeight="1" hidden="1">
      <c r="A76" s="456"/>
      <c r="B76" s="457" t="s">
        <v>1099</v>
      </c>
      <c r="C76" s="450"/>
      <c r="D76" s="452"/>
      <c r="E76" s="454"/>
      <c r="F76" s="453"/>
      <c r="G76" s="89"/>
      <c r="H76" s="90"/>
      <c r="I76" s="63"/>
      <c r="J76" s="63"/>
    </row>
    <row r="77" spans="1:10" s="80" customFormat="1" ht="15" customHeight="1" hidden="1">
      <c r="A77" s="456"/>
      <c r="B77" s="457" t="s">
        <v>1100</v>
      </c>
      <c r="C77" s="450"/>
      <c r="D77" s="452"/>
      <c r="E77" s="454"/>
      <c r="F77" s="453"/>
      <c r="G77" s="89"/>
      <c r="H77" s="90"/>
      <c r="I77" s="63"/>
      <c r="J77" s="63"/>
    </row>
    <row r="78" spans="1:10" s="80" customFormat="1" ht="15" customHeight="1" hidden="1">
      <c r="A78" s="456"/>
      <c r="B78" s="457" t="s">
        <v>1101</v>
      </c>
      <c r="C78" s="450"/>
      <c r="D78" s="452"/>
      <c r="E78" s="454"/>
      <c r="F78" s="453"/>
      <c r="G78" s="89"/>
      <c r="H78" s="90"/>
      <c r="I78" s="63"/>
      <c r="J78" s="63"/>
    </row>
    <row r="79" spans="1:10" s="80" customFormat="1" ht="15" customHeight="1" hidden="1">
      <c r="A79" s="456"/>
      <c r="B79" s="457" t="s">
        <v>1102</v>
      </c>
      <c r="C79" s="450"/>
      <c r="D79" s="452"/>
      <c r="E79" s="454"/>
      <c r="F79" s="453"/>
      <c r="G79" s="89"/>
      <c r="H79" s="90"/>
      <c r="I79" s="63"/>
      <c r="J79" s="63"/>
    </row>
    <row r="80" spans="1:10" s="80" customFormat="1" ht="15" customHeight="1" hidden="1">
      <c r="A80" s="456"/>
      <c r="B80" s="457" t="s">
        <v>1103</v>
      </c>
      <c r="C80" s="450"/>
      <c r="D80" s="452"/>
      <c r="E80" s="454"/>
      <c r="F80" s="453"/>
      <c r="G80" s="89"/>
      <c r="H80" s="90"/>
      <c r="I80" s="63"/>
      <c r="J80" s="63"/>
    </row>
    <row r="81" spans="1:10" s="80" customFormat="1" ht="30" customHeight="1" hidden="1">
      <c r="A81" s="456" t="s">
        <v>1599</v>
      </c>
      <c r="B81" s="458" t="s">
        <v>1600</v>
      </c>
      <c r="C81" s="450" t="s">
        <v>1472</v>
      </c>
      <c r="D81" s="452"/>
      <c r="E81" s="454">
        <v>206.03</v>
      </c>
      <c r="F81" s="453">
        <f>D81*E81</f>
        <v>0</v>
      </c>
      <c r="G81" s="89"/>
      <c r="H81" s="90"/>
      <c r="I81" s="63"/>
      <c r="J81" s="63"/>
    </row>
    <row r="82" spans="1:10" s="80" customFormat="1" ht="30" customHeight="1" hidden="1">
      <c r="A82" s="456" t="s">
        <v>1601</v>
      </c>
      <c r="B82" s="458" t="s">
        <v>1602</v>
      </c>
      <c r="C82" s="450" t="s">
        <v>1472</v>
      </c>
      <c r="D82" s="452"/>
      <c r="E82" s="454">
        <v>1067.29</v>
      </c>
      <c r="F82" s="453">
        <f>D82*E82</f>
        <v>0</v>
      </c>
      <c r="G82" s="89"/>
      <c r="H82" s="90"/>
      <c r="I82" s="63"/>
      <c r="J82" s="63"/>
    </row>
    <row r="83" spans="1:10" s="80" customFormat="1" ht="30" customHeight="1" hidden="1">
      <c r="A83" s="491" t="s">
        <v>1603</v>
      </c>
      <c r="B83" s="492" t="s">
        <v>1604</v>
      </c>
      <c r="C83" s="450" t="s">
        <v>1472</v>
      </c>
      <c r="D83" s="452"/>
      <c r="E83" s="454">
        <v>682.29</v>
      </c>
      <c r="F83" s="493">
        <f>D83*E83</f>
        <v>0</v>
      </c>
      <c r="G83" s="89"/>
      <c r="H83" s="90"/>
      <c r="I83" s="63"/>
      <c r="J83" s="63"/>
    </row>
    <row r="84" spans="1:10" s="80" customFormat="1" ht="15.75" hidden="1">
      <c r="A84" s="491"/>
      <c r="B84" s="494" t="s">
        <v>1106</v>
      </c>
      <c r="C84" s="450"/>
      <c r="D84" s="452"/>
      <c r="E84" s="454"/>
      <c r="F84" s="453"/>
      <c r="G84" s="89"/>
      <c r="H84" s="90"/>
      <c r="I84" s="63"/>
      <c r="J84" s="63"/>
    </row>
    <row r="85" spans="1:10" s="80" customFormat="1" ht="15.75" hidden="1">
      <c r="A85" s="491"/>
      <c r="B85" s="494" t="s">
        <v>1116</v>
      </c>
      <c r="C85" s="450"/>
      <c r="D85" s="452"/>
      <c r="E85" s="454"/>
      <c r="F85" s="453"/>
      <c r="G85" s="89"/>
      <c r="H85" s="90"/>
      <c r="I85" s="63"/>
      <c r="J85" s="63"/>
    </row>
    <row r="86" spans="1:10" s="80" customFormat="1" ht="15.75" hidden="1">
      <c r="A86" s="491"/>
      <c r="B86" s="494" t="s">
        <v>1065</v>
      </c>
      <c r="C86" s="450"/>
      <c r="D86" s="452"/>
      <c r="E86" s="454"/>
      <c r="F86" s="453"/>
      <c r="G86" s="89"/>
      <c r="H86" s="90"/>
      <c r="I86" s="63"/>
      <c r="J86" s="63"/>
    </row>
    <row r="87" spans="1:10" s="80" customFormat="1" ht="15.75" hidden="1">
      <c r="A87" s="491"/>
      <c r="B87" s="494" t="s">
        <v>1150</v>
      </c>
      <c r="C87" s="450"/>
      <c r="D87" s="452"/>
      <c r="E87" s="454"/>
      <c r="F87" s="453"/>
      <c r="G87" s="89"/>
      <c r="H87" s="90"/>
      <c r="I87" s="63"/>
      <c r="J87" s="63"/>
    </row>
    <row r="88" spans="1:10" s="80" customFormat="1" ht="15.75" hidden="1">
      <c r="A88" s="491"/>
      <c r="B88" s="494" t="s">
        <v>1605</v>
      </c>
      <c r="C88" s="450"/>
      <c r="D88" s="452"/>
      <c r="E88" s="454"/>
      <c r="F88" s="453"/>
      <c r="G88" s="89"/>
      <c r="H88" s="90"/>
      <c r="I88" s="63"/>
      <c r="J88" s="63"/>
    </row>
    <row r="89" spans="1:10" s="80" customFormat="1" ht="15.75" hidden="1">
      <c r="A89" s="491"/>
      <c r="B89" s="494" t="s">
        <v>1095</v>
      </c>
      <c r="C89" s="450"/>
      <c r="D89" s="452"/>
      <c r="E89" s="454"/>
      <c r="F89" s="453"/>
      <c r="G89" s="89"/>
      <c r="H89" s="90"/>
      <c r="I89" s="63"/>
      <c r="J89" s="63"/>
    </row>
    <row r="90" spans="1:10" s="80" customFormat="1" ht="30" customHeight="1" hidden="1">
      <c r="A90" s="491"/>
      <c r="B90" s="494" t="s">
        <v>1606</v>
      </c>
      <c r="C90" s="450"/>
      <c r="D90" s="452"/>
      <c r="E90" s="454"/>
      <c r="F90" s="453"/>
      <c r="G90" s="89"/>
      <c r="H90" s="90"/>
      <c r="I90" s="63"/>
      <c r="J90" s="63"/>
    </row>
    <row r="91" spans="1:10" s="80" customFormat="1" ht="15.75" hidden="1">
      <c r="A91" s="491"/>
      <c r="B91" s="494" t="s">
        <v>1607</v>
      </c>
      <c r="C91" s="450"/>
      <c r="D91" s="452"/>
      <c r="E91" s="454"/>
      <c r="F91" s="453"/>
      <c r="G91" s="89"/>
      <c r="H91" s="90"/>
      <c r="I91" s="63"/>
      <c r="J91" s="63"/>
    </row>
    <row r="92" spans="1:10" s="80" customFormat="1" ht="30" customHeight="1" hidden="1">
      <c r="A92" s="491" t="s">
        <v>1608</v>
      </c>
      <c r="B92" s="495" t="s">
        <v>1609</v>
      </c>
      <c r="C92" s="450" t="s">
        <v>1472</v>
      </c>
      <c r="D92" s="452"/>
      <c r="E92" s="454">
        <v>256</v>
      </c>
      <c r="F92" s="453">
        <f>D92*E92</f>
        <v>0</v>
      </c>
      <c r="G92" s="89"/>
      <c r="H92" s="90"/>
      <c r="I92" s="63"/>
      <c r="J92" s="63"/>
    </row>
    <row r="93" spans="1:10" s="80" customFormat="1" ht="15" customHeight="1" hidden="1">
      <c r="A93" s="456"/>
      <c r="B93" s="457" t="s">
        <v>1106</v>
      </c>
      <c r="C93" s="450"/>
      <c r="D93" s="452"/>
      <c r="E93" s="454"/>
      <c r="F93" s="453"/>
      <c r="G93" s="89"/>
      <c r="H93" s="90"/>
      <c r="I93" s="63"/>
      <c r="J93" s="63"/>
    </row>
    <row r="94" spans="1:10" s="80" customFormat="1" ht="15" customHeight="1" hidden="1">
      <c r="A94" s="456"/>
      <c r="B94" s="457" t="s">
        <v>1116</v>
      </c>
      <c r="C94" s="450"/>
      <c r="D94" s="452"/>
      <c r="E94" s="454"/>
      <c r="F94" s="453"/>
      <c r="G94" s="89"/>
      <c r="H94" s="90"/>
      <c r="I94" s="63"/>
      <c r="J94" s="63"/>
    </row>
    <row r="95" spans="1:10" s="80" customFormat="1" ht="15" customHeight="1" hidden="1">
      <c r="A95" s="456"/>
      <c r="B95" s="457" t="s">
        <v>1065</v>
      </c>
      <c r="C95" s="450"/>
      <c r="D95" s="452"/>
      <c r="E95" s="454"/>
      <c r="F95" s="453"/>
      <c r="G95" s="89"/>
      <c r="H95" s="90"/>
      <c r="I95" s="63"/>
      <c r="J95" s="63"/>
    </row>
    <row r="96" spans="1:10" s="80" customFormat="1" ht="15" customHeight="1" hidden="1">
      <c r="A96" s="456"/>
      <c r="B96" s="457" t="s">
        <v>1150</v>
      </c>
      <c r="C96" s="450"/>
      <c r="D96" s="452"/>
      <c r="E96" s="454"/>
      <c r="F96" s="453"/>
      <c r="G96" s="89"/>
      <c r="H96" s="90"/>
      <c r="I96" s="63"/>
      <c r="J96" s="63"/>
    </row>
    <row r="97" spans="1:10" s="80" customFormat="1" ht="15" customHeight="1" hidden="1">
      <c r="A97" s="456"/>
      <c r="B97" s="457" t="s">
        <v>1130</v>
      </c>
      <c r="C97" s="450"/>
      <c r="D97" s="452"/>
      <c r="E97" s="454"/>
      <c r="F97" s="453"/>
      <c r="G97" s="89"/>
      <c r="H97" s="90"/>
      <c r="I97" s="63"/>
      <c r="J97" s="63"/>
    </row>
    <row r="98" spans="1:10" s="80" customFormat="1" ht="30" customHeight="1" hidden="1">
      <c r="A98" s="456" t="s">
        <v>1610</v>
      </c>
      <c r="B98" s="458" t="s">
        <v>1611</v>
      </c>
      <c r="C98" s="450" t="s">
        <v>1472</v>
      </c>
      <c r="D98" s="452"/>
      <c r="E98" s="454">
        <v>263.2</v>
      </c>
      <c r="F98" s="453">
        <f>D98*E98</f>
        <v>0</v>
      </c>
      <c r="G98" s="89"/>
      <c r="H98" s="90"/>
      <c r="I98" s="63"/>
      <c r="J98" s="63"/>
    </row>
    <row r="99" spans="1:10" s="80" customFormat="1" ht="15" customHeight="1" hidden="1">
      <c r="A99" s="456"/>
      <c r="B99" s="457" t="s">
        <v>1612</v>
      </c>
      <c r="C99" s="450"/>
      <c r="D99" s="452"/>
      <c r="E99" s="454"/>
      <c r="F99" s="453"/>
      <c r="G99" s="89"/>
      <c r="H99" s="90"/>
      <c r="I99" s="63"/>
      <c r="J99" s="63"/>
    </row>
    <row r="100" spans="1:10" s="80" customFormat="1" ht="15" customHeight="1" hidden="1">
      <c r="A100" s="456"/>
      <c r="B100" s="457" t="s">
        <v>1065</v>
      </c>
      <c r="C100" s="450"/>
      <c r="D100" s="452"/>
      <c r="E100" s="454"/>
      <c r="F100" s="453"/>
      <c r="G100" s="89"/>
      <c r="H100" s="90"/>
      <c r="I100" s="63"/>
      <c r="J100" s="63"/>
    </row>
    <row r="101" spans="1:10" s="80" customFormat="1" ht="15" customHeight="1" hidden="1">
      <c r="A101" s="456"/>
      <c r="B101" s="457" t="s">
        <v>1150</v>
      </c>
      <c r="C101" s="450"/>
      <c r="D101" s="452"/>
      <c r="E101" s="454"/>
      <c r="F101" s="453"/>
      <c r="G101" s="89"/>
      <c r="H101" s="90"/>
      <c r="I101" s="63"/>
      <c r="J101" s="63"/>
    </row>
    <row r="102" spans="1:10" s="80" customFormat="1" ht="15" customHeight="1" hidden="1">
      <c r="A102" s="456"/>
      <c r="B102" s="457" t="s">
        <v>1106</v>
      </c>
      <c r="C102" s="450"/>
      <c r="D102" s="452"/>
      <c r="E102" s="454"/>
      <c r="F102" s="453"/>
      <c r="G102" s="89"/>
      <c r="H102" s="90"/>
      <c r="I102" s="63"/>
      <c r="J102" s="63"/>
    </row>
    <row r="103" spans="1:10" s="80" customFormat="1" ht="15" customHeight="1" hidden="1">
      <c r="A103" s="456"/>
      <c r="B103" s="457" t="s">
        <v>1613</v>
      </c>
      <c r="C103" s="450"/>
      <c r="D103" s="452"/>
      <c r="E103" s="454"/>
      <c r="F103" s="453"/>
      <c r="G103" s="89"/>
      <c r="H103" s="90"/>
      <c r="I103" s="63"/>
      <c r="J103" s="63"/>
    </row>
    <row r="104" spans="1:10" s="80" customFormat="1" ht="30" customHeight="1" hidden="1">
      <c r="A104" s="456" t="s">
        <v>1487</v>
      </c>
      <c r="B104" s="458" t="s">
        <v>1104</v>
      </c>
      <c r="C104" s="450" t="s">
        <v>1105</v>
      </c>
      <c r="D104" s="452"/>
      <c r="E104" s="454">
        <v>268.29</v>
      </c>
      <c r="F104" s="453">
        <f>D104*E104</f>
        <v>0</v>
      </c>
      <c r="G104" s="89"/>
      <c r="H104" s="90"/>
      <c r="I104" s="63"/>
      <c r="J104" s="63"/>
    </row>
    <row r="105" spans="1:10" s="80" customFormat="1" ht="15" customHeight="1" hidden="1">
      <c r="A105" s="456"/>
      <c r="B105" s="457" t="s">
        <v>1106</v>
      </c>
      <c r="C105" s="450"/>
      <c r="D105" s="452"/>
      <c r="E105" s="454"/>
      <c r="F105" s="453"/>
      <c r="G105" s="89"/>
      <c r="H105" s="90"/>
      <c r="I105" s="63"/>
      <c r="J105" s="63"/>
    </row>
    <row r="106" spans="1:10" s="80" customFormat="1" ht="15" customHeight="1" hidden="1">
      <c r="A106" s="456"/>
      <c r="B106" s="457" t="s">
        <v>1107</v>
      </c>
      <c r="C106" s="450"/>
      <c r="D106" s="452"/>
      <c r="E106" s="454"/>
      <c r="F106" s="453"/>
      <c r="G106" s="89"/>
      <c r="H106" s="90"/>
      <c r="I106" s="63"/>
      <c r="J106" s="63"/>
    </row>
    <row r="107" spans="1:10" s="80" customFormat="1" ht="15" customHeight="1" hidden="1">
      <c r="A107" s="456"/>
      <c r="B107" s="457" t="s">
        <v>1065</v>
      </c>
      <c r="C107" s="450"/>
      <c r="D107" s="452"/>
      <c r="E107" s="454"/>
      <c r="F107" s="453"/>
      <c r="G107" s="89"/>
      <c r="H107" s="90"/>
      <c r="I107" s="63"/>
      <c r="J107" s="63"/>
    </row>
    <row r="108" spans="1:10" s="80" customFormat="1" ht="15" customHeight="1" hidden="1">
      <c r="A108" s="456"/>
      <c r="B108" s="457" t="s">
        <v>1108</v>
      </c>
      <c r="C108" s="450"/>
      <c r="D108" s="452"/>
      <c r="E108" s="454"/>
      <c r="F108" s="453"/>
      <c r="G108" s="89"/>
      <c r="H108" s="90"/>
      <c r="I108" s="63"/>
      <c r="J108" s="63"/>
    </row>
    <row r="109" spans="1:10" s="80" customFormat="1" ht="15" customHeight="1" hidden="1">
      <c r="A109" s="456"/>
      <c r="B109" s="457" t="s">
        <v>1109</v>
      </c>
      <c r="C109" s="450"/>
      <c r="D109" s="452"/>
      <c r="E109" s="454"/>
      <c r="F109" s="453"/>
      <c r="G109" s="89"/>
      <c r="H109" s="90"/>
      <c r="I109" s="63"/>
      <c r="J109" s="63"/>
    </row>
    <row r="110" spans="1:10" s="80" customFormat="1" ht="16.5" customHeight="1" hidden="1">
      <c r="A110" s="456" t="s">
        <v>1614</v>
      </c>
      <c r="B110" s="458" t="s">
        <v>1615</v>
      </c>
      <c r="C110" s="450" t="s">
        <v>1076</v>
      </c>
      <c r="D110" s="452"/>
      <c r="E110" s="454">
        <v>167.98</v>
      </c>
      <c r="F110" s="453">
        <f>D110*E110</f>
        <v>0</v>
      </c>
      <c r="G110" s="89"/>
      <c r="H110" s="90"/>
      <c r="I110" s="63"/>
      <c r="J110" s="63"/>
    </row>
    <row r="111" spans="1:10" s="80" customFormat="1" ht="15" customHeight="1" hidden="1">
      <c r="A111" s="456"/>
      <c r="B111" s="457" t="s">
        <v>1616</v>
      </c>
      <c r="C111" s="450"/>
      <c r="D111" s="452"/>
      <c r="E111" s="454"/>
      <c r="F111" s="453"/>
      <c r="G111" s="89"/>
      <c r="H111" s="90"/>
      <c r="I111" s="63"/>
      <c r="J111" s="63"/>
    </row>
    <row r="112" spans="1:10" s="80" customFormat="1" ht="15" customHeight="1" hidden="1">
      <c r="A112" s="456"/>
      <c r="B112" s="457" t="s">
        <v>1133</v>
      </c>
      <c r="C112" s="450"/>
      <c r="D112" s="452"/>
      <c r="E112" s="454"/>
      <c r="F112" s="453"/>
      <c r="G112" s="89"/>
      <c r="H112" s="90"/>
      <c r="I112" s="63"/>
      <c r="J112" s="63"/>
    </row>
    <row r="113" spans="1:10" s="80" customFormat="1" ht="15" customHeight="1" hidden="1">
      <c r="A113" s="456"/>
      <c r="B113" s="457" t="s">
        <v>1107</v>
      </c>
      <c r="C113" s="450"/>
      <c r="D113" s="452"/>
      <c r="E113" s="454"/>
      <c r="F113" s="453"/>
      <c r="G113" s="89"/>
      <c r="H113" s="90"/>
      <c r="I113" s="63"/>
      <c r="J113" s="63"/>
    </row>
    <row r="114" spans="1:10" s="80" customFormat="1" ht="15" customHeight="1" hidden="1">
      <c r="A114" s="456"/>
      <c r="B114" s="457" t="s">
        <v>1617</v>
      </c>
      <c r="C114" s="450"/>
      <c r="D114" s="452"/>
      <c r="E114" s="454"/>
      <c r="F114" s="453"/>
      <c r="G114" s="89"/>
      <c r="H114" s="90"/>
      <c r="I114" s="63"/>
      <c r="J114" s="63"/>
    </row>
    <row r="115" spans="1:10" s="80" customFormat="1" ht="15" customHeight="1" hidden="1">
      <c r="A115" s="456"/>
      <c r="B115" s="457" t="s">
        <v>1065</v>
      </c>
      <c r="C115" s="450"/>
      <c r="D115" s="452"/>
      <c r="E115" s="454"/>
      <c r="F115" s="453"/>
      <c r="G115" s="89"/>
      <c r="H115" s="90"/>
      <c r="I115" s="63"/>
      <c r="J115" s="63"/>
    </row>
    <row r="116" spans="1:10" s="80" customFormat="1" ht="15" customHeight="1" hidden="1">
      <c r="A116" s="456"/>
      <c r="B116" s="457" t="s">
        <v>1108</v>
      </c>
      <c r="C116" s="450"/>
      <c r="D116" s="452"/>
      <c r="E116" s="454"/>
      <c r="F116" s="453"/>
      <c r="G116" s="89"/>
      <c r="H116" s="90"/>
      <c r="I116" s="63"/>
      <c r="J116" s="63"/>
    </row>
    <row r="117" spans="1:10" s="122" customFormat="1" ht="16.5" customHeight="1" hidden="1">
      <c r="A117" s="496" t="s">
        <v>1488</v>
      </c>
      <c r="B117" s="497" t="s">
        <v>1110</v>
      </c>
      <c r="C117" s="475" t="s">
        <v>1467</v>
      </c>
      <c r="D117" s="500"/>
      <c r="E117" s="501">
        <v>19.25</v>
      </c>
      <c r="F117" s="499">
        <f>D117*E117</f>
        <v>0</v>
      </c>
      <c r="G117" s="84"/>
      <c r="H117" s="121"/>
      <c r="I117" s="121"/>
      <c r="J117" s="121"/>
    </row>
    <row r="118" spans="1:10" s="124" customFormat="1" ht="15" customHeight="1" hidden="1">
      <c r="A118" s="456"/>
      <c r="B118" s="457" t="s">
        <v>1111</v>
      </c>
      <c r="C118" s="450"/>
      <c r="D118" s="452"/>
      <c r="E118" s="454"/>
      <c r="F118" s="453"/>
      <c r="G118" s="89"/>
      <c r="H118" s="90"/>
      <c r="I118" s="123"/>
      <c r="J118" s="123"/>
    </row>
    <row r="119" spans="1:10" s="124" customFormat="1" ht="15" customHeight="1" hidden="1">
      <c r="A119" s="456"/>
      <c r="B119" s="457" t="s">
        <v>1106</v>
      </c>
      <c r="C119" s="450"/>
      <c r="D119" s="452"/>
      <c r="E119" s="454"/>
      <c r="F119" s="453"/>
      <c r="G119" s="89"/>
      <c r="H119" s="90"/>
      <c r="I119" s="123"/>
      <c r="J119" s="123"/>
    </row>
    <row r="120" spans="1:10" s="124" customFormat="1" ht="15" customHeight="1" hidden="1">
      <c r="A120" s="456"/>
      <c r="B120" s="457" t="s">
        <v>1112</v>
      </c>
      <c r="C120" s="450"/>
      <c r="D120" s="452"/>
      <c r="E120" s="454"/>
      <c r="F120" s="453"/>
      <c r="G120" s="89"/>
      <c r="H120" s="90"/>
      <c r="I120" s="123"/>
      <c r="J120" s="123"/>
    </row>
    <row r="121" spans="1:10" s="124" customFormat="1" ht="15" customHeight="1" hidden="1">
      <c r="A121" s="456"/>
      <c r="B121" s="457" t="s">
        <v>1065</v>
      </c>
      <c r="C121" s="450"/>
      <c r="D121" s="452"/>
      <c r="E121" s="454"/>
      <c r="F121" s="453"/>
      <c r="G121" s="89"/>
      <c r="H121" s="90"/>
      <c r="I121" s="123"/>
      <c r="J121" s="123"/>
    </row>
    <row r="122" spans="1:10" s="124" customFormat="1" ht="15" customHeight="1" hidden="1">
      <c r="A122" s="456"/>
      <c r="B122" s="457" t="s">
        <v>1108</v>
      </c>
      <c r="C122" s="450"/>
      <c r="D122" s="452"/>
      <c r="E122" s="454"/>
      <c r="F122" s="453"/>
      <c r="G122" s="89"/>
      <c r="H122" s="90"/>
      <c r="I122" s="123"/>
      <c r="J122" s="123"/>
    </row>
    <row r="123" spans="1:10" s="124" customFormat="1" ht="15" customHeight="1" hidden="1">
      <c r="A123" s="456"/>
      <c r="B123" s="457" t="s">
        <v>1113</v>
      </c>
      <c r="C123" s="450"/>
      <c r="D123" s="452"/>
      <c r="E123" s="454"/>
      <c r="F123" s="453"/>
      <c r="G123" s="89"/>
      <c r="H123" s="90"/>
      <c r="I123" s="123"/>
      <c r="J123" s="123"/>
    </row>
    <row r="124" spans="1:10" s="124" customFormat="1" ht="15" customHeight="1" hidden="1">
      <c r="A124" s="456"/>
      <c r="B124" s="458" t="s">
        <v>1114</v>
      </c>
      <c r="C124" s="450"/>
      <c r="D124" s="452"/>
      <c r="E124" s="454"/>
      <c r="F124" s="453"/>
      <c r="G124" s="89"/>
      <c r="H124" s="90"/>
      <c r="I124" s="123"/>
      <c r="J124" s="123"/>
    </row>
    <row r="125" spans="1:10" s="124" customFormat="1" ht="30" customHeight="1" hidden="1">
      <c r="A125" s="456" t="s">
        <v>1618</v>
      </c>
      <c r="B125" s="458" t="s">
        <v>1619</v>
      </c>
      <c r="C125" s="450" t="s">
        <v>1467</v>
      </c>
      <c r="D125" s="452"/>
      <c r="E125" s="454">
        <v>150.61</v>
      </c>
      <c r="F125" s="453">
        <f>D125*E125</f>
        <v>0</v>
      </c>
      <c r="G125" s="89"/>
      <c r="H125" s="90"/>
      <c r="I125" s="123"/>
      <c r="J125" s="123"/>
    </row>
    <row r="126" spans="1:10" s="124" customFormat="1" ht="30" customHeight="1" hidden="1">
      <c r="A126" s="456"/>
      <c r="B126" s="457" t="s">
        <v>1620</v>
      </c>
      <c r="C126" s="450"/>
      <c r="D126" s="452"/>
      <c r="E126" s="454"/>
      <c r="F126" s="453"/>
      <c r="G126" s="89"/>
      <c r="H126" s="90"/>
      <c r="I126" s="123"/>
      <c r="J126" s="123"/>
    </row>
    <row r="127" spans="1:10" s="124" customFormat="1" ht="15" customHeight="1" hidden="1">
      <c r="A127" s="456"/>
      <c r="B127" s="457" t="s">
        <v>1621</v>
      </c>
      <c r="C127" s="450"/>
      <c r="D127" s="452"/>
      <c r="E127" s="454"/>
      <c r="F127" s="453"/>
      <c r="G127" s="89"/>
      <c r="H127" s="90"/>
      <c r="I127" s="123"/>
      <c r="J127" s="123"/>
    </row>
    <row r="128" spans="1:10" s="124" customFormat="1" ht="15" customHeight="1" hidden="1">
      <c r="A128" s="456"/>
      <c r="B128" s="457" t="s">
        <v>1622</v>
      </c>
      <c r="C128" s="450"/>
      <c r="D128" s="452"/>
      <c r="E128" s="454"/>
      <c r="F128" s="453"/>
      <c r="G128" s="89"/>
      <c r="H128" s="90"/>
      <c r="I128" s="123"/>
      <c r="J128" s="123"/>
    </row>
    <row r="129" spans="1:10" s="124" customFormat="1" ht="15" customHeight="1" hidden="1">
      <c r="A129" s="456"/>
      <c r="B129" s="457" t="s">
        <v>1133</v>
      </c>
      <c r="C129" s="450"/>
      <c r="D129" s="452"/>
      <c r="E129" s="454"/>
      <c r="F129" s="453"/>
      <c r="G129" s="89"/>
      <c r="H129" s="90"/>
      <c r="I129" s="123"/>
      <c r="J129" s="123"/>
    </row>
    <row r="130" spans="1:10" s="124" customFormat="1" ht="15" customHeight="1" hidden="1">
      <c r="A130" s="456"/>
      <c r="B130" s="457" t="s">
        <v>1107</v>
      </c>
      <c r="C130" s="450"/>
      <c r="D130" s="452"/>
      <c r="E130" s="454"/>
      <c r="F130" s="453"/>
      <c r="G130" s="89"/>
      <c r="H130" s="90"/>
      <c r="I130" s="123"/>
      <c r="J130" s="123"/>
    </row>
    <row r="131" spans="1:10" s="124" customFormat="1" ht="15" customHeight="1" hidden="1">
      <c r="A131" s="456"/>
      <c r="B131" s="457" t="s">
        <v>1617</v>
      </c>
      <c r="C131" s="450"/>
      <c r="D131" s="452"/>
      <c r="E131" s="454"/>
      <c r="F131" s="453"/>
      <c r="G131" s="89"/>
      <c r="H131" s="90"/>
      <c r="I131" s="123"/>
      <c r="J131" s="123"/>
    </row>
    <row r="132" spans="1:10" s="124" customFormat="1" ht="15" customHeight="1" hidden="1">
      <c r="A132" s="456"/>
      <c r="B132" s="457" t="s">
        <v>1065</v>
      </c>
      <c r="C132" s="450"/>
      <c r="D132" s="452"/>
      <c r="E132" s="454"/>
      <c r="F132" s="453"/>
      <c r="G132" s="89"/>
      <c r="H132" s="90"/>
      <c r="I132" s="123"/>
      <c r="J132" s="123"/>
    </row>
    <row r="133" spans="1:10" s="124" customFormat="1" ht="15" customHeight="1" hidden="1">
      <c r="A133" s="456"/>
      <c r="B133" s="457" t="s">
        <v>1108</v>
      </c>
      <c r="C133" s="450"/>
      <c r="D133" s="452"/>
      <c r="E133" s="454"/>
      <c r="F133" s="453"/>
      <c r="G133" s="89"/>
      <c r="H133" s="90"/>
      <c r="I133" s="123"/>
      <c r="J133" s="123"/>
    </row>
    <row r="134" spans="1:10" s="80" customFormat="1" ht="63" hidden="1">
      <c r="A134" s="456" t="s">
        <v>1489</v>
      </c>
      <c r="B134" s="458" t="s">
        <v>1115</v>
      </c>
      <c r="C134" s="450" t="s">
        <v>1467</v>
      </c>
      <c r="D134" s="452"/>
      <c r="E134" s="454">
        <v>35.89</v>
      </c>
      <c r="F134" s="453">
        <f>D134*E134</f>
        <v>0</v>
      </c>
      <c r="G134" s="89"/>
      <c r="H134" s="90"/>
      <c r="I134" s="63"/>
      <c r="J134" s="63"/>
    </row>
    <row r="135" spans="1:8" s="63" customFormat="1" ht="15" customHeight="1" hidden="1">
      <c r="A135" s="456"/>
      <c r="B135" s="457" t="s">
        <v>1116</v>
      </c>
      <c r="C135" s="450"/>
      <c r="D135" s="452"/>
      <c r="E135" s="454"/>
      <c r="F135" s="453"/>
      <c r="G135" s="89"/>
      <c r="H135" s="90"/>
    </row>
    <row r="136" spans="1:8" s="63" customFormat="1" ht="15" customHeight="1" hidden="1">
      <c r="A136" s="456"/>
      <c r="B136" s="457" t="s">
        <v>1117</v>
      </c>
      <c r="C136" s="450"/>
      <c r="D136" s="452"/>
      <c r="E136" s="454"/>
      <c r="F136" s="453"/>
      <c r="G136" s="89"/>
      <c r="H136" s="90"/>
    </row>
    <row r="137" spans="1:8" s="63" customFormat="1" ht="15" customHeight="1" hidden="1">
      <c r="A137" s="456"/>
      <c r="B137" s="457" t="s">
        <v>1108</v>
      </c>
      <c r="C137" s="450"/>
      <c r="D137" s="452"/>
      <c r="E137" s="454"/>
      <c r="F137" s="453"/>
      <c r="G137" s="89"/>
      <c r="H137" s="90"/>
    </row>
    <row r="138" spans="1:8" s="63" customFormat="1" ht="30" customHeight="1" hidden="1">
      <c r="A138" s="456"/>
      <c r="B138" s="457" t="s">
        <v>1118</v>
      </c>
      <c r="C138" s="450"/>
      <c r="D138" s="452"/>
      <c r="E138" s="454"/>
      <c r="F138" s="453"/>
      <c r="G138" s="89"/>
      <c r="H138" s="90"/>
    </row>
    <row r="139" spans="1:8" s="63" customFormat="1" ht="15" customHeight="1" hidden="1">
      <c r="A139" s="456" t="s">
        <v>1623</v>
      </c>
      <c r="B139" s="458" t="s">
        <v>1624</v>
      </c>
      <c r="C139" s="450" t="s">
        <v>1076</v>
      </c>
      <c r="D139" s="452"/>
      <c r="E139" s="454">
        <v>480.42</v>
      </c>
      <c r="F139" s="453">
        <f>D139*E139</f>
        <v>0</v>
      </c>
      <c r="G139" s="89"/>
      <c r="H139" s="90"/>
    </row>
    <row r="140" spans="1:8" s="63" customFormat="1" ht="30" customHeight="1" hidden="1">
      <c r="A140" s="456"/>
      <c r="B140" s="457" t="s">
        <v>1625</v>
      </c>
      <c r="C140" s="450"/>
      <c r="D140" s="452"/>
      <c r="E140" s="454"/>
      <c r="F140" s="453"/>
      <c r="G140" s="89"/>
      <c r="H140" s="90"/>
    </row>
    <row r="141" spans="1:8" s="63" customFormat="1" ht="15" customHeight="1" hidden="1">
      <c r="A141" s="456"/>
      <c r="B141" s="457" t="s">
        <v>1626</v>
      </c>
      <c r="C141" s="450"/>
      <c r="D141" s="452"/>
      <c r="E141" s="454"/>
      <c r="F141" s="453"/>
      <c r="G141" s="89"/>
      <c r="H141" s="90"/>
    </row>
    <row r="142" spans="1:10" s="80" customFormat="1" ht="60" customHeight="1" hidden="1">
      <c r="A142" s="502"/>
      <c r="B142" s="457" t="s">
        <v>1627</v>
      </c>
      <c r="C142" s="450"/>
      <c r="D142" s="503"/>
      <c r="E142" s="454"/>
      <c r="F142" s="453"/>
      <c r="G142" s="89"/>
      <c r="H142" s="90"/>
      <c r="I142" s="63"/>
      <c r="J142" s="63"/>
    </row>
    <row r="143" spans="1:10" s="80" customFormat="1" ht="15" customHeight="1" hidden="1">
      <c r="A143" s="456" t="s">
        <v>1628</v>
      </c>
      <c r="B143" s="458" t="s">
        <v>1629</v>
      </c>
      <c r="C143" s="450" t="s">
        <v>1076</v>
      </c>
      <c r="D143" s="452"/>
      <c r="E143" s="454">
        <v>1248.27</v>
      </c>
      <c r="F143" s="453">
        <f>D143*E143</f>
        <v>0</v>
      </c>
      <c r="G143" s="89"/>
      <c r="H143" s="90"/>
      <c r="I143" s="63"/>
      <c r="J143" s="63"/>
    </row>
    <row r="144" spans="1:10" s="80" customFormat="1" ht="30" customHeight="1" hidden="1">
      <c r="A144" s="456"/>
      <c r="B144" s="457" t="s">
        <v>1630</v>
      </c>
      <c r="C144" s="450"/>
      <c r="D144" s="504"/>
      <c r="E144" s="454"/>
      <c r="F144" s="453"/>
      <c r="G144" s="89"/>
      <c r="H144" s="90"/>
      <c r="I144" s="63"/>
      <c r="J144" s="63"/>
    </row>
    <row r="145" spans="1:10" s="80" customFormat="1" ht="15" customHeight="1" hidden="1">
      <c r="A145" s="456"/>
      <c r="B145" s="457" t="s">
        <v>1626</v>
      </c>
      <c r="C145" s="450"/>
      <c r="D145" s="504"/>
      <c r="E145" s="454"/>
      <c r="F145" s="453"/>
      <c r="G145" s="89"/>
      <c r="H145" s="90"/>
      <c r="I145" s="63"/>
      <c r="J145" s="63"/>
    </row>
    <row r="146" spans="1:10" s="80" customFormat="1" ht="15" customHeight="1" hidden="1">
      <c r="A146" s="456"/>
      <c r="B146" s="457" t="s">
        <v>1627</v>
      </c>
      <c r="C146" s="450"/>
      <c r="D146" s="504"/>
      <c r="E146" s="454"/>
      <c r="F146" s="453"/>
      <c r="G146" s="89"/>
      <c r="H146" s="90"/>
      <c r="I146" s="63"/>
      <c r="J146" s="63"/>
    </row>
    <row r="147" spans="1:10" s="80" customFormat="1" ht="15" customHeight="1" hidden="1">
      <c r="A147" s="456" t="s">
        <v>1631</v>
      </c>
      <c r="B147" s="458" t="s">
        <v>1632</v>
      </c>
      <c r="C147" s="450" t="s">
        <v>1105</v>
      </c>
      <c r="D147" s="452"/>
      <c r="E147" s="454">
        <v>191.97</v>
      </c>
      <c r="F147" s="453">
        <f>D147*E147</f>
        <v>0</v>
      </c>
      <c r="G147" s="89"/>
      <c r="H147" s="90"/>
      <c r="I147" s="63"/>
      <c r="J147" s="63"/>
    </row>
    <row r="148" spans="1:10" s="80" customFormat="1" ht="60" customHeight="1" hidden="1">
      <c r="A148" s="456"/>
      <c r="B148" s="457" t="s">
        <v>1633</v>
      </c>
      <c r="C148" s="450"/>
      <c r="D148" s="504"/>
      <c r="E148" s="454"/>
      <c r="F148" s="453"/>
      <c r="G148" s="89"/>
      <c r="H148" s="90"/>
      <c r="I148" s="63"/>
      <c r="J148" s="63"/>
    </row>
    <row r="149" spans="1:10" s="80" customFormat="1" ht="45" customHeight="1" hidden="1">
      <c r="A149" s="456" t="s">
        <v>1634</v>
      </c>
      <c r="B149" s="458" t="s">
        <v>1635</v>
      </c>
      <c r="C149" s="450" t="s">
        <v>1055</v>
      </c>
      <c r="D149" s="452"/>
      <c r="E149" s="454">
        <v>147.5</v>
      </c>
      <c r="F149" s="453">
        <f>D149*E149</f>
        <v>0</v>
      </c>
      <c r="G149" s="89"/>
      <c r="H149" s="90"/>
      <c r="I149" s="63"/>
      <c r="J149" s="63"/>
    </row>
    <row r="150" spans="1:10" s="80" customFormat="1" ht="15" customHeight="1" hidden="1">
      <c r="A150" s="456"/>
      <c r="B150" s="457" t="s">
        <v>1107</v>
      </c>
      <c r="C150" s="450"/>
      <c r="D150" s="504"/>
      <c r="E150" s="454"/>
      <c r="F150" s="453"/>
      <c r="G150" s="89"/>
      <c r="H150" s="90"/>
      <c r="I150" s="63"/>
      <c r="J150" s="63"/>
    </row>
    <row r="151" spans="1:10" s="80" customFormat="1" ht="15" customHeight="1" hidden="1">
      <c r="A151" s="456"/>
      <c r="B151" s="457" t="s">
        <v>1108</v>
      </c>
      <c r="C151" s="450"/>
      <c r="D151" s="504"/>
      <c r="E151" s="454"/>
      <c r="F151" s="453"/>
      <c r="G151" s="89"/>
      <c r="H151" s="90"/>
      <c r="I151" s="63"/>
      <c r="J151" s="63"/>
    </row>
    <row r="152" spans="1:10" s="80" customFormat="1" ht="30" customHeight="1" hidden="1">
      <c r="A152" s="456"/>
      <c r="B152" s="457" t="s">
        <v>1636</v>
      </c>
      <c r="C152" s="450"/>
      <c r="D152" s="504"/>
      <c r="E152" s="454"/>
      <c r="F152" s="453"/>
      <c r="G152" s="89"/>
      <c r="H152" s="90"/>
      <c r="I152" s="63"/>
      <c r="J152" s="63"/>
    </row>
    <row r="153" spans="1:10" s="80" customFormat="1" ht="15" customHeight="1" hidden="1">
      <c r="A153" s="456"/>
      <c r="B153" s="457" t="s">
        <v>1106</v>
      </c>
      <c r="C153" s="450"/>
      <c r="D153" s="504"/>
      <c r="E153" s="454"/>
      <c r="F153" s="453"/>
      <c r="G153" s="89"/>
      <c r="H153" s="90"/>
      <c r="I153" s="63"/>
      <c r="J153" s="63"/>
    </row>
    <row r="154" spans="1:10" s="80" customFormat="1" ht="15" customHeight="1" hidden="1">
      <c r="A154" s="456"/>
      <c r="B154" s="457" t="s">
        <v>1065</v>
      </c>
      <c r="C154" s="450"/>
      <c r="D154" s="504"/>
      <c r="E154" s="454"/>
      <c r="F154" s="453"/>
      <c r="G154" s="89"/>
      <c r="H154" s="90"/>
      <c r="I154" s="63"/>
      <c r="J154" s="63"/>
    </row>
    <row r="155" spans="1:10" s="80" customFormat="1" ht="15" customHeight="1" hidden="1">
      <c r="A155" s="456"/>
      <c r="B155" s="457" t="s">
        <v>1637</v>
      </c>
      <c r="C155" s="450"/>
      <c r="D155" s="503"/>
      <c r="E155" s="505"/>
      <c r="F155" s="453"/>
      <c r="G155" s="89"/>
      <c r="H155" s="90"/>
      <c r="I155" s="63"/>
      <c r="J155" s="63"/>
    </row>
    <row r="156" spans="1:10" s="80" customFormat="1" ht="15" customHeight="1" hidden="1">
      <c r="A156" s="456"/>
      <c r="B156" s="457" t="s">
        <v>1638</v>
      </c>
      <c r="C156" s="450"/>
      <c r="D156" s="503"/>
      <c r="E156" s="505"/>
      <c r="F156" s="453"/>
      <c r="G156" s="89"/>
      <c r="H156" s="90"/>
      <c r="I156" s="63"/>
      <c r="J156" s="63"/>
    </row>
    <row r="157" spans="1:10" s="80" customFormat="1" ht="15" customHeight="1" hidden="1">
      <c r="A157" s="491" t="s">
        <v>1639</v>
      </c>
      <c r="B157" s="492" t="s">
        <v>1640</v>
      </c>
      <c r="C157" s="506" t="s">
        <v>1055</v>
      </c>
      <c r="D157" s="503"/>
      <c r="E157" s="454">
        <v>2.8</v>
      </c>
      <c r="F157" s="493">
        <f>D157*E157</f>
        <v>0</v>
      </c>
      <c r="G157" s="89"/>
      <c r="H157" s="90"/>
      <c r="I157" s="63"/>
      <c r="J157" s="63"/>
    </row>
    <row r="158" spans="1:10" s="80" customFormat="1" ht="31.5" hidden="1">
      <c r="A158" s="491" t="s">
        <v>1641</v>
      </c>
      <c r="B158" s="492" t="s">
        <v>1642</v>
      </c>
      <c r="C158" s="450" t="s">
        <v>1076</v>
      </c>
      <c r="D158" s="503"/>
      <c r="E158" s="454">
        <v>28.04</v>
      </c>
      <c r="F158" s="493">
        <f>D158*E158</f>
        <v>0</v>
      </c>
      <c r="G158" s="89"/>
      <c r="H158" s="90"/>
      <c r="I158" s="63"/>
      <c r="J158" s="63"/>
    </row>
    <row r="159" spans="1:10" s="80" customFormat="1" ht="30" hidden="1">
      <c r="A159" s="491"/>
      <c r="B159" s="494" t="s">
        <v>1643</v>
      </c>
      <c r="C159" s="450"/>
      <c r="D159" s="503"/>
      <c r="E159" s="454"/>
      <c r="F159" s="493"/>
      <c r="G159" s="89"/>
      <c r="H159" s="90"/>
      <c r="I159" s="63"/>
      <c r="J159" s="63"/>
    </row>
    <row r="160" spans="1:10" s="80" customFormat="1" ht="15.75" hidden="1">
      <c r="A160" s="491"/>
      <c r="B160" s="494" t="s">
        <v>1644</v>
      </c>
      <c r="C160" s="450"/>
      <c r="D160" s="503"/>
      <c r="E160" s="454"/>
      <c r="F160" s="493"/>
      <c r="G160" s="89"/>
      <c r="H160" s="90"/>
      <c r="I160" s="63"/>
      <c r="J160" s="63"/>
    </row>
    <row r="161" spans="1:10" s="80" customFormat="1" ht="15.75" customHeight="1" hidden="1">
      <c r="A161" s="491"/>
      <c r="B161" s="494" t="s">
        <v>1645</v>
      </c>
      <c r="C161" s="450"/>
      <c r="D161" s="503"/>
      <c r="E161" s="454"/>
      <c r="F161" s="493"/>
      <c r="G161" s="89"/>
      <c r="H161" s="90"/>
      <c r="I161" s="63"/>
      <c r="J161" s="63"/>
    </row>
    <row r="162" spans="1:10" s="80" customFormat="1" ht="15" customHeight="1" hidden="1">
      <c r="A162" s="491" t="s">
        <v>1646</v>
      </c>
      <c r="B162" s="492" t="s">
        <v>1647</v>
      </c>
      <c r="C162" s="450" t="s">
        <v>1157</v>
      </c>
      <c r="D162" s="508"/>
      <c r="E162" s="454">
        <v>5.26</v>
      </c>
      <c r="F162" s="493">
        <f>D162*E162</f>
        <v>0</v>
      </c>
      <c r="G162" s="89"/>
      <c r="H162" s="90"/>
      <c r="I162" s="63"/>
      <c r="J162" s="63"/>
    </row>
    <row r="163" spans="1:10" s="80" customFormat="1" ht="18" customHeight="1" hidden="1">
      <c r="A163" s="509"/>
      <c r="B163" s="461"/>
      <c r="C163" s="462" t="s">
        <v>1077</v>
      </c>
      <c r="D163" s="464"/>
      <c r="E163" s="465"/>
      <c r="F163" s="466">
        <f>SUM(F71:F162)</f>
        <v>0</v>
      </c>
      <c r="G163" s="84"/>
      <c r="H163" s="90"/>
      <c r="I163" s="63"/>
      <c r="J163" s="63"/>
    </row>
    <row r="164" spans="1:10" s="80" customFormat="1" ht="18" customHeight="1" hidden="1">
      <c r="A164" s="441" t="s">
        <v>1490</v>
      </c>
      <c r="B164" s="643" t="s">
        <v>1017</v>
      </c>
      <c r="C164" s="442"/>
      <c r="D164" s="485"/>
      <c r="E164" s="454"/>
      <c r="F164" s="453"/>
      <c r="G164" s="89"/>
      <c r="H164" s="90"/>
      <c r="I164" s="63"/>
      <c r="J164" s="63"/>
    </row>
    <row r="165" spans="1:10" s="124" customFormat="1" ht="15" customHeight="1" hidden="1">
      <c r="A165" s="448" t="s">
        <v>1491</v>
      </c>
      <c r="B165" s="449" t="s">
        <v>1119</v>
      </c>
      <c r="C165" s="450" t="s">
        <v>1094</v>
      </c>
      <c r="D165" s="473"/>
      <c r="E165" s="454">
        <v>6.9</v>
      </c>
      <c r="F165" s="453">
        <f>D165*E165</f>
        <v>0</v>
      </c>
      <c r="G165" s="89"/>
      <c r="H165" s="90"/>
      <c r="I165" s="123"/>
      <c r="J165" s="123"/>
    </row>
    <row r="166" spans="1:10" s="124" customFormat="1" ht="15" customHeight="1" hidden="1">
      <c r="A166" s="456"/>
      <c r="B166" s="457" t="s">
        <v>1095</v>
      </c>
      <c r="C166" s="450"/>
      <c r="D166" s="473"/>
      <c r="E166" s="454"/>
      <c r="F166" s="453"/>
      <c r="G166" s="89"/>
      <c r="H166" s="90"/>
      <c r="I166" s="123"/>
      <c r="J166" s="123"/>
    </row>
    <row r="167" spans="1:10" s="124" customFormat="1" ht="30" customHeight="1" hidden="1">
      <c r="A167" s="456"/>
      <c r="B167" s="457" t="s">
        <v>1120</v>
      </c>
      <c r="C167" s="450"/>
      <c r="D167" s="473"/>
      <c r="E167" s="454"/>
      <c r="F167" s="453"/>
      <c r="G167" s="89"/>
      <c r="H167" s="90"/>
      <c r="I167" s="123"/>
      <c r="J167" s="123"/>
    </row>
    <row r="168" spans="1:10" s="124" customFormat="1" ht="15" customHeight="1" hidden="1">
      <c r="A168" s="456"/>
      <c r="B168" s="457" t="s">
        <v>1121</v>
      </c>
      <c r="C168" s="450"/>
      <c r="D168" s="473"/>
      <c r="E168" s="454"/>
      <c r="F168" s="453"/>
      <c r="G168" s="89"/>
      <c r="H168" s="90"/>
      <c r="I168" s="123"/>
      <c r="J168" s="123"/>
    </row>
    <row r="169" spans="1:10" s="80" customFormat="1" ht="30" customHeight="1" hidden="1">
      <c r="A169" s="456" t="s">
        <v>1648</v>
      </c>
      <c r="B169" s="458" t="s">
        <v>1649</v>
      </c>
      <c r="C169" s="450" t="s">
        <v>1467</v>
      </c>
      <c r="D169" s="473"/>
      <c r="E169" s="454">
        <v>44.48</v>
      </c>
      <c r="F169" s="453">
        <f>D169*E169</f>
        <v>0</v>
      </c>
      <c r="G169" s="89"/>
      <c r="H169" s="90"/>
      <c r="I169" s="63"/>
      <c r="J169" s="63"/>
    </row>
    <row r="170" spans="1:10" s="80" customFormat="1" ht="15" customHeight="1" hidden="1">
      <c r="A170" s="456"/>
      <c r="B170" s="457" t="s">
        <v>1650</v>
      </c>
      <c r="C170" s="450"/>
      <c r="D170" s="473"/>
      <c r="E170" s="454"/>
      <c r="F170" s="453"/>
      <c r="G170" s="89"/>
      <c r="H170" s="90"/>
      <c r="I170" s="63"/>
      <c r="J170" s="63"/>
    </row>
    <row r="171" spans="1:10" s="80" customFormat="1" ht="15" customHeight="1" hidden="1">
      <c r="A171" s="456"/>
      <c r="B171" s="457" t="s">
        <v>1651</v>
      </c>
      <c r="C171" s="450"/>
      <c r="D171" s="473"/>
      <c r="E171" s="454"/>
      <c r="F171" s="453"/>
      <c r="G171" s="89"/>
      <c r="H171" s="90"/>
      <c r="I171" s="63"/>
      <c r="J171" s="63"/>
    </row>
    <row r="172" spans="1:10" s="80" customFormat="1" ht="15" customHeight="1" hidden="1">
      <c r="A172" s="456"/>
      <c r="B172" s="457" t="s">
        <v>1652</v>
      </c>
      <c r="C172" s="450"/>
      <c r="D172" s="473"/>
      <c r="E172" s="454"/>
      <c r="F172" s="453"/>
      <c r="G172" s="89"/>
      <c r="H172" s="90"/>
      <c r="I172" s="63"/>
      <c r="J172" s="63"/>
    </row>
    <row r="173" spans="1:10" s="80" customFormat="1" ht="15" customHeight="1" hidden="1">
      <c r="A173" s="456"/>
      <c r="B173" s="457" t="s">
        <v>1653</v>
      </c>
      <c r="C173" s="450"/>
      <c r="D173" s="473"/>
      <c r="E173" s="454"/>
      <c r="F173" s="453"/>
      <c r="G173" s="89"/>
      <c r="H173" s="90"/>
      <c r="I173" s="63"/>
      <c r="J173" s="63"/>
    </row>
    <row r="174" spans="1:10" s="80" customFormat="1" ht="15" customHeight="1" hidden="1">
      <c r="A174" s="456"/>
      <c r="B174" s="457" t="s">
        <v>1654</v>
      </c>
      <c r="C174" s="450"/>
      <c r="D174" s="473"/>
      <c r="E174" s="454"/>
      <c r="F174" s="453"/>
      <c r="G174" s="89"/>
      <c r="H174" s="90"/>
      <c r="I174" s="63"/>
      <c r="J174" s="63"/>
    </row>
    <row r="175" spans="1:10" s="80" customFormat="1" ht="15" customHeight="1" hidden="1">
      <c r="A175" s="456"/>
      <c r="B175" s="457" t="s">
        <v>1655</v>
      </c>
      <c r="C175" s="450"/>
      <c r="D175" s="473"/>
      <c r="E175" s="454"/>
      <c r="F175" s="453"/>
      <c r="G175" s="89"/>
      <c r="H175" s="90"/>
      <c r="I175" s="63"/>
      <c r="J175" s="63"/>
    </row>
    <row r="176" spans="1:10" s="80" customFormat="1" ht="15" customHeight="1" hidden="1">
      <c r="A176" s="456"/>
      <c r="B176" s="457" t="s">
        <v>1656</v>
      </c>
      <c r="C176" s="450"/>
      <c r="D176" s="473"/>
      <c r="E176" s="454"/>
      <c r="F176" s="453"/>
      <c r="G176" s="89"/>
      <c r="H176" s="90"/>
      <c r="I176" s="63"/>
      <c r="J176" s="63"/>
    </row>
    <row r="177" spans="1:10" s="80" customFormat="1" ht="15" customHeight="1" hidden="1">
      <c r="A177" s="456"/>
      <c r="B177" s="457" t="s">
        <v>1127</v>
      </c>
      <c r="C177" s="450"/>
      <c r="D177" s="473"/>
      <c r="E177" s="454"/>
      <c r="F177" s="453"/>
      <c r="G177" s="89"/>
      <c r="H177" s="90"/>
      <c r="I177" s="63"/>
      <c r="J177" s="63"/>
    </row>
    <row r="178" spans="1:10" s="80" customFormat="1" ht="15" customHeight="1" hidden="1">
      <c r="A178" s="456"/>
      <c r="B178" s="457" t="s">
        <v>1657</v>
      </c>
      <c r="C178" s="450"/>
      <c r="D178" s="473"/>
      <c r="E178" s="454"/>
      <c r="F178" s="453"/>
      <c r="G178" s="89"/>
      <c r="H178" s="90"/>
      <c r="I178" s="63"/>
      <c r="J178" s="63"/>
    </row>
    <row r="179" spans="1:10" s="80" customFormat="1" ht="30" customHeight="1" hidden="1">
      <c r="A179" s="456" t="s">
        <v>1658</v>
      </c>
      <c r="B179" s="458" t="s">
        <v>1659</v>
      </c>
      <c r="C179" s="450" t="s">
        <v>1467</v>
      </c>
      <c r="D179" s="473"/>
      <c r="E179" s="454">
        <v>24.84</v>
      </c>
      <c r="F179" s="453">
        <f>D179*E179</f>
        <v>0</v>
      </c>
      <c r="G179" s="89"/>
      <c r="H179" s="90"/>
      <c r="I179" s="63"/>
      <c r="J179" s="63"/>
    </row>
    <row r="180" spans="1:10" s="80" customFormat="1" ht="15" customHeight="1" hidden="1">
      <c r="A180" s="456"/>
      <c r="B180" s="457" t="s">
        <v>1653</v>
      </c>
      <c r="C180" s="450"/>
      <c r="D180" s="473"/>
      <c r="E180" s="454"/>
      <c r="F180" s="453"/>
      <c r="G180" s="89"/>
      <c r="H180" s="90"/>
      <c r="I180" s="63"/>
      <c r="J180" s="63"/>
    </row>
    <row r="181" spans="1:10" s="80" customFormat="1" ht="15" customHeight="1" hidden="1">
      <c r="A181" s="456"/>
      <c r="B181" s="457" t="s">
        <v>1655</v>
      </c>
      <c r="C181" s="450"/>
      <c r="D181" s="473"/>
      <c r="E181" s="454"/>
      <c r="F181" s="453"/>
      <c r="G181" s="89"/>
      <c r="H181" s="90"/>
      <c r="I181" s="63"/>
      <c r="J181" s="63"/>
    </row>
    <row r="182" spans="1:10" s="80" customFormat="1" ht="15" customHeight="1" hidden="1">
      <c r="A182" s="456"/>
      <c r="B182" s="457" t="s">
        <v>1139</v>
      </c>
      <c r="C182" s="450"/>
      <c r="D182" s="473"/>
      <c r="E182" s="454"/>
      <c r="F182" s="453"/>
      <c r="G182" s="89"/>
      <c r="H182" s="90"/>
      <c r="I182" s="63"/>
      <c r="J182" s="63"/>
    </row>
    <row r="183" spans="1:10" s="80" customFormat="1" ht="15" customHeight="1" hidden="1">
      <c r="A183" s="456"/>
      <c r="B183" s="457" t="s">
        <v>1660</v>
      </c>
      <c r="C183" s="450"/>
      <c r="D183" s="473"/>
      <c r="E183" s="454"/>
      <c r="F183" s="453"/>
      <c r="G183" s="89"/>
      <c r="H183" s="90"/>
      <c r="I183" s="63"/>
      <c r="J183" s="63"/>
    </row>
    <row r="184" spans="1:10" s="80" customFormat="1" ht="15" customHeight="1" hidden="1">
      <c r="A184" s="456"/>
      <c r="B184" s="457" t="s">
        <v>1127</v>
      </c>
      <c r="C184" s="450"/>
      <c r="D184" s="473"/>
      <c r="E184" s="454"/>
      <c r="F184" s="453"/>
      <c r="G184" s="89"/>
      <c r="H184" s="90"/>
      <c r="I184" s="63"/>
      <c r="J184" s="63"/>
    </row>
    <row r="185" spans="1:10" s="80" customFormat="1" ht="45" customHeight="1" hidden="1">
      <c r="A185" s="456" t="s">
        <v>1492</v>
      </c>
      <c r="B185" s="458" t="s">
        <v>1122</v>
      </c>
      <c r="C185" s="450" t="s">
        <v>1055</v>
      </c>
      <c r="D185" s="473"/>
      <c r="E185" s="454">
        <v>41.12</v>
      </c>
      <c r="F185" s="453">
        <f>D185*E185</f>
        <v>0</v>
      </c>
      <c r="G185" s="89"/>
      <c r="H185" s="90"/>
      <c r="I185" s="63"/>
      <c r="J185" s="63"/>
    </row>
    <row r="186" spans="1:10" s="80" customFormat="1" ht="15" customHeight="1" hidden="1">
      <c r="A186" s="456"/>
      <c r="B186" s="457" t="s">
        <v>1123</v>
      </c>
      <c r="C186" s="450"/>
      <c r="D186" s="473"/>
      <c r="E186" s="454"/>
      <c r="F186" s="453"/>
      <c r="G186" s="89"/>
      <c r="H186" s="90"/>
      <c r="I186" s="63"/>
      <c r="J186" s="63"/>
    </row>
    <row r="187" spans="1:10" s="80" customFormat="1" ht="15" customHeight="1" hidden="1">
      <c r="A187" s="456"/>
      <c r="B187" s="457" t="s">
        <v>1070</v>
      </c>
      <c r="C187" s="450"/>
      <c r="D187" s="473"/>
      <c r="E187" s="454"/>
      <c r="F187" s="453"/>
      <c r="G187" s="89"/>
      <c r="H187" s="90"/>
      <c r="I187" s="63"/>
      <c r="J187" s="63"/>
    </row>
    <row r="188" spans="1:10" s="80" customFormat="1" ht="15" customHeight="1" hidden="1">
      <c r="A188" s="456"/>
      <c r="B188" s="457" t="s">
        <v>1124</v>
      </c>
      <c r="C188" s="450"/>
      <c r="D188" s="473"/>
      <c r="E188" s="454"/>
      <c r="F188" s="453"/>
      <c r="G188" s="89"/>
      <c r="H188" s="90"/>
      <c r="I188" s="63"/>
      <c r="J188" s="63"/>
    </row>
    <row r="189" spans="1:10" s="80" customFormat="1" ht="15" customHeight="1" hidden="1">
      <c r="A189" s="456"/>
      <c r="B189" s="457" t="s">
        <v>1125</v>
      </c>
      <c r="C189" s="450"/>
      <c r="D189" s="473"/>
      <c r="E189" s="454"/>
      <c r="F189" s="453"/>
      <c r="G189" s="89"/>
      <c r="H189" s="90"/>
      <c r="I189" s="63"/>
      <c r="J189" s="63"/>
    </row>
    <row r="190" spans="1:10" s="80" customFormat="1" ht="15" customHeight="1" hidden="1">
      <c r="A190" s="456"/>
      <c r="B190" s="457" t="s">
        <v>1068</v>
      </c>
      <c r="C190" s="450"/>
      <c r="D190" s="473"/>
      <c r="E190" s="454"/>
      <c r="F190" s="453"/>
      <c r="G190" s="89"/>
      <c r="H190" s="90"/>
      <c r="I190" s="63"/>
      <c r="J190" s="63"/>
    </row>
    <row r="191" spans="1:10" s="80" customFormat="1" ht="15" customHeight="1" hidden="1">
      <c r="A191" s="456"/>
      <c r="B191" s="457" t="s">
        <v>1126</v>
      </c>
      <c r="C191" s="450"/>
      <c r="D191" s="473"/>
      <c r="E191" s="454"/>
      <c r="F191" s="453"/>
      <c r="G191" s="89"/>
      <c r="H191" s="90"/>
      <c r="I191" s="63"/>
      <c r="J191" s="63"/>
    </row>
    <row r="192" spans="1:10" s="80" customFormat="1" ht="15" customHeight="1" hidden="1">
      <c r="A192" s="456"/>
      <c r="B192" s="457" t="s">
        <v>1127</v>
      </c>
      <c r="C192" s="450"/>
      <c r="D192" s="473"/>
      <c r="E192" s="454"/>
      <c r="F192" s="453"/>
      <c r="G192" s="89"/>
      <c r="H192" s="90"/>
      <c r="I192" s="63"/>
      <c r="J192" s="63"/>
    </row>
    <row r="193" spans="1:10" s="80" customFormat="1" ht="15" customHeight="1" hidden="1">
      <c r="A193" s="456"/>
      <c r="B193" s="457" t="s">
        <v>1128</v>
      </c>
      <c r="C193" s="450"/>
      <c r="D193" s="473"/>
      <c r="E193" s="454"/>
      <c r="F193" s="453"/>
      <c r="G193" s="89"/>
      <c r="H193" s="90"/>
      <c r="I193" s="63"/>
      <c r="J193" s="63"/>
    </row>
    <row r="194" spans="1:10" s="80" customFormat="1" ht="30" customHeight="1" hidden="1">
      <c r="A194" s="456" t="s">
        <v>1661</v>
      </c>
      <c r="B194" s="458" t="s">
        <v>1602</v>
      </c>
      <c r="C194" s="450" t="s">
        <v>1472</v>
      </c>
      <c r="D194" s="452"/>
      <c r="E194" s="454">
        <v>1220.77</v>
      </c>
      <c r="F194" s="453">
        <f>D194*E194</f>
        <v>0</v>
      </c>
      <c r="G194" s="89"/>
      <c r="H194" s="90"/>
      <c r="I194" s="63"/>
      <c r="J194" s="63"/>
    </row>
    <row r="195" spans="1:10" s="80" customFormat="1" ht="16.5" customHeight="1" hidden="1">
      <c r="A195" s="456" t="s">
        <v>1662</v>
      </c>
      <c r="B195" s="458" t="s">
        <v>1663</v>
      </c>
      <c r="C195" s="475" t="s">
        <v>1472</v>
      </c>
      <c r="D195" s="473"/>
      <c r="E195" s="454">
        <v>264.9</v>
      </c>
      <c r="F195" s="453">
        <f>D195*E195</f>
        <v>0</v>
      </c>
      <c r="G195" s="89"/>
      <c r="H195" s="90"/>
      <c r="I195" s="63"/>
      <c r="J195" s="63"/>
    </row>
    <row r="196" spans="1:10" s="80" customFormat="1" ht="15" customHeight="1" hidden="1">
      <c r="A196" s="456"/>
      <c r="B196" s="457" t="s">
        <v>1106</v>
      </c>
      <c r="C196" s="450"/>
      <c r="D196" s="473"/>
      <c r="E196" s="454"/>
      <c r="F196" s="453"/>
      <c r="G196" s="89"/>
      <c r="H196" s="90"/>
      <c r="I196" s="63"/>
      <c r="J196" s="63"/>
    </row>
    <row r="197" spans="1:10" s="80" customFormat="1" ht="15" customHeight="1" hidden="1">
      <c r="A197" s="456"/>
      <c r="B197" s="457" t="s">
        <v>1116</v>
      </c>
      <c r="C197" s="450"/>
      <c r="D197" s="473"/>
      <c r="E197" s="454"/>
      <c r="F197" s="453"/>
      <c r="G197" s="89"/>
      <c r="H197" s="90"/>
      <c r="I197" s="63"/>
      <c r="J197" s="63"/>
    </row>
    <row r="198" spans="1:10" s="80" customFormat="1" ht="15" customHeight="1" hidden="1">
      <c r="A198" s="456"/>
      <c r="B198" s="457" t="s">
        <v>1065</v>
      </c>
      <c r="C198" s="450"/>
      <c r="D198" s="473"/>
      <c r="E198" s="454"/>
      <c r="F198" s="453"/>
      <c r="G198" s="89"/>
      <c r="H198" s="90"/>
      <c r="I198" s="63"/>
      <c r="J198" s="63"/>
    </row>
    <row r="199" spans="1:10" s="80" customFormat="1" ht="15" customHeight="1" hidden="1">
      <c r="A199" s="456"/>
      <c r="B199" s="457" t="s">
        <v>1150</v>
      </c>
      <c r="C199" s="450"/>
      <c r="D199" s="473"/>
      <c r="E199" s="454"/>
      <c r="F199" s="453"/>
      <c r="G199" s="89"/>
      <c r="H199" s="90"/>
      <c r="I199" s="63"/>
      <c r="J199" s="63"/>
    </row>
    <row r="200" spans="1:10" s="80" customFormat="1" ht="15" customHeight="1" hidden="1">
      <c r="A200" s="456"/>
      <c r="B200" s="457" t="s">
        <v>1130</v>
      </c>
      <c r="C200" s="450"/>
      <c r="D200" s="473"/>
      <c r="E200" s="454"/>
      <c r="F200" s="453"/>
      <c r="G200" s="89"/>
      <c r="H200" s="90"/>
      <c r="I200" s="63"/>
      <c r="J200" s="63"/>
    </row>
    <row r="201" spans="1:10" s="80" customFormat="1" ht="16.5" customHeight="1" hidden="1">
      <c r="A201" s="456" t="s">
        <v>1664</v>
      </c>
      <c r="B201" s="458" t="s">
        <v>1665</v>
      </c>
      <c r="C201" s="475" t="s">
        <v>1472</v>
      </c>
      <c r="D201" s="473"/>
      <c r="E201" s="454">
        <v>268.82</v>
      </c>
      <c r="F201" s="453">
        <f>D201*E201</f>
        <v>0</v>
      </c>
      <c r="G201" s="89"/>
      <c r="H201" s="90"/>
      <c r="I201" s="63"/>
      <c r="J201" s="63"/>
    </row>
    <row r="202" spans="1:10" s="80" customFormat="1" ht="15" customHeight="1" hidden="1">
      <c r="A202" s="456"/>
      <c r="B202" s="457" t="s">
        <v>1116</v>
      </c>
      <c r="C202" s="450"/>
      <c r="D202" s="473"/>
      <c r="E202" s="454"/>
      <c r="F202" s="453"/>
      <c r="G202" s="89"/>
      <c r="H202" s="90"/>
      <c r="I202" s="63"/>
      <c r="J202" s="63"/>
    </row>
    <row r="203" spans="1:10" s="80" customFormat="1" ht="15" customHeight="1" hidden="1">
      <c r="A203" s="456"/>
      <c r="B203" s="457" t="s">
        <v>1065</v>
      </c>
      <c r="C203" s="450"/>
      <c r="D203" s="473"/>
      <c r="E203" s="454"/>
      <c r="F203" s="453"/>
      <c r="G203" s="89"/>
      <c r="H203" s="90"/>
      <c r="I203" s="63"/>
      <c r="J203" s="63"/>
    </row>
    <row r="204" spans="1:10" s="80" customFormat="1" ht="15" customHeight="1" hidden="1">
      <c r="A204" s="456"/>
      <c r="B204" s="457" t="s">
        <v>1150</v>
      </c>
      <c r="C204" s="450"/>
      <c r="D204" s="473"/>
      <c r="E204" s="454"/>
      <c r="F204" s="453"/>
      <c r="G204" s="89"/>
      <c r="H204" s="90"/>
      <c r="I204" s="63"/>
      <c r="J204" s="63"/>
    </row>
    <row r="205" spans="1:10" s="80" customFormat="1" ht="15" customHeight="1" hidden="1">
      <c r="A205" s="456"/>
      <c r="B205" s="457" t="s">
        <v>1666</v>
      </c>
      <c r="C205" s="450"/>
      <c r="D205" s="473"/>
      <c r="E205" s="454"/>
      <c r="F205" s="453"/>
      <c r="G205" s="89"/>
      <c r="H205" s="90"/>
      <c r="I205" s="63"/>
      <c r="J205" s="63"/>
    </row>
    <row r="206" spans="1:10" s="80" customFormat="1" ht="15" customHeight="1" hidden="1">
      <c r="A206" s="456" t="s">
        <v>1493</v>
      </c>
      <c r="B206" s="458" t="s">
        <v>1129</v>
      </c>
      <c r="C206" s="450" t="s">
        <v>1105</v>
      </c>
      <c r="D206" s="473"/>
      <c r="E206" s="454">
        <v>273.93</v>
      </c>
      <c r="F206" s="453">
        <f>D206*E206</f>
        <v>0</v>
      </c>
      <c r="G206" s="89"/>
      <c r="H206" s="90"/>
      <c r="I206" s="63"/>
      <c r="J206" s="63"/>
    </row>
    <row r="207" spans="1:10" s="80" customFormat="1" ht="15" customHeight="1" hidden="1">
      <c r="A207" s="456"/>
      <c r="B207" s="457" t="s">
        <v>1106</v>
      </c>
      <c r="C207" s="450"/>
      <c r="D207" s="473"/>
      <c r="E207" s="454"/>
      <c r="F207" s="453"/>
      <c r="G207" s="89"/>
      <c r="H207" s="90"/>
      <c r="I207" s="63"/>
      <c r="J207" s="63"/>
    </row>
    <row r="208" spans="1:10" s="80" customFormat="1" ht="15" customHeight="1" hidden="1">
      <c r="A208" s="456"/>
      <c r="B208" s="457" t="s">
        <v>1116</v>
      </c>
      <c r="C208" s="450"/>
      <c r="D208" s="473"/>
      <c r="E208" s="454"/>
      <c r="F208" s="453"/>
      <c r="G208" s="89"/>
      <c r="H208" s="90"/>
      <c r="I208" s="63"/>
      <c r="J208" s="63"/>
    </row>
    <row r="209" spans="1:10" s="80" customFormat="1" ht="15" customHeight="1" hidden="1">
      <c r="A209" s="456"/>
      <c r="B209" s="457" t="s">
        <v>1065</v>
      </c>
      <c r="C209" s="450"/>
      <c r="D209" s="473"/>
      <c r="E209" s="454"/>
      <c r="F209" s="453"/>
      <c r="G209" s="89"/>
      <c r="H209" s="90"/>
      <c r="I209" s="63"/>
      <c r="J209" s="63"/>
    </row>
    <row r="210" spans="1:10" s="80" customFormat="1" ht="15" customHeight="1" hidden="1">
      <c r="A210" s="456"/>
      <c r="B210" s="457" t="s">
        <v>1108</v>
      </c>
      <c r="C210" s="450"/>
      <c r="D210" s="473"/>
      <c r="E210" s="454"/>
      <c r="F210" s="453"/>
      <c r="G210" s="89"/>
      <c r="H210" s="90"/>
      <c r="I210" s="63"/>
      <c r="J210" s="63"/>
    </row>
    <row r="211" spans="1:10" s="80" customFormat="1" ht="15" customHeight="1" hidden="1">
      <c r="A211" s="456"/>
      <c r="B211" s="457" t="s">
        <v>1130</v>
      </c>
      <c r="C211" s="450"/>
      <c r="D211" s="473"/>
      <c r="E211" s="454"/>
      <c r="F211" s="453"/>
      <c r="G211" s="89"/>
      <c r="H211" s="90"/>
      <c r="I211" s="63"/>
      <c r="J211" s="63"/>
    </row>
    <row r="212" spans="1:10" s="80" customFormat="1" ht="45" customHeight="1" hidden="1">
      <c r="A212" s="456" t="s">
        <v>1494</v>
      </c>
      <c r="B212" s="458" t="s">
        <v>1131</v>
      </c>
      <c r="C212" s="450" t="s">
        <v>1467</v>
      </c>
      <c r="D212" s="473"/>
      <c r="E212" s="454">
        <v>68.72</v>
      </c>
      <c r="F212" s="453">
        <f>D212*E212</f>
        <v>0</v>
      </c>
      <c r="G212" s="89"/>
      <c r="H212" s="90"/>
      <c r="I212" s="63"/>
      <c r="J212" s="63"/>
    </row>
    <row r="213" spans="1:10" s="80" customFormat="1" ht="15" customHeight="1" hidden="1">
      <c r="A213" s="456"/>
      <c r="B213" s="457" t="s">
        <v>1106</v>
      </c>
      <c r="C213" s="450"/>
      <c r="D213" s="473"/>
      <c r="E213" s="454"/>
      <c r="F213" s="453"/>
      <c r="G213" s="89"/>
      <c r="H213" s="90"/>
      <c r="I213" s="63"/>
      <c r="J213" s="63"/>
    </row>
    <row r="214" spans="1:10" s="80" customFormat="1" ht="15" customHeight="1" hidden="1">
      <c r="A214" s="456"/>
      <c r="B214" s="457" t="s">
        <v>1132</v>
      </c>
      <c r="C214" s="450"/>
      <c r="D214" s="473"/>
      <c r="E214" s="454"/>
      <c r="F214" s="453"/>
      <c r="G214" s="89"/>
      <c r="H214" s="90"/>
      <c r="I214" s="63"/>
      <c r="J214" s="63"/>
    </row>
    <row r="215" spans="1:10" s="80" customFormat="1" ht="15" customHeight="1" hidden="1">
      <c r="A215" s="456"/>
      <c r="B215" s="457" t="s">
        <v>1133</v>
      </c>
      <c r="C215" s="450"/>
      <c r="D215" s="473"/>
      <c r="E215" s="454"/>
      <c r="F215" s="453"/>
      <c r="G215" s="89"/>
      <c r="H215" s="90"/>
      <c r="I215" s="63"/>
      <c r="J215" s="63"/>
    </row>
    <row r="216" spans="1:10" s="80" customFormat="1" ht="15" customHeight="1" hidden="1">
      <c r="A216" s="456"/>
      <c r="B216" s="457" t="s">
        <v>1116</v>
      </c>
      <c r="C216" s="450"/>
      <c r="D216" s="473"/>
      <c r="E216" s="454"/>
      <c r="F216" s="453"/>
      <c r="G216" s="89"/>
      <c r="H216" s="90"/>
      <c r="I216" s="63"/>
      <c r="J216" s="63"/>
    </row>
    <row r="217" spans="1:10" s="80" customFormat="1" ht="15" customHeight="1" hidden="1">
      <c r="A217" s="456"/>
      <c r="B217" s="457" t="s">
        <v>1065</v>
      </c>
      <c r="C217" s="450"/>
      <c r="D217" s="473"/>
      <c r="E217" s="454"/>
      <c r="F217" s="453"/>
      <c r="G217" s="89"/>
      <c r="H217" s="90"/>
      <c r="I217" s="63"/>
      <c r="J217" s="63"/>
    </row>
    <row r="218" spans="1:10" s="80" customFormat="1" ht="15" customHeight="1" hidden="1">
      <c r="A218" s="456"/>
      <c r="B218" s="457" t="s">
        <v>1108</v>
      </c>
      <c r="C218" s="450"/>
      <c r="D218" s="473"/>
      <c r="E218" s="454"/>
      <c r="F218" s="453"/>
      <c r="G218" s="89"/>
      <c r="H218" s="90"/>
      <c r="I218" s="63"/>
      <c r="J218" s="63"/>
    </row>
    <row r="219" spans="1:10" s="80" customFormat="1" ht="30" customHeight="1" hidden="1">
      <c r="A219" s="456"/>
      <c r="B219" s="457" t="s">
        <v>1495</v>
      </c>
      <c r="C219" s="450"/>
      <c r="D219" s="473"/>
      <c r="E219" s="454"/>
      <c r="F219" s="453"/>
      <c r="G219" s="89"/>
      <c r="H219" s="90"/>
      <c r="I219" s="63"/>
      <c r="J219" s="63"/>
    </row>
    <row r="220" spans="1:10" s="80" customFormat="1" ht="15" customHeight="1" hidden="1">
      <c r="A220" s="456"/>
      <c r="B220" s="457" t="s">
        <v>1134</v>
      </c>
      <c r="C220" s="450"/>
      <c r="D220" s="473"/>
      <c r="E220" s="454"/>
      <c r="F220" s="453"/>
      <c r="G220" s="89"/>
      <c r="H220" s="90"/>
      <c r="I220" s="63"/>
      <c r="J220" s="63"/>
    </row>
    <row r="221" spans="1:10" s="80" customFormat="1" ht="15" customHeight="1" hidden="1">
      <c r="A221" s="456"/>
      <c r="B221" s="457" t="s">
        <v>1135</v>
      </c>
      <c r="C221" s="450"/>
      <c r="D221" s="473"/>
      <c r="E221" s="454"/>
      <c r="F221" s="453"/>
      <c r="G221" s="89"/>
      <c r="H221" s="90"/>
      <c r="I221" s="63"/>
      <c r="J221" s="63"/>
    </row>
    <row r="222" spans="1:10" s="80" customFormat="1" ht="15" customHeight="1" hidden="1">
      <c r="A222" s="456"/>
      <c r="B222" s="457" t="s">
        <v>1136</v>
      </c>
      <c r="C222" s="450"/>
      <c r="D222" s="473"/>
      <c r="E222" s="454"/>
      <c r="F222" s="453"/>
      <c r="G222" s="89"/>
      <c r="H222" s="90"/>
      <c r="I222" s="63"/>
      <c r="J222" s="63"/>
    </row>
    <row r="223" spans="1:10" s="80" customFormat="1" ht="15" customHeight="1" hidden="1">
      <c r="A223" s="456"/>
      <c r="B223" s="457" t="s">
        <v>1137</v>
      </c>
      <c r="C223" s="450"/>
      <c r="D223" s="473"/>
      <c r="E223" s="454"/>
      <c r="F223" s="453"/>
      <c r="G223" s="89"/>
      <c r="H223" s="90"/>
      <c r="I223" s="63"/>
      <c r="J223" s="63"/>
    </row>
    <row r="224" spans="1:10" s="124" customFormat="1" ht="45" customHeight="1" hidden="1">
      <c r="A224" s="456" t="s">
        <v>1496</v>
      </c>
      <c r="B224" s="458" t="s">
        <v>1497</v>
      </c>
      <c r="C224" s="450" t="s">
        <v>1467</v>
      </c>
      <c r="D224" s="473"/>
      <c r="E224" s="454">
        <v>57.69</v>
      </c>
      <c r="F224" s="453">
        <f>D224*E224</f>
        <v>0</v>
      </c>
      <c r="G224" s="89"/>
      <c r="H224" s="90"/>
      <c r="I224" s="123"/>
      <c r="J224" s="123"/>
    </row>
    <row r="225" spans="1:10" s="124" customFormat="1" ht="30" customHeight="1" hidden="1">
      <c r="A225" s="456"/>
      <c r="B225" s="457" t="s">
        <v>1498</v>
      </c>
      <c r="C225" s="450"/>
      <c r="D225" s="473"/>
      <c r="E225" s="454"/>
      <c r="F225" s="453"/>
      <c r="G225" s="89"/>
      <c r="H225" s="90"/>
      <c r="I225" s="123"/>
      <c r="J225" s="123"/>
    </row>
    <row r="226" spans="1:10" s="124" customFormat="1" ht="15" customHeight="1" hidden="1">
      <c r="A226" s="456"/>
      <c r="B226" s="457" t="s">
        <v>1138</v>
      </c>
      <c r="C226" s="450"/>
      <c r="D226" s="473"/>
      <c r="E226" s="454"/>
      <c r="F226" s="453"/>
      <c r="G226" s="89"/>
      <c r="H226" s="90"/>
      <c r="I226" s="123"/>
      <c r="J226" s="123"/>
    </row>
    <row r="227" spans="1:10" s="124" customFormat="1" ht="15" customHeight="1" hidden="1">
      <c r="A227" s="456"/>
      <c r="B227" s="457" t="s">
        <v>1139</v>
      </c>
      <c r="C227" s="450"/>
      <c r="D227" s="473"/>
      <c r="E227" s="454"/>
      <c r="F227" s="453"/>
      <c r="G227" s="89"/>
      <c r="H227" s="90"/>
      <c r="I227" s="123"/>
      <c r="J227" s="123"/>
    </row>
    <row r="228" spans="1:10" s="124" customFormat="1" ht="15" customHeight="1" hidden="1">
      <c r="A228" s="456"/>
      <c r="B228" s="457" t="s">
        <v>1136</v>
      </c>
      <c r="C228" s="450"/>
      <c r="D228" s="473"/>
      <c r="E228" s="454"/>
      <c r="F228" s="453"/>
      <c r="G228" s="89"/>
      <c r="H228" s="90"/>
      <c r="I228" s="123"/>
      <c r="J228" s="123"/>
    </row>
    <row r="229" spans="1:10" s="124" customFormat="1" ht="15" customHeight="1" hidden="1">
      <c r="A229" s="456"/>
      <c r="B229" s="457" t="s">
        <v>1106</v>
      </c>
      <c r="C229" s="450"/>
      <c r="D229" s="473"/>
      <c r="E229" s="454"/>
      <c r="F229" s="453"/>
      <c r="G229" s="89"/>
      <c r="H229" s="90"/>
      <c r="I229" s="123"/>
      <c r="J229" s="123"/>
    </row>
    <row r="230" spans="1:10" s="124" customFormat="1" ht="15" customHeight="1" hidden="1">
      <c r="A230" s="456"/>
      <c r="B230" s="457" t="s">
        <v>1140</v>
      </c>
      <c r="C230" s="450"/>
      <c r="D230" s="473"/>
      <c r="E230" s="454"/>
      <c r="F230" s="453"/>
      <c r="G230" s="89"/>
      <c r="H230" s="90"/>
      <c r="I230" s="123"/>
      <c r="J230" s="123"/>
    </row>
    <row r="231" spans="1:10" s="124" customFormat="1" ht="15" customHeight="1" hidden="1">
      <c r="A231" s="456"/>
      <c r="B231" s="457" t="s">
        <v>1133</v>
      </c>
      <c r="C231" s="450"/>
      <c r="D231" s="473"/>
      <c r="E231" s="454"/>
      <c r="F231" s="453"/>
      <c r="G231" s="89"/>
      <c r="H231" s="90"/>
      <c r="I231" s="123"/>
      <c r="J231" s="123"/>
    </row>
    <row r="232" spans="1:10" s="124" customFormat="1" ht="15" customHeight="1" hidden="1">
      <c r="A232" s="456"/>
      <c r="B232" s="457" t="s">
        <v>1107</v>
      </c>
      <c r="C232" s="450"/>
      <c r="D232" s="473"/>
      <c r="E232" s="454"/>
      <c r="F232" s="453"/>
      <c r="G232" s="89"/>
      <c r="H232" s="90"/>
      <c r="I232" s="123"/>
      <c r="J232" s="123"/>
    </row>
    <row r="233" spans="1:10" s="124" customFormat="1" ht="15" customHeight="1" hidden="1">
      <c r="A233" s="456"/>
      <c r="B233" s="457" t="s">
        <v>1065</v>
      </c>
      <c r="C233" s="450"/>
      <c r="D233" s="473"/>
      <c r="E233" s="454"/>
      <c r="F233" s="453"/>
      <c r="G233" s="89"/>
      <c r="H233" s="90"/>
      <c r="I233" s="123"/>
      <c r="J233" s="123"/>
    </row>
    <row r="234" spans="1:10" s="124" customFormat="1" ht="15" customHeight="1" hidden="1">
      <c r="A234" s="456"/>
      <c r="B234" s="457" t="s">
        <v>1108</v>
      </c>
      <c r="C234" s="450"/>
      <c r="D234" s="473"/>
      <c r="E234" s="454"/>
      <c r="F234" s="453"/>
      <c r="G234" s="89"/>
      <c r="H234" s="90"/>
      <c r="I234" s="123"/>
      <c r="J234" s="123"/>
    </row>
    <row r="235" spans="1:10" s="124" customFormat="1" ht="15" customHeight="1" hidden="1">
      <c r="A235" s="456"/>
      <c r="B235" s="457" t="s">
        <v>1130</v>
      </c>
      <c r="C235" s="450"/>
      <c r="D235" s="473"/>
      <c r="E235" s="454"/>
      <c r="F235" s="453"/>
      <c r="G235" s="89"/>
      <c r="H235" s="90"/>
      <c r="I235" s="123"/>
      <c r="J235" s="123"/>
    </row>
    <row r="236" spans="1:10" s="80" customFormat="1" ht="30" customHeight="1" hidden="1">
      <c r="A236" s="456" t="s">
        <v>1667</v>
      </c>
      <c r="B236" s="458" t="s">
        <v>1668</v>
      </c>
      <c r="C236" s="450" t="s">
        <v>1055</v>
      </c>
      <c r="D236" s="473"/>
      <c r="E236" s="454">
        <v>25.53</v>
      </c>
      <c r="F236" s="453">
        <f>D236*E236</f>
        <v>0</v>
      </c>
      <c r="G236" s="89"/>
      <c r="H236" s="90"/>
      <c r="I236" s="63"/>
      <c r="J236" s="63"/>
    </row>
    <row r="237" spans="1:10" s="80" customFormat="1" ht="15" customHeight="1" hidden="1">
      <c r="A237" s="456"/>
      <c r="B237" s="457" t="s">
        <v>1669</v>
      </c>
      <c r="C237" s="450"/>
      <c r="D237" s="473"/>
      <c r="E237" s="454"/>
      <c r="F237" s="453"/>
      <c r="G237" s="89"/>
      <c r="H237" s="90"/>
      <c r="I237" s="63"/>
      <c r="J237" s="63"/>
    </row>
    <row r="238" spans="1:10" s="80" customFormat="1" ht="15" customHeight="1" hidden="1">
      <c r="A238" s="456"/>
      <c r="B238" s="457" t="s">
        <v>1670</v>
      </c>
      <c r="C238" s="450"/>
      <c r="D238" s="473"/>
      <c r="E238" s="454"/>
      <c r="F238" s="453"/>
      <c r="G238" s="89"/>
      <c r="H238" s="90"/>
      <c r="I238" s="63"/>
      <c r="J238" s="63"/>
    </row>
    <row r="239" spans="1:10" s="80" customFormat="1" ht="15" customHeight="1" hidden="1">
      <c r="A239" s="456"/>
      <c r="B239" s="457" t="s">
        <v>1140</v>
      </c>
      <c r="C239" s="450"/>
      <c r="D239" s="473"/>
      <c r="E239" s="454"/>
      <c r="F239" s="453"/>
      <c r="G239" s="89"/>
      <c r="H239" s="90"/>
      <c r="I239" s="63"/>
      <c r="J239" s="63"/>
    </row>
    <row r="240" spans="1:10" s="80" customFormat="1" ht="15" customHeight="1" hidden="1">
      <c r="A240" s="456"/>
      <c r="B240" s="457" t="s">
        <v>1671</v>
      </c>
      <c r="C240" s="450"/>
      <c r="D240" s="473"/>
      <c r="E240" s="454"/>
      <c r="F240" s="453"/>
      <c r="G240" s="89"/>
      <c r="H240" s="90"/>
      <c r="I240" s="63"/>
      <c r="J240" s="63"/>
    </row>
    <row r="241" spans="1:10" s="80" customFormat="1" ht="15" customHeight="1" hidden="1">
      <c r="A241" s="456" t="s">
        <v>1672</v>
      </c>
      <c r="B241" s="458" t="s">
        <v>1141</v>
      </c>
      <c r="C241" s="450" t="s">
        <v>1105</v>
      </c>
      <c r="D241" s="473"/>
      <c r="E241" s="454">
        <v>11.84</v>
      </c>
      <c r="F241" s="453">
        <f>D241*E241</f>
        <v>0</v>
      </c>
      <c r="G241" s="89"/>
      <c r="H241" s="90"/>
      <c r="I241" s="63"/>
      <c r="J241" s="63"/>
    </row>
    <row r="242" spans="1:10" s="80" customFormat="1" ht="15" customHeight="1" hidden="1">
      <c r="A242" s="456"/>
      <c r="B242" s="457" t="s">
        <v>1142</v>
      </c>
      <c r="C242" s="450"/>
      <c r="D242" s="473"/>
      <c r="E242" s="454"/>
      <c r="F242" s="453"/>
      <c r="G242" s="89"/>
      <c r="H242" s="90"/>
      <c r="I242" s="63"/>
      <c r="J242" s="63"/>
    </row>
    <row r="243" spans="1:10" s="80" customFormat="1" ht="15" customHeight="1" hidden="1">
      <c r="A243" s="456" t="s">
        <v>1673</v>
      </c>
      <c r="B243" s="458" t="s">
        <v>1143</v>
      </c>
      <c r="C243" s="450" t="s">
        <v>1105</v>
      </c>
      <c r="D243" s="473"/>
      <c r="E243" s="454">
        <v>1115.54</v>
      </c>
      <c r="F243" s="453">
        <f>D243*E243</f>
        <v>0</v>
      </c>
      <c r="G243" s="89"/>
      <c r="H243" s="90"/>
      <c r="I243" s="63"/>
      <c r="J243" s="63"/>
    </row>
    <row r="244" spans="1:10" s="80" customFormat="1" ht="15" customHeight="1" hidden="1">
      <c r="A244" s="456"/>
      <c r="B244" s="457" t="s">
        <v>1144</v>
      </c>
      <c r="C244" s="450"/>
      <c r="D244" s="473"/>
      <c r="E244" s="454"/>
      <c r="F244" s="453"/>
      <c r="G244" s="89"/>
      <c r="H244" s="90"/>
      <c r="I244" s="63"/>
      <c r="J244" s="63"/>
    </row>
    <row r="245" spans="1:10" s="80" customFormat="1" ht="15" customHeight="1" hidden="1">
      <c r="A245" s="456"/>
      <c r="B245" s="457" t="s">
        <v>1145</v>
      </c>
      <c r="C245" s="450"/>
      <c r="D245" s="473"/>
      <c r="E245" s="454"/>
      <c r="F245" s="453"/>
      <c r="G245" s="89"/>
      <c r="H245" s="90"/>
      <c r="I245" s="63"/>
      <c r="J245" s="63"/>
    </row>
    <row r="246" spans="1:10" s="80" customFormat="1" ht="15" customHeight="1" hidden="1">
      <c r="A246" s="456"/>
      <c r="B246" s="457" t="s">
        <v>1674</v>
      </c>
      <c r="C246" s="450"/>
      <c r="D246" s="473"/>
      <c r="E246" s="505"/>
      <c r="F246" s="453"/>
      <c r="G246" s="89"/>
      <c r="H246" s="90"/>
      <c r="I246" s="63"/>
      <c r="J246" s="63"/>
    </row>
    <row r="247" spans="1:10" s="80" customFormat="1" ht="18" customHeight="1" hidden="1">
      <c r="A247" s="509"/>
      <c r="B247" s="461"/>
      <c r="C247" s="462" t="s">
        <v>1077</v>
      </c>
      <c r="D247" s="510"/>
      <c r="E247" s="465"/>
      <c r="F247" s="466">
        <f>SUM(F165:F246)</f>
        <v>0</v>
      </c>
      <c r="G247" s="84"/>
      <c r="H247" s="90"/>
      <c r="I247" s="63"/>
      <c r="J247" s="63"/>
    </row>
    <row r="248" spans="1:10" s="653" customFormat="1" ht="18" customHeight="1">
      <c r="A248" s="441" t="s">
        <v>1499</v>
      </c>
      <c r="B248" s="646" t="s">
        <v>1018</v>
      </c>
      <c r="C248" s="442"/>
      <c r="D248" s="647"/>
      <c r="E248" s="648"/>
      <c r="F248" s="649"/>
      <c r="G248" s="650"/>
      <c r="H248" s="651"/>
      <c r="I248" s="652"/>
      <c r="J248" s="652"/>
    </row>
    <row r="249" spans="1:10" s="130" customFormat="1" ht="15" customHeight="1">
      <c r="A249" s="512" t="s">
        <v>1500</v>
      </c>
      <c r="B249" s="513" t="s">
        <v>1146</v>
      </c>
      <c r="C249" s="450"/>
      <c r="D249" s="473"/>
      <c r="E249" s="656"/>
      <c r="F249" s="453"/>
      <c r="G249" s="127"/>
      <c r="H249" s="128"/>
      <c r="I249" s="129"/>
      <c r="J249" s="129"/>
    </row>
    <row r="250" spans="1:10" s="130" customFormat="1" ht="45" customHeight="1" hidden="1">
      <c r="A250" s="456" t="s">
        <v>1675</v>
      </c>
      <c r="B250" s="458" t="s">
        <v>1676</v>
      </c>
      <c r="C250" s="450" t="s">
        <v>1467</v>
      </c>
      <c r="D250" s="473"/>
      <c r="E250" s="654">
        <v>22.92</v>
      </c>
      <c r="F250" s="453">
        <f>D250*E250</f>
        <v>0</v>
      </c>
      <c r="G250" s="127"/>
      <c r="H250" s="128"/>
      <c r="I250" s="129"/>
      <c r="J250" s="129"/>
    </row>
    <row r="251" spans="1:10" s="130" customFormat="1" ht="15" customHeight="1" hidden="1">
      <c r="A251" s="456"/>
      <c r="B251" s="457" t="s">
        <v>1677</v>
      </c>
      <c r="C251" s="450"/>
      <c r="D251" s="473"/>
      <c r="E251" s="654"/>
      <c r="F251" s="453"/>
      <c r="G251" s="127"/>
      <c r="H251" s="128"/>
      <c r="I251" s="129"/>
      <c r="J251" s="129"/>
    </row>
    <row r="252" spans="1:10" s="130" customFormat="1" ht="15" customHeight="1" hidden="1">
      <c r="A252" s="456"/>
      <c r="B252" s="457" t="s">
        <v>1149</v>
      </c>
      <c r="C252" s="450"/>
      <c r="D252" s="473"/>
      <c r="E252" s="654"/>
      <c r="F252" s="453"/>
      <c r="G252" s="127"/>
      <c r="H252" s="128"/>
      <c r="I252" s="129"/>
      <c r="J252" s="129"/>
    </row>
    <row r="253" spans="1:10" s="130" customFormat="1" ht="15" customHeight="1" hidden="1">
      <c r="A253" s="456"/>
      <c r="B253" s="457" t="s">
        <v>1150</v>
      </c>
      <c r="C253" s="450"/>
      <c r="D253" s="473"/>
      <c r="E253" s="654"/>
      <c r="F253" s="453"/>
      <c r="G253" s="127"/>
      <c r="H253" s="128"/>
      <c r="I253" s="129"/>
      <c r="J253" s="129"/>
    </row>
    <row r="254" spans="1:10" s="130" customFormat="1" ht="30" customHeight="1" hidden="1">
      <c r="A254" s="456"/>
      <c r="B254" s="457" t="s">
        <v>1151</v>
      </c>
      <c r="C254" s="450"/>
      <c r="D254" s="473"/>
      <c r="E254" s="654"/>
      <c r="F254" s="453"/>
      <c r="G254" s="127"/>
      <c r="H254" s="128"/>
      <c r="I254" s="129"/>
      <c r="J254" s="129"/>
    </row>
    <row r="255" spans="1:10" s="136" customFormat="1" ht="45" customHeight="1">
      <c r="A255" s="456" t="s">
        <v>1501</v>
      </c>
      <c r="B255" s="458" t="s">
        <v>1147</v>
      </c>
      <c r="C255" s="450" t="s">
        <v>1467</v>
      </c>
      <c r="D255" s="473">
        <v>91.7</v>
      </c>
      <c r="E255" s="654"/>
      <c r="F255" s="453">
        <f>D255*E255</f>
        <v>0</v>
      </c>
      <c r="G255" s="127"/>
      <c r="H255" s="134"/>
      <c r="I255" s="135"/>
      <c r="J255" s="135"/>
    </row>
    <row r="256" spans="1:10" s="136" customFormat="1" ht="15" customHeight="1">
      <c r="A256" s="456"/>
      <c r="B256" s="457" t="s">
        <v>1148</v>
      </c>
      <c r="C256" s="450"/>
      <c r="D256" s="473"/>
      <c r="E256" s="654"/>
      <c r="F256" s="453"/>
      <c r="G256" s="127"/>
      <c r="H256" s="134"/>
      <c r="I256" s="135"/>
      <c r="J256" s="135"/>
    </row>
    <row r="257" spans="1:10" s="136" customFormat="1" ht="15" customHeight="1">
      <c r="A257" s="456"/>
      <c r="B257" s="457" t="s">
        <v>1149</v>
      </c>
      <c r="C257" s="450"/>
      <c r="D257" s="473"/>
      <c r="E257" s="654"/>
      <c r="F257" s="453"/>
      <c r="G257" s="127"/>
      <c r="H257" s="134"/>
      <c r="I257" s="135"/>
      <c r="J257" s="135"/>
    </row>
    <row r="258" spans="1:10" s="136" customFormat="1" ht="15" customHeight="1">
      <c r="A258" s="456"/>
      <c r="B258" s="457" t="s">
        <v>1150</v>
      </c>
      <c r="C258" s="450"/>
      <c r="D258" s="473"/>
      <c r="E258" s="654"/>
      <c r="F258" s="453"/>
      <c r="G258" s="127"/>
      <c r="H258" s="134"/>
      <c r="I258" s="135"/>
      <c r="J258" s="135"/>
    </row>
    <row r="259" spans="1:10" s="136" customFormat="1" ht="30" customHeight="1">
      <c r="A259" s="456"/>
      <c r="B259" s="457" t="s">
        <v>1151</v>
      </c>
      <c r="C259" s="450"/>
      <c r="D259" s="473"/>
      <c r="E259" s="654"/>
      <c r="F259" s="453"/>
      <c r="G259" s="127"/>
      <c r="H259" s="134"/>
      <c r="I259" s="135"/>
      <c r="J259" s="135"/>
    </row>
    <row r="260" spans="1:10" s="130" customFormat="1" ht="45" customHeight="1">
      <c r="A260" s="456" t="s">
        <v>1678</v>
      </c>
      <c r="B260" s="458" t="s">
        <v>1679</v>
      </c>
      <c r="C260" s="450" t="s">
        <v>1467</v>
      </c>
      <c r="D260" s="473">
        <v>10</v>
      </c>
      <c r="E260" s="654"/>
      <c r="F260" s="453">
        <f>D260*E260</f>
        <v>0</v>
      </c>
      <c r="G260" s="127"/>
      <c r="H260" s="128"/>
      <c r="I260" s="129"/>
      <c r="J260" s="129"/>
    </row>
    <row r="261" spans="1:10" s="130" customFormat="1" ht="15" customHeight="1">
      <c r="A261" s="456"/>
      <c r="B261" s="457" t="s">
        <v>1148</v>
      </c>
      <c r="C261" s="450"/>
      <c r="D261" s="473"/>
      <c r="E261" s="654"/>
      <c r="F261" s="453"/>
      <c r="G261" s="127"/>
      <c r="H261" s="128"/>
      <c r="I261" s="129"/>
      <c r="J261" s="129"/>
    </row>
    <row r="262" spans="1:10" s="130" customFormat="1" ht="15" customHeight="1">
      <c r="A262" s="456"/>
      <c r="B262" s="457" t="s">
        <v>1149</v>
      </c>
      <c r="C262" s="450"/>
      <c r="D262" s="473"/>
      <c r="E262" s="654"/>
      <c r="F262" s="453"/>
      <c r="G262" s="127"/>
      <c r="H262" s="128"/>
      <c r="I262" s="129"/>
      <c r="J262" s="129"/>
    </row>
    <row r="263" spans="1:10" s="130" customFormat="1" ht="15" customHeight="1">
      <c r="A263" s="456"/>
      <c r="B263" s="457" t="s">
        <v>1150</v>
      </c>
      <c r="C263" s="450"/>
      <c r="D263" s="473"/>
      <c r="E263" s="654"/>
      <c r="F263" s="453"/>
      <c r="G263" s="127"/>
      <c r="H263" s="128"/>
      <c r="I263" s="129"/>
      <c r="J263" s="129"/>
    </row>
    <row r="264" spans="1:10" s="130" customFormat="1" ht="30" customHeight="1">
      <c r="A264" s="456"/>
      <c r="B264" s="457" t="s">
        <v>1151</v>
      </c>
      <c r="C264" s="450"/>
      <c r="D264" s="473"/>
      <c r="E264" s="654"/>
      <c r="F264" s="453"/>
      <c r="G264" s="127"/>
      <c r="H264" s="128"/>
      <c r="I264" s="129"/>
      <c r="J264" s="129"/>
    </row>
    <row r="265" spans="1:10" s="130" customFormat="1" ht="45" customHeight="1" hidden="1">
      <c r="A265" s="456" t="s">
        <v>1680</v>
      </c>
      <c r="B265" s="458" t="s">
        <v>1152</v>
      </c>
      <c r="C265" s="450" t="s">
        <v>1467</v>
      </c>
      <c r="D265" s="473"/>
      <c r="E265" s="654"/>
      <c r="F265" s="453">
        <f>D265*E265</f>
        <v>0</v>
      </c>
      <c r="G265" s="127"/>
      <c r="H265" s="128"/>
      <c r="I265" s="129"/>
      <c r="J265" s="129"/>
    </row>
    <row r="266" spans="1:10" s="130" customFormat="1" ht="15" customHeight="1" hidden="1">
      <c r="A266" s="456"/>
      <c r="B266" s="457" t="s">
        <v>1153</v>
      </c>
      <c r="C266" s="450"/>
      <c r="D266" s="473"/>
      <c r="E266" s="654"/>
      <c r="F266" s="453"/>
      <c r="G266" s="127"/>
      <c r="H266" s="128"/>
      <c r="I266" s="129"/>
      <c r="J266" s="129"/>
    </row>
    <row r="267" spans="1:10" s="130" customFormat="1" ht="15" customHeight="1" hidden="1">
      <c r="A267" s="456"/>
      <c r="B267" s="457" t="s">
        <v>1149</v>
      </c>
      <c r="C267" s="450"/>
      <c r="D267" s="473"/>
      <c r="E267" s="654"/>
      <c r="F267" s="453"/>
      <c r="G267" s="127"/>
      <c r="H267" s="128"/>
      <c r="I267" s="129"/>
      <c r="J267" s="129"/>
    </row>
    <row r="268" spans="1:10" s="130" customFormat="1" ht="15" customHeight="1" hidden="1">
      <c r="A268" s="456"/>
      <c r="B268" s="457" t="s">
        <v>1150</v>
      </c>
      <c r="C268" s="450"/>
      <c r="D268" s="473"/>
      <c r="E268" s="654"/>
      <c r="F268" s="453"/>
      <c r="G268" s="127"/>
      <c r="H268" s="128"/>
      <c r="I268" s="129"/>
      <c r="J268" s="129"/>
    </row>
    <row r="269" spans="1:10" s="130" customFormat="1" ht="30" customHeight="1" hidden="1">
      <c r="A269" s="456"/>
      <c r="B269" s="457" t="s">
        <v>1154</v>
      </c>
      <c r="C269" s="450"/>
      <c r="D269" s="473"/>
      <c r="E269" s="654"/>
      <c r="F269" s="453"/>
      <c r="G269" s="127"/>
      <c r="H269" s="128"/>
      <c r="I269" s="129"/>
      <c r="J269" s="129"/>
    </row>
    <row r="270" spans="1:10" s="130" customFormat="1" ht="45" customHeight="1" hidden="1">
      <c r="A270" s="456" t="s">
        <v>1681</v>
      </c>
      <c r="B270" s="458" t="s">
        <v>1682</v>
      </c>
      <c r="C270" s="450" t="s">
        <v>1467</v>
      </c>
      <c r="D270" s="473"/>
      <c r="E270" s="654"/>
      <c r="F270" s="453">
        <f>D270*E270</f>
        <v>0</v>
      </c>
      <c r="G270" s="127"/>
      <c r="H270" s="128"/>
      <c r="I270" s="129"/>
      <c r="J270" s="129"/>
    </row>
    <row r="271" spans="1:10" s="130" customFormat="1" ht="15" customHeight="1" hidden="1">
      <c r="A271" s="456"/>
      <c r="B271" s="457" t="s">
        <v>1148</v>
      </c>
      <c r="C271" s="450"/>
      <c r="D271" s="473"/>
      <c r="E271" s="654"/>
      <c r="F271" s="453"/>
      <c r="G271" s="127"/>
      <c r="H271" s="128"/>
      <c r="I271" s="129"/>
      <c r="J271" s="129"/>
    </row>
    <row r="272" spans="1:10" s="130" customFormat="1" ht="15" customHeight="1" hidden="1">
      <c r="A272" s="456"/>
      <c r="B272" s="457" t="s">
        <v>1149</v>
      </c>
      <c r="C272" s="450"/>
      <c r="D272" s="473"/>
      <c r="E272" s="654"/>
      <c r="F272" s="453"/>
      <c r="G272" s="127"/>
      <c r="H272" s="128"/>
      <c r="I272" s="129"/>
      <c r="J272" s="129"/>
    </row>
    <row r="273" spans="1:10" s="130" customFormat="1" ht="15" customHeight="1" hidden="1">
      <c r="A273" s="456"/>
      <c r="B273" s="457" t="s">
        <v>1150</v>
      </c>
      <c r="C273" s="450"/>
      <c r="D273" s="473"/>
      <c r="E273" s="654"/>
      <c r="F273" s="453"/>
      <c r="G273" s="127"/>
      <c r="H273" s="128"/>
      <c r="I273" s="129"/>
      <c r="J273" s="129"/>
    </row>
    <row r="274" spans="1:10" s="130" customFormat="1" ht="30" customHeight="1" hidden="1">
      <c r="A274" s="456"/>
      <c r="B274" s="457" t="s">
        <v>1154</v>
      </c>
      <c r="C274" s="450"/>
      <c r="D274" s="473"/>
      <c r="E274" s="654"/>
      <c r="F274" s="453"/>
      <c r="G274" s="127"/>
      <c r="H274" s="128"/>
      <c r="I274" s="129"/>
      <c r="J274" s="129"/>
    </row>
    <row r="275" spans="1:10" s="130" customFormat="1" ht="45" customHeight="1" hidden="1">
      <c r="A275" s="456" t="s">
        <v>1683</v>
      </c>
      <c r="B275" s="458" t="s">
        <v>1684</v>
      </c>
      <c r="C275" s="450" t="s">
        <v>1467</v>
      </c>
      <c r="D275" s="473"/>
      <c r="E275" s="654"/>
      <c r="F275" s="453">
        <f>D275*E275</f>
        <v>0</v>
      </c>
      <c r="G275" s="127"/>
      <c r="H275" s="128"/>
      <c r="I275" s="129"/>
      <c r="J275" s="129"/>
    </row>
    <row r="276" spans="1:10" s="130" customFormat="1" ht="15.75" hidden="1">
      <c r="A276" s="456"/>
      <c r="B276" s="457" t="s">
        <v>1685</v>
      </c>
      <c r="C276" s="450"/>
      <c r="D276" s="473"/>
      <c r="E276" s="654"/>
      <c r="F276" s="453"/>
      <c r="G276" s="127"/>
      <c r="H276" s="128"/>
      <c r="I276" s="129"/>
      <c r="J276" s="129"/>
    </row>
    <row r="277" spans="1:10" s="130" customFormat="1" ht="15" customHeight="1" hidden="1">
      <c r="A277" s="456"/>
      <c r="B277" s="457" t="s">
        <v>1153</v>
      </c>
      <c r="C277" s="450"/>
      <c r="D277" s="473"/>
      <c r="E277" s="654"/>
      <c r="F277" s="453"/>
      <c r="G277" s="127"/>
      <c r="H277" s="128"/>
      <c r="I277" s="129"/>
      <c r="J277" s="129"/>
    </row>
    <row r="278" spans="1:10" s="130" customFormat="1" ht="15" customHeight="1" hidden="1">
      <c r="A278" s="456"/>
      <c r="B278" s="457" t="s">
        <v>1686</v>
      </c>
      <c r="C278" s="450"/>
      <c r="D278" s="473"/>
      <c r="E278" s="654"/>
      <c r="F278" s="453"/>
      <c r="G278" s="127"/>
      <c r="H278" s="128"/>
      <c r="I278" s="129"/>
      <c r="J278" s="129"/>
    </row>
    <row r="279" spans="1:10" s="130" customFormat="1" ht="45" customHeight="1" hidden="1">
      <c r="A279" s="456" t="s">
        <v>1687</v>
      </c>
      <c r="B279" s="458" t="s">
        <v>472</v>
      </c>
      <c r="C279" s="450" t="s">
        <v>1467</v>
      </c>
      <c r="D279" s="473"/>
      <c r="E279" s="654"/>
      <c r="F279" s="453">
        <f>D279*E279</f>
        <v>0</v>
      </c>
      <c r="G279" s="127"/>
      <c r="H279" s="128"/>
      <c r="I279" s="129"/>
      <c r="J279" s="129"/>
    </row>
    <row r="280" spans="1:10" s="130" customFormat="1" ht="15" customHeight="1" hidden="1">
      <c r="A280" s="456"/>
      <c r="B280" s="457" t="s">
        <v>473</v>
      </c>
      <c r="C280" s="450"/>
      <c r="D280" s="473"/>
      <c r="E280" s="654"/>
      <c r="F280" s="453"/>
      <c r="G280" s="127"/>
      <c r="H280" s="128"/>
      <c r="I280" s="129"/>
      <c r="J280" s="129"/>
    </row>
    <row r="281" spans="1:10" s="130" customFormat="1" ht="15" customHeight="1" hidden="1">
      <c r="A281" s="456"/>
      <c r="B281" s="457" t="s">
        <v>474</v>
      </c>
      <c r="C281" s="450"/>
      <c r="D281" s="473"/>
      <c r="E281" s="654"/>
      <c r="F281" s="453"/>
      <c r="G281" s="127"/>
      <c r="H281" s="128"/>
      <c r="I281" s="129"/>
      <c r="J281" s="129"/>
    </row>
    <row r="282" spans="1:10" s="130" customFormat="1" ht="15" customHeight="1" hidden="1">
      <c r="A282" s="456"/>
      <c r="B282" s="457" t="s">
        <v>1148</v>
      </c>
      <c r="C282" s="450"/>
      <c r="D282" s="473"/>
      <c r="E282" s="654"/>
      <c r="F282" s="453"/>
      <c r="G282" s="127"/>
      <c r="H282" s="128"/>
      <c r="I282" s="129"/>
      <c r="J282" s="129"/>
    </row>
    <row r="283" spans="1:10" s="130" customFormat="1" ht="30" customHeight="1" hidden="1">
      <c r="A283" s="456"/>
      <c r="B283" s="457" t="s">
        <v>475</v>
      </c>
      <c r="C283" s="450"/>
      <c r="D283" s="473"/>
      <c r="E283" s="654"/>
      <c r="F283" s="453"/>
      <c r="G283" s="127"/>
      <c r="H283" s="128"/>
      <c r="I283" s="129"/>
      <c r="J283" s="129"/>
    </row>
    <row r="284" spans="1:10" s="130" customFormat="1" ht="45" customHeight="1" hidden="1">
      <c r="A284" s="456" t="s">
        <v>476</v>
      </c>
      <c r="B284" s="458" t="s">
        <v>477</v>
      </c>
      <c r="C284" s="450" t="s">
        <v>1467</v>
      </c>
      <c r="D284" s="473"/>
      <c r="E284" s="654"/>
      <c r="F284" s="453">
        <f>D284*E284</f>
        <v>0</v>
      </c>
      <c r="G284" s="127"/>
      <c r="H284" s="128"/>
      <c r="I284" s="129"/>
      <c r="J284" s="129"/>
    </row>
    <row r="285" spans="1:10" s="130" customFormat="1" ht="15" customHeight="1" hidden="1">
      <c r="A285" s="456"/>
      <c r="B285" s="457" t="s">
        <v>1153</v>
      </c>
      <c r="C285" s="450"/>
      <c r="D285" s="473"/>
      <c r="E285" s="654"/>
      <c r="F285" s="453"/>
      <c r="G285" s="127"/>
      <c r="H285" s="128"/>
      <c r="I285" s="129"/>
      <c r="J285" s="129"/>
    </row>
    <row r="286" spans="1:10" s="130" customFormat="1" ht="15" customHeight="1" hidden="1">
      <c r="A286" s="456"/>
      <c r="B286" s="457" t="s">
        <v>1149</v>
      </c>
      <c r="C286" s="450"/>
      <c r="D286" s="473"/>
      <c r="E286" s="654"/>
      <c r="F286" s="453"/>
      <c r="G286" s="127"/>
      <c r="H286" s="128"/>
      <c r="I286" s="129"/>
      <c r="J286" s="129"/>
    </row>
    <row r="287" spans="1:10" s="130" customFormat="1" ht="15" customHeight="1" hidden="1">
      <c r="A287" s="456"/>
      <c r="B287" s="457" t="s">
        <v>1150</v>
      </c>
      <c r="C287" s="450"/>
      <c r="D287" s="473"/>
      <c r="E287" s="654"/>
      <c r="F287" s="453"/>
      <c r="G287" s="127"/>
      <c r="H287" s="128"/>
      <c r="I287" s="129"/>
      <c r="J287" s="129"/>
    </row>
    <row r="288" spans="1:10" s="130" customFormat="1" ht="30" customHeight="1" hidden="1">
      <c r="A288" s="456"/>
      <c r="B288" s="457" t="s">
        <v>478</v>
      </c>
      <c r="C288" s="450"/>
      <c r="D288" s="473"/>
      <c r="E288" s="654"/>
      <c r="F288" s="453"/>
      <c r="G288" s="127"/>
      <c r="H288" s="128"/>
      <c r="I288" s="129"/>
      <c r="J288" s="129"/>
    </row>
    <row r="289" spans="1:10" s="130" customFormat="1" ht="45" customHeight="1" hidden="1">
      <c r="A289" s="456" t="s">
        <v>479</v>
      </c>
      <c r="B289" s="458" t="s">
        <v>480</v>
      </c>
      <c r="C289" s="450" t="s">
        <v>1467</v>
      </c>
      <c r="D289" s="473"/>
      <c r="E289" s="654"/>
      <c r="F289" s="453">
        <f>D289*E289</f>
        <v>0</v>
      </c>
      <c r="G289" s="127"/>
      <c r="H289" s="128"/>
      <c r="I289" s="129"/>
      <c r="J289" s="129"/>
    </row>
    <row r="290" spans="1:10" s="130" customFormat="1" ht="15" customHeight="1" hidden="1">
      <c r="A290" s="456"/>
      <c r="B290" s="457" t="s">
        <v>1148</v>
      </c>
      <c r="C290" s="450"/>
      <c r="D290" s="473"/>
      <c r="E290" s="654"/>
      <c r="F290" s="453"/>
      <c r="G290" s="127"/>
      <c r="H290" s="128"/>
      <c r="I290" s="129"/>
      <c r="J290" s="129"/>
    </row>
    <row r="291" spans="1:10" s="130" customFormat="1" ht="15" customHeight="1" hidden="1">
      <c r="A291" s="456"/>
      <c r="B291" s="457" t="s">
        <v>1149</v>
      </c>
      <c r="C291" s="450"/>
      <c r="D291" s="473"/>
      <c r="E291" s="654"/>
      <c r="F291" s="453"/>
      <c r="G291" s="127"/>
      <c r="H291" s="128"/>
      <c r="I291" s="129"/>
      <c r="J291" s="129"/>
    </row>
    <row r="292" spans="1:10" s="130" customFormat="1" ht="15" customHeight="1" hidden="1">
      <c r="A292" s="456"/>
      <c r="B292" s="457" t="s">
        <v>1150</v>
      </c>
      <c r="C292" s="450"/>
      <c r="D292" s="473"/>
      <c r="E292" s="654"/>
      <c r="F292" s="453"/>
      <c r="G292" s="127"/>
      <c r="H292" s="128"/>
      <c r="I292" s="129"/>
      <c r="J292" s="129"/>
    </row>
    <row r="293" spans="1:10" s="130" customFormat="1" ht="30" customHeight="1" hidden="1">
      <c r="A293" s="456"/>
      <c r="B293" s="457" t="s">
        <v>481</v>
      </c>
      <c r="C293" s="450"/>
      <c r="D293" s="473"/>
      <c r="E293" s="654"/>
      <c r="F293" s="453"/>
      <c r="G293" s="127"/>
      <c r="H293" s="128"/>
      <c r="I293" s="129"/>
      <c r="J293" s="129"/>
    </row>
    <row r="294" spans="1:10" s="130" customFormat="1" ht="63" hidden="1">
      <c r="A294" s="456" t="s">
        <v>482</v>
      </c>
      <c r="B294" s="458" t="s">
        <v>483</v>
      </c>
      <c r="C294" s="450" t="s">
        <v>1076</v>
      </c>
      <c r="D294" s="473"/>
      <c r="E294" s="654"/>
      <c r="F294" s="453">
        <f>D294*E294</f>
        <v>0</v>
      </c>
      <c r="G294" s="127"/>
      <c r="H294" s="128"/>
      <c r="I294" s="129"/>
      <c r="J294" s="129"/>
    </row>
    <row r="295" spans="1:10" s="130" customFormat="1" ht="50.25" customHeight="1">
      <c r="A295" s="456" t="s">
        <v>484</v>
      </c>
      <c r="B295" s="458" t="s">
        <v>485</v>
      </c>
      <c r="C295" s="450" t="s">
        <v>1076</v>
      </c>
      <c r="D295" s="473">
        <v>10</v>
      </c>
      <c r="E295" s="654"/>
      <c r="F295" s="453">
        <f>D295*E295</f>
        <v>0</v>
      </c>
      <c r="G295" s="127"/>
      <c r="H295" s="128"/>
      <c r="I295" s="129"/>
      <c r="J295" s="129"/>
    </row>
    <row r="296" spans="1:10" s="130" customFormat="1" ht="30" customHeight="1" hidden="1">
      <c r="A296" s="456" t="s">
        <v>486</v>
      </c>
      <c r="B296" s="458" t="s">
        <v>487</v>
      </c>
      <c r="C296" s="450" t="s">
        <v>1076</v>
      </c>
      <c r="D296" s="473"/>
      <c r="E296" s="654"/>
      <c r="F296" s="453">
        <f>D296*E296</f>
        <v>0</v>
      </c>
      <c r="G296" s="127"/>
      <c r="H296" s="128"/>
      <c r="I296" s="129"/>
      <c r="J296" s="129"/>
    </row>
    <row r="297" spans="1:10" s="130" customFormat="1" ht="30" customHeight="1" hidden="1">
      <c r="A297" s="456"/>
      <c r="B297" s="457" t="s">
        <v>488</v>
      </c>
      <c r="C297" s="450"/>
      <c r="D297" s="473"/>
      <c r="E297" s="654"/>
      <c r="F297" s="453"/>
      <c r="G297" s="127"/>
      <c r="H297" s="128"/>
      <c r="I297" s="129"/>
      <c r="J297" s="129"/>
    </row>
    <row r="298" spans="1:10" s="130" customFormat="1" ht="30" customHeight="1" hidden="1">
      <c r="A298" s="456"/>
      <c r="B298" s="457" t="s">
        <v>489</v>
      </c>
      <c r="C298" s="450"/>
      <c r="D298" s="473"/>
      <c r="E298" s="654"/>
      <c r="F298" s="453"/>
      <c r="G298" s="127"/>
      <c r="H298" s="128"/>
      <c r="I298" s="129"/>
      <c r="J298" s="129"/>
    </row>
    <row r="299" spans="1:10" s="130" customFormat="1" ht="15" customHeight="1" hidden="1">
      <c r="A299" s="456"/>
      <c r="B299" s="457" t="s">
        <v>1106</v>
      </c>
      <c r="C299" s="450"/>
      <c r="D299" s="473"/>
      <c r="E299" s="654"/>
      <c r="F299" s="453"/>
      <c r="G299" s="127"/>
      <c r="H299" s="128"/>
      <c r="I299" s="129"/>
      <c r="J299" s="129"/>
    </row>
    <row r="300" spans="1:10" s="130" customFormat="1" ht="15" customHeight="1" hidden="1">
      <c r="A300" s="456"/>
      <c r="B300" s="457" t="s">
        <v>1153</v>
      </c>
      <c r="C300" s="450"/>
      <c r="D300" s="473"/>
      <c r="E300" s="654"/>
      <c r="F300" s="453"/>
      <c r="G300" s="127"/>
      <c r="H300" s="128"/>
      <c r="I300" s="129"/>
      <c r="J300" s="129"/>
    </row>
    <row r="301" spans="1:10" s="130" customFormat="1" ht="15" customHeight="1" hidden="1">
      <c r="A301" s="456"/>
      <c r="B301" s="457" t="s">
        <v>1150</v>
      </c>
      <c r="C301" s="450"/>
      <c r="D301" s="473"/>
      <c r="E301" s="654"/>
      <c r="F301" s="453"/>
      <c r="G301" s="127"/>
      <c r="H301" s="128"/>
      <c r="I301" s="129"/>
      <c r="J301" s="129"/>
    </row>
    <row r="302" spans="1:10" s="130" customFormat="1" ht="63" hidden="1">
      <c r="A302" s="456" t="s">
        <v>490</v>
      </c>
      <c r="B302" s="458" t="s">
        <v>491</v>
      </c>
      <c r="C302" s="450" t="s">
        <v>1055</v>
      </c>
      <c r="D302" s="473"/>
      <c r="E302" s="654"/>
      <c r="F302" s="453">
        <f>D302*E302</f>
        <v>0</v>
      </c>
      <c r="G302" s="127"/>
      <c r="H302" s="128"/>
      <c r="I302" s="129"/>
      <c r="J302" s="129"/>
    </row>
    <row r="303" spans="1:10" s="130" customFormat="1" ht="53.25" customHeight="1">
      <c r="A303" s="456" t="s">
        <v>492</v>
      </c>
      <c r="B303" s="458" t="s">
        <v>493</v>
      </c>
      <c r="C303" s="450" t="s">
        <v>1055</v>
      </c>
      <c r="D303" s="473">
        <v>482.23</v>
      </c>
      <c r="E303" s="654"/>
      <c r="F303" s="453">
        <f>D303*E303</f>
        <v>0</v>
      </c>
      <c r="G303" s="127"/>
      <c r="H303" s="128"/>
      <c r="I303" s="129"/>
      <c r="J303" s="129"/>
    </row>
    <row r="304" spans="1:10" s="130" customFormat="1" ht="63" customHeight="1" hidden="1">
      <c r="A304" s="456" t="s">
        <v>494</v>
      </c>
      <c r="B304" s="458" t="s">
        <v>495</v>
      </c>
      <c r="C304" s="450" t="s">
        <v>1076</v>
      </c>
      <c r="D304" s="473"/>
      <c r="E304" s="454">
        <v>238.14</v>
      </c>
      <c r="F304" s="453">
        <f>D304*E304</f>
        <v>0</v>
      </c>
      <c r="G304" s="127"/>
      <c r="H304" s="128"/>
      <c r="I304" s="129"/>
      <c r="J304" s="129"/>
    </row>
    <row r="305" spans="1:10" s="130" customFormat="1" ht="15" customHeight="1" hidden="1">
      <c r="A305" s="456"/>
      <c r="B305" s="457" t="s">
        <v>1150</v>
      </c>
      <c r="C305" s="450"/>
      <c r="D305" s="473"/>
      <c r="E305" s="454"/>
      <c r="F305" s="453"/>
      <c r="G305" s="127"/>
      <c r="H305" s="128"/>
      <c r="I305" s="129"/>
      <c r="J305" s="129"/>
    </row>
    <row r="306" spans="1:10" s="130" customFormat="1" ht="15" customHeight="1" hidden="1">
      <c r="A306" s="456"/>
      <c r="B306" s="457" t="s">
        <v>1065</v>
      </c>
      <c r="C306" s="450"/>
      <c r="D306" s="473"/>
      <c r="E306" s="454"/>
      <c r="F306" s="453"/>
      <c r="G306" s="127"/>
      <c r="H306" s="128"/>
      <c r="I306" s="129"/>
      <c r="J306" s="129"/>
    </row>
    <row r="307" spans="1:10" s="130" customFormat="1" ht="15" customHeight="1" hidden="1">
      <c r="A307" s="456"/>
      <c r="B307" s="457" t="s">
        <v>496</v>
      </c>
      <c r="C307" s="450"/>
      <c r="D307" s="473"/>
      <c r="E307" s="454"/>
      <c r="F307" s="453"/>
      <c r="G307" s="127"/>
      <c r="H307" s="128"/>
      <c r="I307" s="129"/>
      <c r="J307" s="129"/>
    </row>
    <row r="308" spans="1:10" s="130" customFormat="1" ht="15" customHeight="1" hidden="1">
      <c r="A308" s="456"/>
      <c r="B308" s="457" t="s">
        <v>1149</v>
      </c>
      <c r="C308" s="450"/>
      <c r="D308" s="473"/>
      <c r="E308" s="454"/>
      <c r="F308" s="453"/>
      <c r="G308" s="127"/>
      <c r="H308" s="128"/>
      <c r="I308" s="129"/>
      <c r="J308" s="129"/>
    </row>
    <row r="309" spans="1:10" s="130" customFormat="1" ht="15" customHeight="1" hidden="1">
      <c r="A309" s="456"/>
      <c r="B309" s="457" t="s">
        <v>1153</v>
      </c>
      <c r="C309" s="450"/>
      <c r="D309" s="473"/>
      <c r="E309" s="454"/>
      <c r="F309" s="453"/>
      <c r="G309" s="127"/>
      <c r="H309" s="128"/>
      <c r="I309" s="129"/>
      <c r="J309" s="129"/>
    </row>
    <row r="310" spans="1:10" s="130" customFormat="1" ht="15" customHeight="1" hidden="1">
      <c r="A310" s="456"/>
      <c r="B310" s="457" t="s">
        <v>497</v>
      </c>
      <c r="C310" s="450"/>
      <c r="D310" s="473"/>
      <c r="E310" s="454"/>
      <c r="F310" s="453"/>
      <c r="G310" s="127"/>
      <c r="H310" s="128"/>
      <c r="I310" s="129"/>
      <c r="J310" s="129"/>
    </row>
    <row r="311" spans="1:10" s="130" customFormat="1" ht="15" customHeight="1" hidden="1">
      <c r="A311" s="456"/>
      <c r="B311" s="457" t="s">
        <v>498</v>
      </c>
      <c r="C311" s="450"/>
      <c r="D311" s="473"/>
      <c r="E311" s="454"/>
      <c r="F311" s="453"/>
      <c r="G311" s="127"/>
      <c r="H311" s="128"/>
      <c r="I311" s="129"/>
      <c r="J311" s="129"/>
    </row>
    <row r="312" spans="1:10" s="130" customFormat="1" ht="30" customHeight="1" hidden="1">
      <c r="A312" s="456"/>
      <c r="B312" s="457" t="s">
        <v>499</v>
      </c>
      <c r="C312" s="450"/>
      <c r="D312" s="473"/>
      <c r="E312" s="454"/>
      <c r="F312" s="453"/>
      <c r="G312" s="127"/>
      <c r="H312" s="128"/>
      <c r="I312" s="129"/>
      <c r="J312" s="129"/>
    </row>
    <row r="313" spans="1:10" s="130" customFormat="1" ht="15" customHeight="1" hidden="1">
      <c r="A313" s="456"/>
      <c r="B313" s="457" t="s">
        <v>500</v>
      </c>
      <c r="C313" s="450"/>
      <c r="D313" s="473"/>
      <c r="E313" s="454"/>
      <c r="F313" s="453"/>
      <c r="G313" s="127"/>
      <c r="H313" s="128"/>
      <c r="I313" s="129"/>
      <c r="J313" s="129"/>
    </row>
    <row r="314" spans="1:10" s="130" customFormat="1" ht="15" customHeight="1" hidden="1">
      <c r="A314" s="456"/>
      <c r="B314" s="457" t="s">
        <v>501</v>
      </c>
      <c r="C314" s="450"/>
      <c r="D314" s="473"/>
      <c r="E314" s="454"/>
      <c r="F314" s="453"/>
      <c r="G314" s="127"/>
      <c r="H314" s="128"/>
      <c r="I314" s="129"/>
      <c r="J314" s="129"/>
    </row>
    <row r="315" spans="1:10" s="130" customFormat="1" ht="15" customHeight="1" hidden="1">
      <c r="A315" s="456"/>
      <c r="B315" s="457" t="s">
        <v>502</v>
      </c>
      <c r="C315" s="450"/>
      <c r="D315" s="473"/>
      <c r="E315" s="454"/>
      <c r="F315" s="453"/>
      <c r="G315" s="127"/>
      <c r="H315" s="128"/>
      <c r="I315" s="129"/>
      <c r="J315" s="129"/>
    </row>
    <row r="316" spans="1:10" s="130" customFormat="1" ht="15" customHeight="1" hidden="1">
      <c r="A316" s="456"/>
      <c r="B316" s="457" t="s">
        <v>1101</v>
      </c>
      <c r="C316" s="450"/>
      <c r="D316" s="473"/>
      <c r="E316" s="454"/>
      <c r="F316" s="453"/>
      <c r="G316" s="127"/>
      <c r="H316" s="128"/>
      <c r="I316" s="129"/>
      <c r="J316" s="129"/>
    </row>
    <row r="317" spans="1:10" s="130" customFormat="1" ht="15" customHeight="1" hidden="1">
      <c r="A317" s="456"/>
      <c r="B317" s="457" t="s">
        <v>1136</v>
      </c>
      <c r="C317" s="450"/>
      <c r="D317" s="473"/>
      <c r="E317" s="454"/>
      <c r="F317" s="453"/>
      <c r="G317" s="127"/>
      <c r="H317" s="128"/>
      <c r="I317" s="129"/>
      <c r="J317" s="129"/>
    </row>
    <row r="318" spans="1:10" s="130" customFormat="1" ht="15" customHeight="1" hidden="1">
      <c r="A318" s="456"/>
      <c r="B318" s="457" t="s">
        <v>503</v>
      </c>
      <c r="C318" s="450"/>
      <c r="D318" s="473"/>
      <c r="E318" s="454"/>
      <c r="F318" s="453"/>
      <c r="G318" s="127"/>
      <c r="H318" s="128"/>
      <c r="I318" s="129"/>
      <c r="J318" s="129"/>
    </row>
    <row r="319" spans="1:10" s="130" customFormat="1" ht="15" customHeight="1" hidden="1">
      <c r="A319" s="456"/>
      <c r="B319" s="457" t="s">
        <v>1106</v>
      </c>
      <c r="C319" s="450"/>
      <c r="D319" s="473"/>
      <c r="E319" s="505"/>
      <c r="F319" s="453"/>
      <c r="G319" s="127"/>
      <c r="H319" s="128"/>
      <c r="I319" s="129"/>
      <c r="J319" s="129"/>
    </row>
    <row r="320" spans="1:10" s="130" customFormat="1" ht="63" customHeight="1" hidden="1">
      <c r="A320" s="456" t="s">
        <v>504</v>
      </c>
      <c r="B320" s="458" t="s">
        <v>505</v>
      </c>
      <c r="C320" s="450" t="s">
        <v>1076</v>
      </c>
      <c r="D320" s="473"/>
      <c r="E320" s="454">
        <v>328.64</v>
      </c>
      <c r="F320" s="453">
        <f>D320*E320</f>
        <v>0</v>
      </c>
      <c r="G320" s="127"/>
      <c r="H320" s="128"/>
      <c r="I320" s="129"/>
      <c r="J320" s="129"/>
    </row>
    <row r="321" spans="1:10" s="130" customFormat="1" ht="15" customHeight="1" hidden="1">
      <c r="A321" s="456"/>
      <c r="B321" s="457" t="s">
        <v>1150</v>
      </c>
      <c r="C321" s="450"/>
      <c r="D321" s="473"/>
      <c r="E321" s="454"/>
      <c r="F321" s="453"/>
      <c r="G321" s="127"/>
      <c r="H321" s="128"/>
      <c r="I321" s="129"/>
      <c r="J321" s="129"/>
    </row>
    <row r="322" spans="1:10" s="130" customFormat="1" ht="15" customHeight="1" hidden="1">
      <c r="A322" s="456"/>
      <c r="B322" s="457" t="s">
        <v>1065</v>
      </c>
      <c r="C322" s="450"/>
      <c r="D322" s="473"/>
      <c r="E322" s="454"/>
      <c r="F322" s="453"/>
      <c r="G322" s="127"/>
      <c r="H322" s="128"/>
      <c r="I322" s="129"/>
      <c r="J322" s="129"/>
    </row>
    <row r="323" spans="1:10" s="130" customFormat="1" ht="15" customHeight="1" hidden="1">
      <c r="A323" s="456"/>
      <c r="B323" s="457" t="s">
        <v>496</v>
      </c>
      <c r="C323" s="450"/>
      <c r="D323" s="473"/>
      <c r="E323" s="454"/>
      <c r="F323" s="453"/>
      <c r="G323" s="127"/>
      <c r="H323" s="128"/>
      <c r="I323" s="129"/>
      <c r="J323" s="129"/>
    </row>
    <row r="324" spans="1:10" s="130" customFormat="1" ht="15" customHeight="1" hidden="1">
      <c r="A324" s="456"/>
      <c r="B324" s="457" t="s">
        <v>1149</v>
      </c>
      <c r="C324" s="450"/>
      <c r="D324" s="473"/>
      <c r="E324" s="454"/>
      <c r="F324" s="453"/>
      <c r="G324" s="127"/>
      <c r="H324" s="128"/>
      <c r="I324" s="129"/>
      <c r="J324" s="129"/>
    </row>
    <row r="325" spans="1:10" s="130" customFormat="1" ht="15" customHeight="1" hidden="1">
      <c r="A325" s="456"/>
      <c r="B325" s="457" t="s">
        <v>1153</v>
      </c>
      <c r="C325" s="450"/>
      <c r="D325" s="473"/>
      <c r="E325" s="454"/>
      <c r="F325" s="453"/>
      <c r="G325" s="127"/>
      <c r="H325" s="128"/>
      <c r="I325" s="129"/>
      <c r="J325" s="129"/>
    </row>
    <row r="326" spans="1:10" s="130" customFormat="1" ht="15" customHeight="1" hidden="1">
      <c r="A326" s="456"/>
      <c r="B326" s="457" t="s">
        <v>497</v>
      </c>
      <c r="C326" s="450"/>
      <c r="D326" s="473"/>
      <c r="E326" s="454"/>
      <c r="F326" s="453"/>
      <c r="G326" s="127"/>
      <c r="H326" s="128"/>
      <c r="I326" s="129"/>
      <c r="J326" s="129"/>
    </row>
    <row r="327" spans="1:10" s="130" customFormat="1" ht="15" customHeight="1" hidden="1">
      <c r="A327" s="456"/>
      <c r="B327" s="457" t="s">
        <v>498</v>
      </c>
      <c r="C327" s="450"/>
      <c r="D327" s="473"/>
      <c r="E327" s="454"/>
      <c r="F327" s="453"/>
      <c r="G327" s="127"/>
      <c r="H327" s="128"/>
      <c r="I327" s="129"/>
      <c r="J327" s="129"/>
    </row>
    <row r="328" spans="1:10" s="130" customFormat="1" ht="30" customHeight="1" hidden="1">
      <c r="A328" s="456"/>
      <c r="B328" s="457" t="s">
        <v>499</v>
      </c>
      <c r="C328" s="450"/>
      <c r="D328" s="473"/>
      <c r="E328" s="454"/>
      <c r="F328" s="453"/>
      <c r="G328" s="127"/>
      <c r="H328" s="128"/>
      <c r="I328" s="129"/>
      <c r="J328" s="129"/>
    </row>
    <row r="329" spans="1:10" s="130" customFormat="1" ht="15" customHeight="1" hidden="1">
      <c r="A329" s="456"/>
      <c r="B329" s="457" t="s">
        <v>500</v>
      </c>
      <c r="C329" s="450"/>
      <c r="D329" s="473"/>
      <c r="E329" s="454"/>
      <c r="F329" s="453"/>
      <c r="G329" s="127"/>
      <c r="H329" s="128"/>
      <c r="I329" s="129"/>
      <c r="J329" s="129"/>
    </row>
    <row r="330" spans="1:10" s="130" customFormat="1" ht="15" customHeight="1" hidden="1">
      <c r="A330" s="456"/>
      <c r="B330" s="457" t="s">
        <v>501</v>
      </c>
      <c r="C330" s="450"/>
      <c r="D330" s="473"/>
      <c r="E330" s="454"/>
      <c r="F330" s="453"/>
      <c r="G330" s="127"/>
      <c r="H330" s="128"/>
      <c r="I330" s="129"/>
      <c r="J330" s="129"/>
    </row>
    <row r="331" spans="1:10" s="130" customFormat="1" ht="15" customHeight="1" hidden="1">
      <c r="A331" s="456"/>
      <c r="B331" s="457" t="s">
        <v>502</v>
      </c>
      <c r="C331" s="450"/>
      <c r="D331" s="473"/>
      <c r="E331" s="454"/>
      <c r="F331" s="453"/>
      <c r="G331" s="127"/>
      <c r="H331" s="128"/>
      <c r="I331" s="129"/>
      <c r="J331" s="129"/>
    </row>
    <row r="332" spans="1:10" s="130" customFormat="1" ht="15" customHeight="1" hidden="1">
      <c r="A332" s="456"/>
      <c r="B332" s="457" t="s">
        <v>1101</v>
      </c>
      <c r="C332" s="450"/>
      <c r="D332" s="473"/>
      <c r="E332" s="454"/>
      <c r="F332" s="453"/>
      <c r="G332" s="127"/>
      <c r="H332" s="128"/>
      <c r="I332" s="129"/>
      <c r="J332" s="129"/>
    </row>
    <row r="333" spans="1:10" s="130" customFormat="1" ht="15" customHeight="1" hidden="1">
      <c r="A333" s="456"/>
      <c r="B333" s="457" t="s">
        <v>1136</v>
      </c>
      <c r="C333" s="450"/>
      <c r="D333" s="473"/>
      <c r="E333" s="454"/>
      <c r="F333" s="453"/>
      <c r="G333" s="127"/>
      <c r="H333" s="128"/>
      <c r="I333" s="129"/>
      <c r="J333" s="129"/>
    </row>
    <row r="334" spans="1:10" s="130" customFormat="1" ht="15" customHeight="1" hidden="1">
      <c r="A334" s="456"/>
      <c r="B334" s="457" t="s">
        <v>503</v>
      </c>
      <c r="C334" s="450"/>
      <c r="D334" s="473"/>
      <c r="E334" s="454"/>
      <c r="F334" s="453"/>
      <c r="G334" s="127"/>
      <c r="H334" s="128"/>
      <c r="I334" s="129"/>
      <c r="J334" s="129"/>
    </row>
    <row r="335" spans="1:10" s="130" customFormat="1" ht="15" customHeight="1" hidden="1">
      <c r="A335" s="456"/>
      <c r="B335" s="457" t="s">
        <v>1106</v>
      </c>
      <c r="C335" s="450"/>
      <c r="D335" s="480"/>
      <c r="E335" s="505"/>
      <c r="F335" s="453"/>
      <c r="G335" s="127"/>
      <c r="H335" s="128"/>
      <c r="I335" s="129"/>
      <c r="J335" s="129"/>
    </row>
    <row r="336" spans="1:10" s="130" customFormat="1" ht="18" customHeight="1">
      <c r="A336" s="482"/>
      <c r="B336" s="461"/>
      <c r="C336" s="765" t="s">
        <v>1458</v>
      </c>
      <c r="D336" s="766"/>
      <c r="E336" s="743"/>
      <c r="F336" s="466">
        <f>SUM(F250:F327)</f>
        <v>0</v>
      </c>
      <c r="G336" s="137"/>
      <c r="H336" s="128"/>
      <c r="I336" s="138"/>
      <c r="J336" s="129"/>
    </row>
    <row r="337" spans="1:10" s="653" customFormat="1" ht="18" customHeight="1">
      <c r="A337" s="441" t="s">
        <v>1502</v>
      </c>
      <c r="B337" s="646" t="s">
        <v>1013</v>
      </c>
      <c r="C337" s="442"/>
      <c r="D337" s="647"/>
      <c r="E337" s="648"/>
      <c r="F337" s="649"/>
      <c r="G337" s="650"/>
      <c r="H337" s="651"/>
      <c r="I337" s="652"/>
      <c r="J337" s="652"/>
    </row>
    <row r="338" spans="1:10" s="80" customFormat="1" ht="15" customHeight="1" hidden="1">
      <c r="A338" s="517" t="s">
        <v>1503</v>
      </c>
      <c r="B338" s="513" t="s">
        <v>1155</v>
      </c>
      <c r="C338" s="506"/>
      <c r="D338" s="473"/>
      <c r="E338" s="654"/>
      <c r="F338" s="453"/>
      <c r="G338" s="89"/>
      <c r="H338" s="90"/>
      <c r="I338" s="63"/>
      <c r="J338" s="63"/>
    </row>
    <row r="339" spans="1:10" s="80" customFormat="1" ht="45" customHeight="1" hidden="1">
      <c r="A339" s="456" t="s">
        <v>506</v>
      </c>
      <c r="B339" s="458" t="s">
        <v>507</v>
      </c>
      <c r="C339" s="450" t="s">
        <v>1055</v>
      </c>
      <c r="D339" s="473"/>
      <c r="E339" s="654">
        <v>53.97</v>
      </c>
      <c r="F339" s="453">
        <f>D339*E339</f>
        <v>0</v>
      </c>
      <c r="G339" s="89"/>
      <c r="H339" s="90"/>
      <c r="I339" s="63"/>
      <c r="J339" s="63"/>
    </row>
    <row r="340" spans="1:10" s="80" customFormat="1" ht="15" customHeight="1" hidden="1">
      <c r="A340" s="456"/>
      <c r="B340" s="457" t="s">
        <v>508</v>
      </c>
      <c r="C340" s="450"/>
      <c r="D340" s="473"/>
      <c r="E340" s="654"/>
      <c r="F340" s="453"/>
      <c r="G340" s="89"/>
      <c r="H340" s="90"/>
      <c r="I340" s="63"/>
      <c r="J340" s="63"/>
    </row>
    <row r="341" spans="1:10" s="80" customFormat="1" ht="30" customHeight="1" hidden="1">
      <c r="A341" s="456"/>
      <c r="B341" s="457" t="s">
        <v>509</v>
      </c>
      <c r="C341" s="450"/>
      <c r="D341" s="473"/>
      <c r="E341" s="654"/>
      <c r="F341" s="453"/>
      <c r="G341" s="89"/>
      <c r="H341" s="90"/>
      <c r="I341" s="63"/>
      <c r="J341" s="63"/>
    </row>
    <row r="342" spans="1:10" s="80" customFormat="1" ht="15" customHeight="1" hidden="1">
      <c r="A342" s="456"/>
      <c r="B342" s="457" t="s">
        <v>510</v>
      </c>
      <c r="C342" s="450"/>
      <c r="D342" s="473"/>
      <c r="E342" s="654"/>
      <c r="F342" s="453"/>
      <c r="G342" s="89"/>
      <c r="H342" s="90"/>
      <c r="I342" s="63"/>
      <c r="J342" s="63"/>
    </row>
    <row r="343" spans="1:10" s="80" customFormat="1" ht="15" customHeight="1" hidden="1">
      <c r="A343" s="456"/>
      <c r="B343" s="457" t="s">
        <v>511</v>
      </c>
      <c r="C343" s="450"/>
      <c r="D343" s="473"/>
      <c r="E343" s="654"/>
      <c r="F343" s="453"/>
      <c r="G343" s="89"/>
      <c r="H343" s="90"/>
      <c r="I343" s="63"/>
      <c r="J343" s="63"/>
    </row>
    <row r="344" spans="1:10" s="80" customFormat="1" ht="45" customHeight="1" hidden="1">
      <c r="A344" s="456" t="s">
        <v>512</v>
      </c>
      <c r="B344" s="458" t="s">
        <v>513</v>
      </c>
      <c r="C344" s="450" t="s">
        <v>1055</v>
      </c>
      <c r="D344" s="473"/>
      <c r="E344" s="654">
        <v>20.94</v>
      </c>
      <c r="F344" s="453">
        <f>D344*E344</f>
        <v>0</v>
      </c>
      <c r="G344" s="89"/>
      <c r="H344" s="90"/>
      <c r="I344" s="63"/>
      <c r="J344" s="63"/>
    </row>
    <row r="345" spans="1:10" s="80" customFormat="1" ht="15" customHeight="1" hidden="1">
      <c r="A345" s="456"/>
      <c r="B345" s="457" t="s">
        <v>511</v>
      </c>
      <c r="C345" s="450"/>
      <c r="D345" s="473"/>
      <c r="E345" s="654"/>
      <c r="F345" s="453"/>
      <c r="G345" s="89"/>
      <c r="H345" s="90"/>
      <c r="I345" s="63"/>
      <c r="J345" s="63"/>
    </row>
    <row r="346" spans="1:10" s="80" customFormat="1" ht="30" customHeight="1" hidden="1">
      <c r="A346" s="456"/>
      <c r="B346" s="457" t="s">
        <v>514</v>
      </c>
      <c r="C346" s="450"/>
      <c r="D346" s="473"/>
      <c r="E346" s="654"/>
      <c r="F346" s="453"/>
      <c r="G346" s="89"/>
      <c r="H346" s="90"/>
      <c r="I346" s="63"/>
      <c r="J346" s="63"/>
    </row>
    <row r="347" spans="1:10" s="80" customFormat="1" ht="15" customHeight="1" hidden="1">
      <c r="A347" s="456"/>
      <c r="B347" s="457" t="s">
        <v>515</v>
      </c>
      <c r="C347" s="450"/>
      <c r="D347" s="473"/>
      <c r="E347" s="654"/>
      <c r="F347" s="453"/>
      <c r="G347" s="89"/>
      <c r="H347" s="90"/>
      <c r="I347" s="63"/>
      <c r="J347" s="63"/>
    </row>
    <row r="348" spans="1:10" s="124" customFormat="1" ht="15" customHeight="1" hidden="1">
      <c r="A348" s="456" t="s">
        <v>516</v>
      </c>
      <c r="B348" s="458" t="s">
        <v>517</v>
      </c>
      <c r="C348" s="450" t="s">
        <v>1055</v>
      </c>
      <c r="D348" s="473"/>
      <c r="E348" s="654">
        <v>36.99</v>
      </c>
      <c r="F348" s="453">
        <f>D348*E348</f>
        <v>0</v>
      </c>
      <c r="G348" s="89"/>
      <c r="H348" s="90"/>
      <c r="I348" s="123"/>
      <c r="J348" s="123"/>
    </row>
    <row r="349" spans="1:10" s="124" customFormat="1" ht="15" customHeight="1" hidden="1">
      <c r="A349" s="456"/>
      <c r="B349" s="457" t="s">
        <v>518</v>
      </c>
      <c r="C349" s="450"/>
      <c r="D349" s="473"/>
      <c r="E349" s="654"/>
      <c r="F349" s="453"/>
      <c r="G349" s="89"/>
      <c r="H349" s="90"/>
      <c r="I349" s="123"/>
      <c r="J349" s="123"/>
    </row>
    <row r="350" spans="1:10" s="80" customFormat="1" ht="16.5" customHeight="1" hidden="1">
      <c r="A350" s="456" t="s">
        <v>519</v>
      </c>
      <c r="B350" s="458" t="s">
        <v>1156</v>
      </c>
      <c r="C350" s="475" t="s">
        <v>1467</v>
      </c>
      <c r="D350" s="473"/>
      <c r="E350" s="654">
        <v>31.88</v>
      </c>
      <c r="F350" s="453">
        <f>D350*E350</f>
        <v>0</v>
      </c>
      <c r="G350" s="89"/>
      <c r="H350" s="90"/>
      <c r="I350" s="63"/>
      <c r="J350" s="63"/>
    </row>
    <row r="351" spans="1:10" s="80" customFormat="1" ht="15" customHeight="1" hidden="1">
      <c r="A351" s="456"/>
      <c r="B351" s="457" t="s">
        <v>1158</v>
      </c>
      <c r="C351" s="450"/>
      <c r="D351" s="473"/>
      <c r="E351" s="654"/>
      <c r="F351" s="453"/>
      <c r="G351" s="89"/>
      <c r="H351" s="90"/>
      <c r="I351" s="63"/>
      <c r="J351" s="63"/>
    </row>
    <row r="352" spans="1:10" s="80" customFormat="1" ht="16.5" customHeight="1" hidden="1">
      <c r="A352" s="456" t="s">
        <v>520</v>
      </c>
      <c r="B352" s="458" t="s">
        <v>521</v>
      </c>
      <c r="C352" s="475" t="s">
        <v>1467</v>
      </c>
      <c r="D352" s="473"/>
      <c r="E352" s="654">
        <v>37.59</v>
      </c>
      <c r="F352" s="453">
        <f>D352*E352</f>
        <v>0</v>
      </c>
      <c r="G352" s="89"/>
      <c r="H352" s="90"/>
      <c r="I352" s="63"/>
      <c r="J352" s="63"/>
    </row>
    <row r="353" spans="1:10" s="80" customFormat="1" ht="15" customHeight="1" hidden="1">
      <c r="A353" s="456"/>
      <c r="B353" s="457" t="s">
        <v>522</v>
      </c>
      <c r="C353" s="450"/>
      <c r="D353" s="473"/>
      <c r="E353" s="654"/>
      <c r="F353" s="453"/>
      <c r="G353" s="89"/>
      <c r="H353" s="90"/>
      <c r="I353" s="63"/>
      <c r="J353" s="63"/>
    </row>
    <row r="354" spans="1:10" s="124" customFormat="1" ht="15" customHeight="1" hidden="1">
      <c r="A354" s="456" t="s">
        <v>523</v>
      </c>
      <c r="B354" s="458" t="s">
        <v>524</v>
      </c>
      <c r="C354" s="450" t="s">
        <v>1157</v>
      </c>
      <c r="D354" s="473"/>
      <c r="E354" s="654">
        <v>1.48</v>
      </c>
      <c r="F354" s="453">
        <f>D354*E354</f>
        <v>0</v>
      </c>
      <c r="G354" s="89"/>
      <c r="H354" s="90"/>
      <c r="I354" s="123"/>
      <c r="J354" s="123"/>
    </row>
    <row r="355" spans="1:10" s="124" customFormat="1" ht="15" customHeight="1" hidden="1">
      <c r="A355" s="456"/>
      <c r="B355" s="457" t="s">
        <v>518</v>
      </c>
      <c r="C355" s="450"/>
      <c r="D355" s="473"/>
      <c r="E355" s="654"/>
      <c r="F355" s="453"/>
      <c r="G355" s="89"/>
      <c r="H355" s="90"/>
      <c r="I355" s="123"/>
      <c r="J355" s="123"/>
    </row>
    <row r="356" spans="1:10" s="80" customFormat="1" ht="15" customHeight="1" hidden="1">
      <c r="A356" s="456" t="s">
        <v>1504</v>
      </c>
      <c r="B356" s="458" t="s">
        <v>1156</v>
      </c>
      <c r="C356" s="450" t="s">
        <v>1157</v>
      </c>
      <c r="D356" s="473"/>
      <c r="E356" s="654">
        <v>1.99</v>
      </c>
      <c r="F356" s="453">
        <f>D356*E356</f>
        <v>0</v>
      </c>
      <c r="G356" s="89"/>
      <c r="H356" s="90"/>
      <c r="I356" s="63"/>
      <c r="J356" s="63"/>
    </row>
    <row r="357" spans="1:10" s="80" customFormat="1" ht="15" customHeight="1" hidden="1">
      <c r="A357" s="456"/>
      <c r="B357" s="457" t="s">
        <v>1158</v>
      </c>
      <c r="C357" s="450"/>
      <c r="D357" s="473"/>
      <c r="E357" s="654"/>
      <c r="F357" s="453"/>
      <c r="G357" s="89"/>
      <c r="H357" s="90"/>
      <c r="I357" s="63"/>
      <c r="J357" s="63"/>
    </row>
    <row r="358" spans="1:10" s="80" customFormat="1" ht="15" customHeight="1" hidden="1">
      <c r="A358" s="456" t="s">
        <v>525</v>
      </c>
      <c r="B358" s="458" t="s">
        <v>526</v>
      </c>
      <c r="C358" s="450" t="s">
        <v>1157</v>
      </c>
      <c r="D358" s="473"/>
      <c r="E358" s="654">
        <v>2.21</v>
      </c>
      <c r="F358" s="453">
        <f>D358*E358</f>
        <v>0</v>
      </c>
      <c r="G358" s="89"/>
      <c r="H358" s="90"/>
      <c r="I358" s="63"/>
      <c r="J358" s="63"/>
    </row>
    <row r="359" spans="1:10" s="80" customFormat="1" ht="15" customHeight="1" hidden="1">
      <c r="A359" s="456"/>
      <c r="B359" s="457" t="s">
        <v>522</v>
      </c>
      <c r="C359" s="450"/>
      <c r="D359" s="473"/>
      <c r="E359" s="654"/>
      <c r="F359" s="453"/>
      <c r="G359" s="89"/>
      <c r="H359" s="90"/>
      <c r="I359" s="63"/>
      <c r="J359" s="63"/>
    </row>
    <row r="360" spans="1:10" s="115" customFormat="1" ht="15" customHeight="1" hidden="1">
      <c r="A360" s="456" t="s">
        <v>527</v>
      </c>
      <c r="B360" s="458" t="s">
        <v>528</v>
      </c>
      <c r="C360" s="450" t="s">
        <v>1055</v>
      </c>
      <c r="D360" s="473"/>
      <c r="E360" s="654">
        <v>38.35</v>
      </c>
      <c r="F360" s="453">
        <f>D360*E360</f>
        <v>0</v>
      </c>
      <c r="G360" s="89"/>
      <c r="H360" s="113"/>
      <c r="I360" s="114"/>
      <c r="J360" s="114"/>
    </row>
    <row r="361" spans="1:10" s="115" customFormat="1" ht="33" customHeight="1" hidden="1">
      <c r="A361" s="456"/>
      <c r="B361" s="457" t="s">
        <v>529</v>
      </c>
      <c r="C361" s="450"/>
      <c r="D361" s="473"/>
      <c r="E361" s="654"/>
      <c r="F361" s="453"/>
      <c r="G361" s="89"/>
      <c r="H361" s="113"/>
      <c r="I361" s="114"/>
      <c r="J361" s="114"/>
    </row>
    <row r="362" spans="1:10" s="115" customFormat="1" ht="33" customHeight="1" hidden="1">
      <c r="A362" s="456"/>
      <c r="B362" s="457" t="s">
        <v>530</v>
      </c>
      <c r="C362" s="450"/>
      <c r="D362" s="473"/>
      <c r="E362" s="654"/>
      <c r="F362" s="453"/>
      <c r="G362" s="89"/>
      <c r="H362" s="113"/>
      <c r="I362" s="114"/>
      <c r="J362" s="114"/>
    </row>
    <row r="363" spans="1:10" s="80" customFormat="1" ht="15" customHeight="1" hidden="1">
      <c r="A363" s="456" t="s">
        <v>1505</v>
      </c>
      <c r="B363" s="519" t="s">
        <v>1159</v>
      </c>
      <c r="C363" s="450"/>
      <c r="D363" s="473"/>
      <c r="E363" s="654"/>
      <c r="F363" s="453"/>
      <c r="G363" s="89"/>
      <c r="H363" s="90"/>
      <c r="I363" s="63"/>
      <c r="J363" s="63"/>
    </row>
    <row r="364" spans="1:10" s="80" customFormat="1" ht="15" customHeight="1" hidden="1">
      <c r="A364" s="456" t="s">
        <v>1506</v>
      </c>
      <c r="B364" s="458" t="s">
        <v>1160</v>
      </c>
      <c r="C364" s="450" t="s">
        <v>1076</v>
      </c>
      <c r="D364" s="473"/>
      <c r="E364" s="654">
        <v>13.36</v>
      </c>
      <c r="F364" s="453">
        <f>D364*E364</f>
        <v>0</v>
      </c>
      <c r="G364" s="89"/>
      <c r="H364" s="90"/>
      <c r="I364" s="63"/>
      <c r="J364" s="63"/>
    </row>
    <row r="365" spans="1:10" s="80" customFormat="1" ht="15" customHeight="1" hidden="1">
      <c r="A365" s="456" t="s">
        <v>531</v>
      </c>
      <c r="B365" s="458" t="s">
        <v>532</v>
      </c>
      <c r="C365" s="450" t="s">
        <v>1076</v>
      </c>
      <c r="D365" s="473"/>
      <c r="E365" s="654">
        <v>77.65</v>
      </c>
      <c r="F365" s="453">
        <f>D365*E365</f>
        <v>0</v>
      </c>
      <c r="G365" s="89"/>
      <c r="H365" s="90"/>
      <c r="I365" s="63"/>
      <c r="J365" s="63"/>
    </row>
    <row r="366" spans="1:10" s="80" customFormat="1" ht="15" customHeight="1" hidden="1">
      <c r="A366" s="456" t="s">
        <v>533</v>
      </c>
      <c r="B366" s="458" t="s">
        <v>534</v>
      </c>
      <c r="C366" s="450" t="s">
        <v>1076</v>
      </c>
      <c r="D366" s="473"/>
      <c r="E366" s="654">
        <v>27.17</v>
      </c>
      <c r="F366" s="453">
        <f>D366*E366</f>
        <v>0</v>
      </c>
      <c r="G366" s="89"/>
      <c r="H366" s="90"/>
      <c r="I366" s="63"/>
      <c r="J366" s="63"/>
    </row>
    <row r="367" spans="1:10" s="80" customFormat="1" ht="15" customHeight="1" hidden="1">
      <c r="A367" s="456"/>
      <c r="B367" s="457" t="s">
        <v>535</v>
      </c>
      <c r="C367" s="450"/>
      <c r="D367" s="473"/>
      <c r="E367" s="654"/>
      <c r="F367" s="453"/>
      <c r="G367" s="89"/>
      <c r="H367" s="90"/>
      <c r="I367" s="63"/>
      <c r="J367" s="63"/>
    </row>
    <row r="368" spans="1:10" s="80" customFormat="1" ht="15" customHeight="1" hidden="1">
      <c r="A368" s="456"/>
      <c r="B368" s="457" t="s">
        <v>536</v>
      </c>
      <c r="C368" s="450"/>
      <c r="D368" s="473"/>
      <c r="E368" s="654"/>
      <c r="F368" s="453"/>
      <c r="G368" s="89"/>
      <c r="H368" s="90"/>
      <c r="I368" s="63"/>
      <c r="J368" s="63"/>
    </row>
    <row r="369" spans="1:10" s="80" customFormat="1" ht="15" customHeight="1" hidden="1">
      <c r="A369" s="456"/>
      <c r="B369" s="457" t="s">
        <v>511</v>
      </c>
      <c r="C369" s="450"/>
      <c r="D369" s="473"/>
      <c r="E369" s="654"/>
      <c r="F369" s="453"/>
      <c r="G369" s="89"/>
      <c r="H369" s="90"/>
      <c r="I369" s="63"/>
      <c r="J369" s="63"/>
    </row>
    <row r="370" spans="1:10" s="80" customFormat="1" ht="15" customHeight="1" hidden="1">
      <c r="A370" s="456" t="s">
        <v>537</v>
      </c>
      <c r="B370" s="520" t="s">
        <v>538</v>
      </c>
      <c r="C370" s="450"/>
      <c r="D370" s="473"/>
      <c r="E370" s="654"/>
      <c r="F370" s="453"/>
      <c r="G370" s="89"/>
      <c r="H370" s="90"/>
      <c r="I370" s="63"/>
      <c r="J370" s="63"/>
    </row>
    <row r="371" spans="1:10" s="80" customFormat="1" ht="15" customHeight="1" hidden="1">
      <c r="A371" s="456" t="s">
        <v>539</v>
      </c>
      <c r="B371" s="458" t="s">
        <v>540</v>
      </c>
      <c r="C371" s="450" t="s">
        <v>1076</v>
      </c>
      <c r="D371" s="473"/>
      <c r="E371" s="654">
        <v>28.96</v>
      </c>
      <c r="F371" s="453">
        <f>D371*E371</f>
        <v>0</v>
      </c>
      <c r="G371" s="89"/>
      <c r="H371" s="90"/>
      <c r="I371" s="63"/>
      <c r="J371" s="63"/>
    </row>
    <row r="372" spans="1:10" s="80" customFormat="1" ht="15" customHeight="1" hidden="1">
      <c r="A372" s="456" t="s">
        <v>541</v>
      </c>
      <c r="B372" s="458" t="s">
        <v>542</v>
      </c>
      <c r="C372" s="450" t="s">
        <v>1076</v>
      </c>
      <c r="D372" s="473"/>
      <c r="E372" s="654">
        <v>23.2</v>
      </c>
      <c r="F372" s="453">
        <f>D372*E372</f>
        <v>0</v>
      </c>
      <c r="G372" s="89"/>
      <c r="H372" s="90"/>
      <c r="I372" s="63"/>
      <c r="J372" s="63"/>
    </row>
    <row r="373" spans="1:10" s="80" customFormat="1" ht="15" customHeight="1" hidden="1">
      <c r="A373" s="456" t="s">
        <v>543</v>
      </c>
      <c r="B373" s="458" t="s">
        <v>544</v>
      </c>
      <c r="C373" s="450" t="s">
        <v>1076</v>
      </c>
      <c r="D373" s="473"/>
      <c r="E373" s="654">
        <v>16.22</v>
      </c>
      <c r="F373" s="453">
        <f>D373*E373</f>
        <v>0</v>
      </c>
      <c r="G373" s="89"/>
      <c r="H373" s="90"/>
      <c r="I373" s="63"/>
      <c r="J373" s="63"/>
    </row>
    <row r="374" spans="1:10" s="80" customFormat="1" ht="15" customHeight="1" hidden="1">
      <c r="A374" s="456" t="s">
        <v>545</v>
      </c>
      <c r="B374" s="458" t="s">
        <v>546</v>
      </c>
      <c r="C374" s="450" t="s">
        <v>1076</v>
      </c>
      <c r="D374" s="473"/>
      <c r="E374" s="654">
        <v>7.7</v>
      </c>
      <c r="F374" s="453">
        <f>D374*E374</f>
        <v>0</v>
      </c>
      <c r="G374" s="89"/>
      <c r="H374" s="90"/>
      <c r="I374" s="63"/>
      <c r="J374" s="63"/>
    </row>
    <row r="375" spans="1:10" s="80" customFormat="1" ht="15" customHeight="1" hidden="1">
      <c r="A375" s="456" t="s">
        <v>547</v>
      </c>
      <c r="B375" s="458" t="s">
        <v>548</v>
      </c>
      <c r="C375" s="450" t="s">
        <v>1076</v>
      </c>
      <c r="D375" s="473"/>
      <c r="E375" s="654">
        <v>2.57</v>
      </c>
      <c r="F375" s="453">
        <f>D375*E375</f>
        <v>0</v>
      </c>
      <c r="G375" s="89"/>
      <c r="H375" s="90"/>
      <c r="I375" s="63"/>
      <c r="J375" s="63"/>
    </row>
    <row r="376" spans="1:10" s="80" customFormat="1" ht="15" customHeight="1">
      <c r="A376" s="456" t="s">
        <v>549</v>
      </c>
      <c r="B376" s="520" t="s">
        <v>550</v>
      </c>
      <c r="C376" s="450"/>
      <c r="D376" s="473"/>
      <c r="E376" s="654"/>
      <c r="F376" s="453"/>
      <c r="G376" s="89"/>
      <c r="H376" s="90"/>
      <c r="I376" s="63"/>
      <c r="J376" s="63"/>
    </row>
    <row r="377" spans="1:10" s="80" customFormat="1" ht="15" customHeight="1">
      <c r="A377" s="456" t="s">
        <v>551</v>
      </c>
      <c r="B377" s="458" t="s">
        <v>552</v>
      </c>
      <c r="C377" s="450" t="s">
        <v>1076</v>
      </c>
      <c r="D377" s="473">
        <v>25</v>
      </c>
      <c r="E377" s="654"/>
      <c r="F377" s="453">
        <f>D377*E377</f>
        <v>0</v>
      </c>
      <c r="G377" s="89"/>
      <c r="H377" s="90"/>
      <c r="I377" s="63"/>
      <c r="J377" s="63"/>
    </row>
    <row r="378" spans="1:10" s="80" customFormat="1" ht="30" customHeight="1">
      <c r="A378" s="456"/>
      <c r="B378" s="457" t="s">
        <v>553</v>
      </c>
      <c r="C378" s="450"/>
      <c r="D378" s="473"/>
      <c r="E378" s="654"/>
      <c r="F378" s="453"/>
      <c r="G378" s="89"/>
      <c r="H378" s="90"/>
      <c r="I378" s="63"/>
      <c r="J378" s="63"/>
    </row>
    <row r="379" spans="1:10" s="80" customFormat="1" ht="15" customHeight="1">
      <c r="A379" s="456"/>
      <c r="B379" s="457" t="s">
        <v>554</v>
      </c>
      <c r="C379" s="450"/>
      <c r="D379" s="473"/>
      <c r="E379" s="654"/>
      <c r="F379" s="453"/>
      <c r="G379" s="89"/>
      <c r="H379" s="90"/>
      <c r="I379" s="63"/>
      <c r="J379" s="63"/>
    </row>
    <row r="380" spans="1:10" s="80" customFormat="1" ht="15" customHeight="1">
      <c r="A380" s="456"/>
      <c r="B380" s="457" t="s">
        <v>555</v>
      </c>
      <c r="C380" s="450"/>
      <c r="D380" s="473"/>
      <c r="E380" s="654"/>
      <c r="F380" s="453"/>
      <c r="G380" s="89"/>
      <c r="H380" s="90"/>
      <c r="I380" s="63"/>
      <c r="J380" s="63"/>
    </row>
    <row r="381" spans="1:10" s="80" customFormat="1" ht="15" customHeight="1">
      <c r="A381" s="456"/>
      <c r="B381" s="457" t="s">
        <v>1657</v>
      </c>
      <c r="C381" s="450"/>
      <c r="D381" s="473"/>
      <c r="E381" s="654"/>
      <c r="F381" s="453"/>
      <c r="G381" s="89"/>
      <c r="H381" s="90"/>
      <c r="I381" s="63"/>
      <c r="J381" s="63"/>
    </row>
    <row r="382" spans="1:10" s="115" customFormat="1" ht="15" customHeight="1" hidden="1">
      <c r="A382" s="456" t="s">
        <v>556</v>
      </c>
      <c r="B382" s="458" t="s">
        <v>557</v>
      </c>
      <c r="C382" s="450" t="s">
        <v>1076</v>
      </c>
      <c r="D382" s="473"/>
      <c r="E382" s="654"/>
      <c r="F382" s="453">
        <f>D382*E382</f>
        <v>0</v>
      </c>
      <c r="G382" s="89"/>
      <c r="H382" s="113"/>
      <c r="I382" s="114"/>
      <c r="J382" s="114"/>
    </row>
    <row r="383" spans="1:10" s="115" customFormat="1" ht="30" customHeight="1" hidden="1">
      <c r="A383" s="456"/>
      <c r="B383" s="457" t="s">
        <v>558</v>
      </c>
      <c r="C383" s="450"/>
      <c r="D383" s="473"/>
      <c r="E383" s="654"/>
      <c r="F383" s="453"/>
      <c r="G383" s="89"/>
      <c r="H383" s="113"/>
      <c r="I383" s="114"/>
      <c r="J383" s="114"/>
    </row>
    <row r="384" spans="1:10" s="115" customFormat="1" ht="15" customHeight="1" hidden="1">
      <c r="A384" s="456"/>
      <c r="B384" s="457" t="s">
        <v>554</v>
      </c>
      <c r="C384" s="450"/>
      <c r="D384" s="473"/>
      <c r="E384" s="654"/>
      <c r="F384" s="453"/>
      <c r="G384" s="89"/>
      <c r="H384" s="113"/>
      <c r="I384" s="114"/>
      <c r="J384" s="114"/>
    </row>
    <row r="385" spans="1:10" s="115" customFormat="1" ht="15" customHeight="1" hidden="1">
      <c r="A385" s="456"/>
      <c r="B385" s="457" t="s">
        <v>555</v>
      </c>
      <c r="C385" s="450"/>
      <c r="D385" s="473"/>
      <c r="E385" s="654"/>
      <c r="F385" s="453"/>
      <c r="G385" s="89"/>
      <c r="H385" s="113"/>
      <c r="I385" s="114"/>
      <c r="J385" s="114"/>
    </row>
    <row r="386" spans="1:10" s="115" customFormat="1" ht="15" customHeight="1" hidden="1">
      <c r="A386" s="456"/>
      <c r="B386" s="457" t="s">
        <v>1657</v>
      </c>
      <c r="C386" s="450"/>
      <c r="D386" s="473"/>
      <c r="E386" s="654"/>
      <c r="F386" s="453"/>
      <c r="G386" s="89"/>
      <c r="H386" s="113"/>
      <c r="I386" s="114"/>
      <c r="J386" s="114"/>
    </row>
    <row r="387" spans="1:10" s="80" customFormat="1" ht="15" customHeight="1">
      <c r="A387" s="456" t="s">
        <v>559</v>
      </c>
      <c r="B387" s="458" t="s">
        <v>560</v>
      </c>
      <c r="C387" s="450" t="s">
        <v>1076</v>
      </c>
      <c r="D387" s="473">
        <v>24.3</v>
      </c>
      <c r="E387" s="654"/>
      <c r="F387" s="453">
        <f>D387*E387</f>
        <v>0</v>
      </c>
      <c r="G387" s="89"/>
      <c r="H387" s="90"/>
      <c r="I387" s="63"/>
      <c r="J387" s="63"/>
    </row>
    <row r="388" spans="1:10" s="80" customFormat="1" ht="18" customHeight="1">
      <c r="A388" s="456"/>
      <c r="B388" s="457" t="s">
        <v>561</v>
      </c>
      <c r="C388" s="450"/>
      <c r="D388" s="473"/>
      <c r="E388" s="654"/>
      <c r="F388" s="453"/>
      <c r="G388" s="89"/>
      <c r="H388" s="90"/>
      <c r="I388" s="63"/>
      <c r="J388" s="63"/>
    </row>
    <row r="389" spans="1:10" s="80" customFormat="1" ht="15" customHeight="1">
      <c r="A389" s="456"/>
      <c r="B389" s="457" t="s">
        <v>1657</v>
      </c>
      <c r="C389" s="450"/>
      <c r="D389" s="473"/>
      <c r="E389" s="654"/>
      <c r="F389" s="453"/>
      <c r="G389" s="89"/>
      <c r="H389" s="90"/>
      <c r="I389" s="63"/>
      <c r="J389" s="63"/>
    </row>
    <row r="390" spans="1:10" s="80" customFormat="1" ht="30" customHeight="1">
      <c r="A390" s="456" t="s">
        <v>562</v>
      </c>
      <c r="B390" s="458" t="s">
        <v>563</v>
      </c>
      <c r="C390" s="450" t="s">
        <v>1076</v>
      </c>
      <c r="D390" s="473">
        <v>16</v>
      </c>
      <c r="E390" s="654"/>
      <c r="F390" s="453">
        <f>D390*E390</f>
        <v>0</v>
      </c>
      <c r="G390" s="89"/>
      <c r="H390" s="90"/>
      <c r="I390" s="63"/>
      <c r="J390" s="63"/>
    </row>
    <row r="391" spans="1:10" s="80" customFormat="1" ht="15" customHeight="1">
      <c r="A391" s="456"/>
      <c r="B391" s="457" t="s">
        <v>564</v>
      </c>
      <c r="C391" s="450"/>
      <c r="D391" s="473"/>
      <c r="E391" s="654"/>
      <c r="F391" s="453"/>
      <c r="G391" s="89"/>
      <c r="H391" s="90"/>
      <c r="I391" s="63"/>
      <c r="J391" s="63"/>
    </row>
    <row r="392" spans="1:10" s="80" customFormat="1" ht="30" customHeight="1" hidden="1">
      <c r="A392" s="456" t="s">
        <v>565</v>
      </c>
      <c r="B392" s="458" t="s">
        <v>566</v>
      </c>
      <c r="C392" s="450" t="s">
        <v>1076</v>
      </c>
      <c r="D392" s="473"/>
      <c r="E392" s="654"/>
      <c r="F392" s="453">
        <f>D392*E392</f>
        <v>0</v>
      </c>
      <c r="G392" s="89"/>
      <c r="H392" s="90"/>
      <c r="I392" s="63"/>
      <c r="J392" s="63"/>
    </row>
    <row r="393" spans="1:10" s="80" customFormat="1" ht="15" customHeight="1" hidden="1">
      <c r="A393" s="456"/>
      <c r="B393" s="457" t="s">
        <v>567</v>
      </c>
      <c r="C393" s="450"/>
      <c r="D393" s="473"/>
      <c r="E393" s="654"/>
      <c r="F393" s="453"/>
      <c r="G393" s="89"/>
      <c r="H393" s="90"/>
      <c r="I393" s="63"/>
      <c r="J393" s="63"/>
    </row>
    <row r="394" spans="1:10" s="80" customFormat="1" ht="15" customHeight="1" hidden="1">
      <c r="A394" s="456"/>
      <c r="B394" s="457" t="s">
        <v>568</v>
      </c>
      <c r="C394" s="450"/>
      <c r="D394" s="473"/>
      <c r="E394" s="654"/>
      <c r="F394" s="453"/>
      <c r="G394" s="89"/>
      <c r="H394" s="90"/>
      <c r="I394" s="63"/>
      <c r="J394" s="63"/>
    </row>
    <row r="395" spans="1:10" s="80" customFormat="1" ht="15" customHeight="1" hidden="1">
      <c r="A395" s="456"/>
      <c r="B395" s="457" t="s">
        <v>1644</v>
      </c>
      <c r="C395" s="450"/>
      <c r="D395" s="473"/>
      <c r="E395" s="654"/>
      <c r="F395" s="453"/>
      <c r="G395" s="89"/>
      <c r="H395" s="90"/>
      <c r="I395" s="63"/>
      <c r="J395" s="63"/>
    </row>
    <row r="396" spans="1:8" s="80" customFormat="1" ht="15" customHeight="1">
      <c r="A396" s="456" t="s">
        <v>569</v>
      </c>
      <c r="B396" s="520" t="s">
        <v>570</v>
      </c>
      <c r="C396" s="450"/>
      <c r="D396" s="521"/>
      <c r="E396" s="654"/>
      <c r="F396" s="453"/>
      <c r="G396" s="89"/>
      <c r="H396" s="90"/>
    </row>
    <row r="397" spans="1:8" s="63" customFormat="1" ht="15" customHeight="1">
      <c r="A397" s="456" t="s">
        <v>571</v>
      </c>
      <c r="B397" s="458" t="s">
        <v>572</v>
      </c>
      <c r="C397" s="450" t="s">
        <v>1076</v>
      </c>
      <c r="D397" s="473">
        <v>15</v>
      </c>
      <c r="E397" s="654"/>
      <c r="F397" s="453">
        <f>D397*E397</f>
        <v>0</v>
      </c>
      <c r="G397" s="89"/>
      <c r="H397" s="90"/>
    </row>
    <row r="398" spans="1:10" s="80" customFormat="1" ht="15" customHeight="1" hidden="1">
      <c r="A398" s="456" t="s">
        <v>1507</v>
      </c>
      <c r="B398" s="520" t="s">
        <v>1161</v>
      </c>
      <c r="C398" s="450"/>
      <c r="D398" s="473"/>
      <c r="E398" s="454"/>
      <c r="F398" s="453"/>
      <c r="G398" s="89"/>
      <c r="H398" s="90"/>
      <c r="I398" s="63"/>
      <c r="J398" s="63"/>
    </row>
    <row r="399" spans="1:10" s="80" customFormat="1" ht="30" customHeight="1" hidden="1">
      <c r="A399" s="456" t="s">
        <v>1508</v>
      </c>
      <c r="B399" s="458" t="s">
        <v>1162</v>
      </c>
      <c r="C399" s="450" t="s">
        <v>1467</v>
      </c>
      <c r="D399" s="473"/>
      <c r="E399" s="454">
        <v>97.98</v>
      </c>
      <c r="F399" s="453">
        <f>D399*E399</f>
        <v>0</v>
      </c>
      <c r="G399" s="89"/>
      <c r="H399" s="90"/>
      <c r="I399" s="63"/>
      <c r="J399" s="63"/>
    </row>
    <row r="400" spans="1:10" s="80" customFormat="1" ht="30" customHeight="1" hidden="1">
      <c r="A400" s="456"/>
      <c r="B400" s="457" t="s">
        <v>1163</v>
      </c>
      <c r="C400" s="450"/>
      <c r="D400" s="473"/>
      <c r="E400" s="454"/>
      <c r="F400" s="453"/>
      <c r="G400" s="89"/>
      <c r="H400" s="90"/>
      <c r="I400" s="63"/>
      <c r="J400" s="63"/>
    </row>
    <row r="401" spans="1:10" s="80" customFormat="1" ht="15" customHeight="1" hidden="1">
      <c r="A401" s="456"/>
      <c r="B401" s="457" t="s">
        <v>1164</v>
      </c>
      <c r="C401" s="450"/>
      <c r="D401" s="473"/>
      <c r="E401" s="454"/>
      <c r="F401" s="453"/>
      <c r="G401" s="89"/>
      <c r="H401" s="90"/>
      <c r="I401" s="63"/>
      <c r="J401" s="63"/>
    </row>
    <row r="402" spans="1:10" s="80" customFormat="1" ht="15" customHeight="1" hidden="1">
      <c r="A402" s="456"/>
      <c r="B402" s="457" t="s">
        <v>1165</v>
      </c>
      <c r="C402" s="450"/>
      <c r="D402" s="473"/>
      <c r="E402" s="454"/>
      <c r="F402" s="453"/>
      <c r="G402" s="89"/>
      <c r="H402" s="90"/>
      <c r="I402" s="63"/>
      <c r="J402" s="63"/>
    </row>
    <row r="403" spans="1:10" s="80" customFormat="1" ht="30" customHeight="1" hidden="1">
      <c r="A403" s="456" t="s">
        <v>573</v>
      </c>
      <c r="B403" s="458" t="s">
        <v>574</v>
      </c>
      <c r="C403" s="450" t="s">
        <v>1467</v>
      </c>
      <c r="D403" s="473"/>
      <c r="E403" s="454">
        <v>65.51</v>
      </c>
      <c r="F403" s="453">
        <f>D403*E403</f>
        <v>0</v>
      </c>
      <c r="G403" s="89"/>
      <c r="H403" s="90"/>
      <c r="I403" s="63"/>
      <c r="J403" s="63"/>
    </row>
    <row r="404" spans="1:10" s="80" customFormat="1" ht="30" customHeight="1" hidden="1">
      <c r="A404" s="456"/>
      <c r="B404" s="457" t="s">
        <v>575</v>
      </c>
      <c r="C404" s="450"/>
      <c r="D404" s="473"/>
      <c r="E404" s="454"/>
      <c r="F404" s="453"/>
      <c r="G404" s="89"/>
      <c r="H404" s="90"/>
      <c r="I404" s="63"/>
      <c r="J404" s="63"/>
    </row>
    <row r="405" spans="1:10" s="80" customFormat="1" ht="15" customHeight="1" hidden="1">
      <c r="A405" s="456"/>
      <c r="B405" s="457" t="s">
        <v>1164</v>
      </c>
      <c r="C405" s="450"/>
      <c r="D405" s="473"/>
      <c r="E405" s="454"/>
      <c r="F405" s="453"/>
      <c r="G405" s="89"/>
      <c r="H405" s="90"/>
      <c r="I405" s="63"/>
      <c r="J405" s="63"/>
    </row>
    <row r="406" spans="1:10" s="80" customFormat="1" ht="15" customHeight="1" hidden="1">
      <c r="A406" s="456"/>
      <c r="B406" s="457" t="s">
        <v>1165</v>
      </c>
      <c r="C406" s="450"/>
      <c r="D406" s="473"/>
      <c r="E406" s="454"/>
      <c r="F406" s="453"/>
      <c r="G406" s="89"/>
      <c r="H406" s="90"/>
      <c r="I406" s="63"/>
      <c r="J406" s="63"/>
    </row>
    <row r="407" spans="1:10" s="80" customFormat="1" ht="30" customHeight="1" hidden="1">
      <c r="A407" s="456" t="s">
        <v>576</v>
      </c>
      <c r="B407" s="458" t="s">
        <v>577</v>
      </c>
      <c r="C407" s="450" t="s">
        <v>1467</v>
      </c>
      <c r="D407" s="473"/>
      <c r="E407" s="454">
        <v>27.76</v>
      </c>
      <c r="F407" s="453">
        <f>D407*E407</f>
        <v>0</v>
      </c>
      <c r="G407" s="89"/>
      <c r="H407" s="90"/>
      <c r="I407" s="63"/>
      <c r="J407" s="63"/>
    </row>
    <row r="408" spans="1:10" s="80" customFormat="1" ht="15" customHeight="1" hidden="1">
      <c r="A408" s="456"/>
      <c r="B408" s="457" t="s">
        <v>1164</v>
      </c>
      <c r="C408" s="450"/>
      <c r="D408" s="473"/>
      <c r="E408" s="454"/>
      <c r="F408" s="453"/>
      <c r="G408" s="89"/>
      <c r="H408" s="90"/>
      <c r="I408" s="63"/>
      <c r="J408" s="63"/>
    </row>
    <row r="409" spans="1:10" s="80" customFormat="1" ht="15" customHeight="1" hidden="1">
      <c r="A409" s="456"/>
      <c r="B409" s="457" t="s">
        <v>1165</v>
      </c>
      <c r="C409" s="450"/>
      <c r="D409" s="473"/>
      <c r="E409" s="454"/>
      <c r="F409" s="453"/>
      <c r="G409" s="89"/>
      <c r="H409" s="90"/>
      <c r="I409" s="63"/>
      <c r="J409" s="63"/>
    </row>
    <row r="410" spans="1:10" s="115" customFormat="1" ht="30" customHeight="1" hidden="1">
      <c r="A410" s="486" t="s">
        <v>578</v>
      </c>
      <c r="B410" s="458" t="s">
        <v>579</v>
      </c>
      <c r="C410" s="450" t="s">
        <v>1467</v>
      </c>
      <c r="D410" s="473"/>
      <c r="E410" s="454">
        <v>110</v>
      </c>
      <c r="F410" s="453">
        <f>D410*E410</f>
        <v>0</v>
      </c>
      <c r="G410" s="89"/>
      <c r="H410" s="113"/>
      <c r="I410" s="114"/>
      <c r="J410" s="114"/>
    </row>
    <row r="411" spans="1:10" s="115" customFormat="1" ht="18" customHeight="1" hidden="1">
      <c r="A411" s="486"/>
      <c r="B411" s="457" t="s">
        <v>580</v>
      </c>
      <c r="C411" s="450"/>
      <c r="D411" s="473"/>
      <c r="E411" s="454"/>
      <c r="F411" s="453"/>
      <c r="G411" s="89"/>
      <c r="H411" s="113"/>
      <c r="I411" s="114"/>
      <c r="J411" s="114"/>
    </row>
    <row r="412" spans="1:10" s="115" customFormat="1" ht="30" customHeight="1" hidden="1">
      <c r="A412" s="486" t="s">
        <v>581</v>
      </c>
      <c r="B412" s="458" t="s">
        <v>582</v>
      </c>
      <c r="C412" s="450" t="s">
        <v>1467</v>
      </c>
      <c r="D412" s="473"/>
      <c r="E412" s="454">
        <v>127</v>
      </c>
      <c r="F412" s="453">
        <f>D412*E412</f>
        <v>0</v>
      </c>
      <c r="G412" s="89"/>
      <c r="H412" s="113"/>
      <c r="I412" s="114"/>
      <c r="J412" s="114"/>
    </row>
    <row r="413" spans="1:10" s="115" customFormat="1" ht="18" customHeight="1" hidden="1">
      <c r="A413" s="486"/>
      <c r="B413" s="457" t="s">
        <v>580</v>
      </c>
      <c r="C413" s="450"/>
      <c r="D413" s="473"/>
      <c r="E413" s="454"/>
      <c r="F413" s="453"/>
      <c r="G413" s="89"/>
      <c r="H413" s="113"/>
      <c r="I413" s="114"/>
      <c r="J413" s="114"/>
    </row>
    <row r="414" spans="1:10" s="115" customFormat="1" ht="30" customHeight="1" hidden="1">
      <c r="A414" s="486" t="s">
        <v>583</v>
      </c>
      <c r="B414" s="458" t="s">
        <v>584</v>
      </c>
      <c r="C414" s="450" t="s">
        <v>1467</v>
      </c>
      <c r="D414" s="473"/>
      <c r="E414" s="454">
        <v>111</v>
      </c>
      <c r="F414" s="453">
        <f>D414*E414</f>
        <v>0</v>
      </c>
      <c r="G414" s="89"/>
      <c r="H414" s="113"/>
      <c r="I414" s="114"/>
      <c r="J414" s="114"/>
    </row>
    <row r="415" spans="1:10" s="115" customFormat="1" ht="18" customHeight="1" hidden="1">
      <c r="A415" s="486"/>
      <c r="B415" s="457" t="s">
        <v>580</v>
      </c>
      <c r="C415" s="450"/>
      <c r="D415" s="473"/>
      <c r="E415" s="454"/>
      <c r="F415" s="453"/>
      <c r="G415" s="89"/>
      <c r="H415" s="113"/>
      <c r="I415" s="114"/>
      <c r="J415" s="114"/>
    </row>
    <row r="416" spans="1:10" s="115" customFormat="1" ht="30" customHeight="1" hidden="1">
      <c r="A416" s="486" t="s">
        <v>585</v>
      </c>
      <c r="B416" s="458" t="s">
        <v>586</v>
      </c>
      <c r="C416" s="450" t="s">
        <v>1467</v>
      </c>
      <c r="D416" s="473"/>
      <c r="E416" s="454">
        <v>103</v>
      </c>
      <c r="F416" s="453">
        <f>D416*E416</f>
        <v>0</v>
      </c>
      <c r="G416" s="89"/>
      <c r="H416" s="113"/>
      <c r="I416" s="114"/>
      <c r="J416" s="114"/>
    </row>
    <row r="417" spans="1:10" s="115" customFormat="1" ht="18" customHeight="1" hidden="1">
      <c r="A417" s="486"/>
      <c r="B417" s="457" t="s">
        <v>580</v>
      </c>
      <c r="C417" s="450"/>
      <c r="D417" s="473"/>
      <c r="E417" s="454"/>
      <c r="F417" s="453"/>
      <c r="G417" s="89"/>
      <c r="H417" s="113"/>
      <c r="I417" s="114"/>
      <c r="J417" s="114"/>
    </row>
    <row r="418" spans="1:10" s="115" customFormat="1" ht="30" customHeight="1" hidden="1">
      <c r="A418" s="486" t="s">
        <v>587</v>
      </c>
      <c r="B418" s="458" t="s">
        <v>588</v>
      </c>
      <c r="C418" s="450" t="s">
        <v>1467</v>
      </c>
      <c r="D418" s="473"/>
      <c r="E418" s="454">
        <v>114</v>
      </c>
      <c r="F418" s="453">
        <f>D418*E418</f>
        <v>0</v>
      </c>
      <c r="G418" s="89"/>
      <c r="H418" s="113"/>
      <c r="I418" s="114"/>
      <c r="J418" s="114"/>
    </row>
    <row r="419" spans="1:10" s="115" customFormat="1" ht="18" customHeight="1" hidden="1">
      <c r="A419" s="486"/>
      <c r="B419" s="457" t="s">
        <v>580</v>
      </c>
      <c r="C419" s="450"/>
      <c r="D419" s="473"/>
      <c r="E419" s="522"/>
      <c r="F419" s="453">
        <f>D419*E418</f>
        <v>0</v>
      </c>
      <c r="G419" s="89"/>
      <c r="H419" s="113"/>
      <c r="I419" s="114"/>
      <c r="J419" s="114"/>
    </row>
    <row r="420" spans="1:10" s="115" customFormat="1" ht="46.5" customHeight="1" hidden="1">
      <c r="A420" s="486" t="s">
        <v>589</v>
      </c>
      <c r="B420" s="458" t="s">
        <v>590</v>
      </c>
      <c r="C420" s="450" t="s">
        <v>1467</v>
      </c>
      <c r="D420" s="473"/>
      <c r="E420" s="454">
        <v>20.79</v>
      </c>
      <c r="F420" s="453">
        <f>D420*E420</f>
        <v>0</v>
      </c>
      <c r="G420" s="89"/>
      <c r="H420" s="113"/>
      <c r="I420" s="114"/>
      <c r="J420" s="114"/>
    </row>
    <row r="421" spans="1:10" s="115" customFormat="1" ht="68.25" customHeight="1" hidden="1">
      <c r="A421" s="486" t="s">
        <v>591</v>
      </c>
      <c r="B421" s="458" t="s">
        <v>592</v>
      </c>
      <c r="C421" s="450" t="s">
        <v>1467</v>
      </c>
      <c r="D421" s="473"/>
      <c r="E421" s="454">
        <v>84</v>
      </c>
      <c r="F421" s="453">
        <f>D421*E421</f>
        <v>0</v>
      </c>
      <c r="G421" s="89"/>
      <c r="H421" s="113"/>
      <c r="I421" s="114"/>
      <c r="J421" s="114"/>
    </row>
    <row r="422" spans="1:10" s="115" customFormat="1" ht="18" customHeight="1" hidden="1">
      <c r="A422" s="486"/>
      <c r="B422" s="457" t="s">
        <v>580</v>
      </c>
      <c r="C422" s="450"/>
      <c r="D422" s="473"/>
      <c r="E422" s="454"/>
      <c r="F422" s="453"/>
      <c r="G422" s="89"/>
      <c r="H422" s="113"/>
      <c r="I422" s="114"/>
      <c r="J422" s="114"/>
    </row>
    <row r="423" spans="1:10" s="115" customFormat="1" ht="18" customHeight="1" hidden="1">
      <c r="A423" s="486"/>
      <c r="B423" s="457" t="s">
        <v>1435</v>
      </c>
      <c r="C423" s="450"/>
      <c r="D423" s="473"/>
      <c r="E423" s="454"/>
      <c r="F423" s="453"/>
      <c r="G423" s="89"/>
      <c r="H423" s="113"/>
      <c r="I423" s="114"/>
      <c r="J423" s="114"/>
    </row>
    <row r="424" spans="1:10" s="115" customFormat="1" ht="18" customHeight="1" hidden="1">
      <c r="A424" s="486"/>
      <c r="B424" s="457" t="s">
        <v>1436</v>
      </c>
      <c r="C424" s="450"/>
      <c r="D424" s="473"/>
      <c r="E424" s="454"/>
      <c r="F424" s="453"/>
      <c r="G424" s="89"/>
      <c r="H424" s="113"/>
      <c r="I424" s="114"/>
      <c r="J424" s="114"/>
    </row>
    <row r="425" spans="1:10" s="115" customFormat="1" ht="18" customHeight="1" hidden="1">
      <c r="A425" s="486"/>
      <c r="B425" s="457" t="s">
        <v>1432</v>
      </c>
      <c r="C425" s="450"/>
      <c r="D425" s="473"/>
      <c r="E425" s="454"/>
      <c r="F425" s="453"/>
      <c r="G425" s="89"/>
      <c r="H425" s="113"/>
      <c r="I425" s="114"/>
      <c r="J425" s="114"/>
    </row>
    <row r="426" spans="1:10" s="115" customFormat="1" ht="18" customHeight="1" hidden="1">
      <c r="A426" s="486"/>
      <c r="B426" s="457" t="s">
        <v>1427</v>
      </c>
      <c r="C426" s="450"/>
      <c r="D426" s="473"/>
      <c r="E426" s="454"/>
      <c r="F426" s="453"/>
      <c r="G426" s="89"/>
      <c r="H426" s="113"/>
      <c r="I426" s="114"/>
      <c r="J426" s="114"/>
    </row>
    <row r="427" spans="1:10" s="115" customFormat="1" ht="51" customHeight="1" hidden="1">
      <c r="A427" s="486" t="s">
        <v>593</v>
      </c>
      <c r="B427" s="458" t="s">
        <v>594</v>
      </c>
      <c r="C427" s="450" t="s">
        <v>1467</v>
      </c>
      <c r="D427" s="473"/>
      <c r="E427" s="454">
        <v>108.5</v>
      </c>
      <c r="F427" s="453">
        <f>D427*E427</f>
        <v>0</v>
      </c>
      <c r="G427" s="89"/>
      <c r="H427" s="113"/>
      <c r="I427" s="114"/>
      <c r="J427" s="114"/>
    </row>
    <row r="428" spans="1:250" s="115" customFormat="1" ht="18" customHeight="1" hidden="1">
      <c r="A428" s="486"/>
      <c r="B428" s="457" t="s">
        <v>580</v>
      </c>
      <c r="C428" s="523"/>
      <c r="D428" s="524"/>
      <c r="E428" s="524"/>
      <c r="F428" s="524"/>
      <c r="G428" s="525"/>
      <c r="H428" s="526"/>
      <c r="I428" s="526"/>
      <c r="J428" s="526"/>
      <c r="K428" s="526"/>
      <c r="L428" s="526"/>
      <c r="M428" s="526"/>
      <c r="N428" s="526"/>
      <c r="O428" s="526"/>
      <c r="P428" s="526"/>
      <c r="Q428" s="526"/>
      <c r="R428" s="526"/>
      <c r="S428" s="526"/>
      <c r="T428" s="526"/>
      <c r="U428" s="526"/>
      <c r="V428" s="526"/>
      <c r="W428" s="526"/>
      <c r="X428" s="526"/>
      <c r="Y428" s="526"/>
      <c r="Z428" s="526"/>
      <c r="AA428" s="526"/>
      <c r="AB428" s="526"/>
      <c r="AC428" s="526"/>
      <c r="AD428" s="526"/>
      <c r="AE428" s="526"/>
      <c r="AF428" s="526"/>
      <c r="AG428" s="526"/>
      <c r="AH428" s="526"/>
      <c r="AI428" s="526"/>
      <c r="AJ428" s="526"/>
      <c r="AK428" s="526"/>
      <c r="AL428" s="526"/>
      <c r="AM428" s="526"/>
      <c r="AN428" s="526"/>
      <c r="AO428" s="526"/>
      <c r="AP428" s="526"/>
      <c r="AQ428" s="526"/>
      <c r="AR428" s="526"/>
      <c r="AS428" s="526"/>
      <c r="AT428" s="526"/>
      <c r="AU428" s="526"/>
      <c r="AV428" s="526"/>
      <c r="AW428" s="526"/>
      <c r="AX428" s="526"/>
      <c r="AY428" s="526"/>
      <c r="AZ428" s="526"/>
      <c r="BA428" s="526"/>
      <c r="BB428" s="526"/>
      <c r="BC428" s="526"/>
      <c r="BD428" s="526"/>
      <c r="BE428" s="526"/>
      <c r="BF428" s="526"/>
      <c r="BG428" s="526"/>
      <c r="BH428" s="526"/>
      <c r="BI428" s="526"/>
      <c r="BJ428" s="526"/>
      <c r="BK428" s="526"/>
      <c r="BL428" s="526"/>
      <c r="BM428" s="526"/>
      <c r="BN428" s="526"/>
      <c r="BO428" s="526"/>
      <c r="BP428" s="526"/>
      <c r="BQ428" s="526"/>
      <c r="BR428" s="526"/>
      <c r="BS428" s="526"/>
      <c r="BT428" s="526"/>
      <c r="BU428" s="526"/>
      <c r="BV428" s="526"/>
      <c r="BW428" s="526"/>
      <c r="BX428" s="526"/>
      <c r="BY428" s="526"/>
      <c r="BZ428" s="526"/>
      <c r="CA428" s="526"/>
      <c r="CB428" s="526"/>
      <c r="CC428" s="526"/>
      <c r="CD428" s="526"/>
      <c r="CE428" s="526"/>
      <c r="CF428" s="526"/>
      <c r="CG428" s="526"/>
      <c r="CH428" s="526"/>
      <c r="CI428" s="526"/>
      <c r="CJ428" s="526"/>
      <c r="CK428" s="526"/>
      <c r="CL428" s="526"/>
      <c r="CM428" s="526"/>
      <c r="CN428" s="526"/>
      <c r="CO428" s="526"/>
      <c r="CP428" s="526"/>
      <c r="CQ428" s="526"/>
      <c r="CR428" s="526"/>
      <c r="CS428" s="526"/>
      <c r="CT428" s="526"/>
      <c r="CU428" s="526"/>
      <c r="CV428" s="526"/>
      <c r="CW428" s="526"/>
      <c r="CX428" s="526"/>
      <c r="CY428" s="526"/>
      <c r="CZ428" s="526"/>
      <c r="DA428" s="526"/>
      <c r="DB428" s="526"/>
      <c r="DC428" s="526"/>
      <c r="DD428" s="526"/>
      <c r="DE428" s="526"/>
      <c r="DF428" s="526"/>
      <c r="DG428" s="526"/>
      <c r="DH428" s="526"/>
      <c r="DI428" s="526"/>
      <c r="DJ428" s="526"/>
      <c r="DK428" s="526"/>
      <c r="DL428" s="526"/>
      <c r="DM428" s="526"/>
      <c r="DN428" s="526"/>
      <c r="DO428" s="526"/>
      <c r="DP428" s="526"/>
      <c r="DQ428" s="526"/>
      <c r="DR428" s="526"/>
      <c r="DS428" s="526"/>
      <c r="DT428" s="526"/>
      <c r="DU428" s="526"/>
      <c r="DV428" s="526"/>
      <c r="DW428" s="526"/>
      <c r="DX428" s="526"/>
      <c r="DY428" s="526"/>
      <c r="DZ428" s="526"/>
      <c r="EA428" s="526"/>
      <c r="EB428" s="526"/>
      <c r="EC428" s="526"/>
      <c r="ED428" s="526"/>
      <c r="EE428" s="526"/>
      <c r="EF428" s="526"/>
      <c r="EG428" s="526"/>
      <c r="EH428" s="526"/>
      <c r="EI428" s="526"/>
      <c r="EJ428" s="526"/>
      <c r="EK428" s="526"/>
      <c r="EL428" s="526"/>
      <c r="EM428" s="526"/>
      <c r="EN428" s="526"/>
      <c r="EO428" s="526"/>
      <c r="EP428" s="526"/>
      <c r="EQ428" s="526"/>
      <c r="ER428" s="526"/>
      <c r="ES428" s="526"/>
      <c r="ET428" s="526"/>
      <c r="EU428" s="526"/>
      <c r="EV428" s="526"/>
      <c r="EW428" s="526"/>
      <c r="EX428" s="526"/>
      <c r="EY428" s="526"/>
      <c r="EZ428" s="526"/>
      <c r="FA428" s="526"/>
      <c r="FB428" s="526"/>
      <c r="FC428" s="526"/>
      <c r="FD428" s="526"/>
      <c r="FE428" s="526"/>
      <c r="FF428" s="526"/>
      <c r="FG428" s="526"/>
      <c r="FH428" s="526"/>
      <c r="FI428" s="526"/>
      <c r="FJ428" s="526"/>
      <c r="FK428" s="526"/>
      <c r="FL428" s="526"/>
      <c r="FM428" s="526"/>
      <c r="FN428" s="526"/>
      <c r="FO428" s="526"/>
      <c r="FP428" s="526"/>
      <c r="FQ428" s="526"/>
      <c r="FR428" s="526"/>
      <c r="FS428" s="526"/>
      <c r="FT428" s="526"/>
      <c r="FU428" s="526"/>
      <c r="FV428" s="526"/>
      <c r="FW428" s="526"/>
      <c r="FX428" s="526"/>
      <c r="FY428" s="526"/>
      <c r="FZ428" s="526"/>
      <c r="GA428" s="526"/>
      <c r="GB428" s="526"/>
      <c r="GC428" s="526"/>
      <c r="GD428" s="526"/>
      <c r="GE428" s="526"/>
      <c r="GF428" s="526"/>
      <c r="GG428" s="526"/>
      <c r="GH428" s="526"/>
      <c r="GI428" s="526"/>
      <c r="GJ428" s="526"/>
      <c r="GK428" s="526"/>
      <c r="GL428" s="526"/>
      <c r="GM428" s="526"/>
      <c r="GN428" s="526"/>
      <c r="GO428" s="526"/>
      <c r="GP428" s="526"/>
      <c r="GQ428" s="526"/>
      <c r="GR428" s="526"/>
      <c r="GS428" s="526"/>
      <c r="GT428" s="526"/>
      <c r="GU428" s="526"/>
      <c r="GV428" s="526"/>
      <c r="GW428" s="526"/>
      <c r="GX428" s="526"/>
      <c r="GY428" s="526"/>
      <c r="GZ428" s="526"/>
      <c r="HA428" s="526"/>
      <c r="HB428" s="526"/>
      <c r="HC428" s="526"/>
      <c r="HD428" s="526"/>
      <c r="HE428" s="526"/>
      <c r="HF428" s="526"/>
      <c r="HG428" s="526"/>
      <c r="HH428" s="526"/>
      <c r="HI428" s="526"/>
      <c r="HJ428" s="526"/>
      <c r="HK428" s="526"/>
      <c r="HL428" s="526"/>
      <c r="HM428" s="526"/>
      <c r="HN428" s="526"/>
      <c r="HO428" s="526"/>
      <c r="HP428" s="526"/>
      <c r="HQ428" s="526"/>
      <c r="HR428" s="526"/>
      <c r="HS428" s="526"/>
      <c r="HT428" s="526"/>
      <c r="HU428" s="526"/>
      <c r="HV428" s="526"/>
      <c r="HW428" s="526"/>
      <c r="HX428" s="526"/>
      <c r="HY428" s="526"/>
      <c r="HZ428" s="526"/>
      <c r="IA428" s="526"/>
      <c r="IB428" s="526"/>
      <c r="IC428" s="526"/>
      <c r="ID428" s="526"/>
      <c r="IE428" s="526"/>
      <c r="IF428" s="526"/>
      <c r="IG428" s="526"/>
      <c r="IH428" s="526"/>
      <c r="II428" s="526"/>
      <c r="IJ428" s="526"/>
      <c r="IK428" s="526"/>
      <c r="IL428" s="526"/>
      <c r="IM428" s="526"/>
      <c r="IN428" s="526"/>
      <c r="IO428" s="526"/>
      <c r="IP428" s="526"/>
    </row>
    <row r="429" spans="1:10" s="115" customFormat="1" ht="18" customHeight="1" hidden="1">
      <c r="A429" s="486"/>
      <c r="B429" s="457" t="s">
        <v>1435</v>
      </c>
      <c r="C429" s="450"/>
      <c r="D429" s="473"/>
      <c r="E429" s="454"/>
      <c r="F429" s="453"/>
      <c r="G429" s="89"/>
      <c r="H429" s="113"/>
      <c r="I429" s="114"/>
      <c r="J429" s="114"/>
    </row>
    <row r="430" spans="1:10" s="115" customFormat="1" ht="18" customHeight="1" hidden="1">
      <c r="A430" s="486"/>
      <c r="B430" s="457" t="s">
        <v>1436</v>
      </c>
      <c r="C430" s="450"/>
      <c r="D430" s="473"/>
      <c r="E430" s="454"/>
      <c r="F430" s="453"/>
      <c r="G430" s="89"/>
      <c r="H430" s="113"/>
      <c r="I430" s="114"/>
      <c r="J430" s="114"/>
    </row>
    <row r="431" spans="1:10" s="115" customFormat="1" ht="18" customHeight="1" hidden="1">
      <c r="A431" s="486"/>
      <c r="B431" s="457" t="s">
        <v>1432</v>
      </c>
      <c r="C431" s="450"/>
      <c r="D431" s="473"/>
      <c r="E431" s="454"/>
      <c r="F431" s="453"/>
      <c r="G431" s="89"/>
      <c r="H431" s="113"/>
      <c r="I431" s="114"/>
      <c r="J431" s="114"/>
    </row>
    <row r="432" spans="1:10" s="115" customFormat="1" ht="18" customHeight="1" hidden="1">
      <c r="A432" s="486"/>
      <c r="B432" s="457" t="s">
        <v>1427</v>
      </c>
      <c r="C432" s="450"/>
      <c r="D432" s="473"/>
      <c r="E432" s="454"/>
      <c r="F432" s="453"/>
      <c r="G432" s="89"/>
      <c r="H432" s="113"/>
      <c r="I432" s="114"/>
      <c r="J432" s="114"/>
    </row>
    <row r="433" spans="1:10" s="80" customFormat="1" ht="15" customHeight="1" hidden="1">
      <c r="A433" s="456" t="s">
        <v>595</v>
      </c>
      <c r="B433" s="520" t="s">
        <v>596</v>
      </c>
      <c r="C433" s="450"/>
      <c r="D433" s="473"/>
      <c r="E433" s="454"/>
      <c r="F433" s="453"/>
      <c r="G433" s="89"/>
      <c r="H433" s="90"/>
      <c r="I433" s="63"/>
      <c r="J433" s="63"/>
    </row>
    <row r="434" spans="1:10" s="80" customFormat="1" ht="15" customHeight="1" hidden="1">
      <c r="A434" s="456" t="s">
        <v>597</v>
      </c>
      <c r="B434" s="458" t="s">
        <v>598</v>
      </c>
      <c r="C434" s="450" t="s">
        <v>1467</v>
      </c>
      <c r="D434" s="473"/>
      <c r="E434" s="454">
        <v>63.21</v>
      </c>
      <c r="F434" s="453">
        <f>D434*E434</f>
        <v>0</v>
      </c>
      <c r="G434" s="89"/>
      <c r="H434" s="90"/>
      <c r="I434" s="63"/>
      <c r="J434" s="63"/>
    </row>
    <row r="435" spans="1:10" s="80" customFormat="1" ht="15" customHeight="1" hidden="1">
      <c r="A435" s="456"/>
      <c r="B435" s="457" t="s">
        <v>599</v>
      </c>
      <c r="C435" s="450"/>
      <c r="D435" s="473"/>
      <c r="E435" s="454"/>
      <c r="F435" s="453"/>
      <c r="G435" s="89"/>
      <c r="H435" s="90"/>
      <c r="I435" s="63"/>
      <c r="J435" s="63"/>
    </row>
    <row r="436" spans="1:10" s="80" customFormat="1" ht="30" customHeight="1" hidden="1">
      <c r="A436" s="456"/>
      <c r="B436" s="457" t="s">
        <v>600</v>
      </c>
      <c r="C436" s="450"/>
      <c r="D436" s="473"/>
      <c r="E436" s="454"/>
      <c r="F436" s="453"/>
      <c r="G436" s="89"/>
      <c r="H436" s="90"/>
      <c r="I436" s="63"/>
      <c r="J436" s="63"/>
    </row>
    <row r="437" spans="1:10" s="80" customFormat="1" ht="15" customHeight="1" hidden="1">
      <c r="A437" s="456"/>
      <c r="B437" s="457" t="s">
        <v>601</v>
      </c>
      <c r="C437" s="450"/>
      <c r="D437" s="473"/>
      <c r="E437" s="454"/>
      <c r="F437" s="453"/>
      <c r="G437" s="89"/>
      <c r="H437" s="90"/>
      <c r="I437" s="63"/>
      <c r="J437" s="63"/>
    </row>
    <row r="438" spans="1:10" s="80" customFormat="1" ht="15" customHeight="1" hidden="1">
      <c r="A438" s="456" t="s">
        <v>602</v>
      </c>
      <c r="B438" s="458" t="s">
        <v>603</v>
      </c>
      <c r="C438" s="450" t="s">
        <v>1055</v>
      </c>
      <c r="D438" s="473"/>
      <c r="E438" s="454">
        <v>79.03</v>
      </c>
      <c r="F438" s="453">
        <f>D438*E438</f>
        <v>0</v>
      </c>
      <c r="G438" s="89"/>
      <c r="H438" s="90"/>
      <c r="I438" s="63"/>
      <c r="J438" s="63"/>
    </row>
    <row r="439" spans="1:10" s="80" customFormat="1" ht="30" customHeight="1" hidden="1">
      <c r="A439" s="456"/>
      <c r="B439" s="457" t="s">
        <v>604</v>
      </c>
      <c r="C439" s="450"/>
      <c r="D439" s="473"/>
      <c r="E439" s="454"/>
      <c r="F439" s="453"/>
      <c r="G439" s="89"/>
      <c r="H439" s="90"/>
      <c r="I439" s="63"/>
      <c r="J439" s="63"/>
    </row>
    <row r="440" spans="1:10" s="80" customFormat="1" ht="30" customHeight="1" hidden="1">
      <c r="A440" s="456"/>
      <c r="B440" s="457" t="s">
        <v>605</v>
      </c>
      <c r="C440" s="450"/>
      <c r="D440" s="473"/>
      <c r="E440" s="454"/>
      <c r="F440" s="453"/>
      <c r="G440" s="89"/>
      <c r="H440" s="90"/>
      <c r="I440" s="63"/>
      <c r="J440" s="63"/>
    </row>
    <row r="441" spans="1:10" s="80" customFormat="1" ht="15" customHeight="1" hidden="1">
      <c r="A441" s="456"/>
      <c r="B441" s="457" t="s">
        <v>601</v>
      </c>
      <c r="C441" s="450"/>
      <c r="D441" s="473"/>
      <c r="E441" s="454"/>
      <c r="F441" s="453"/>
      <c r="G441" s="89"/>
      <c r="H441" s="90"/>
      <c r="I441" s="63"/>
      <c r="J441" s="63"/>
    </row>
    <row r="442" spans="1:10" s="80" customFormat="1" ht="35.25" customHeight="1" hidden="1">
      <c r="A442" s="456" t="s">
        <v>606</v>
      </c>
      <c r="B442" s="458" t="s">
        <v>607</v>
      </c>
      <c r="C442" s="450" t="s">
        <v>1467</v>
      </c>
      <c r="D442" s="473"/>
      <c r="E442" s="454">
        <v>53.81</v>
      </c>
      <c r="F442" s="453">
        <f>D442*E442</f>
        <v>0</v>
      </c>
      <c r="G442" s="89"/>
      <c r="H442" s="90"/>
      <c r="I442" s="63"/>
      <c r="J442" s="63"/>
    </row>
    <row r="443" spans="1:10" s="80" customFormat="1" ht="30" customHeight="1" hidden="1">
      <c r="A443" s="456"/>
      <c r="B443" s="457" t="s">
        <v>608</v>
      </c>
      <c r="C443" s="450"/>
      <c r="D443" s="473"/>
      <c r="E443" s="454"/>
      <c r="F443" s="453"/>
      <c r="G443" s="89"/>
      <c r="H443" s="90"/>
      <c r="I443" s="63"/>
      <c r="J443" s="63"/>
    </row>
    <row r="444" spans="1:10" s="124" customFormat="1" ht="30" customHeight="1" hidden="1">
      <c r="A444" s="456" t="s">
        <v>1688</v>
      </c>
      <c r="B444" s="458" t="s">
        <v>1689</v>
      </c>
      <c r="C444" s="450" t="s">
        <v>1467</v>
      </c>
      <c r="D444" s="473"/>
      <c r="E444" s="454">
        <v>38.45</v>
      </c>
      <c r="F444" s="453">
        <f>D444*E444</f>
        <v>0</v>
      </c>
      <c r="G444" s="89"/>
      <c r="H444" s="90"/>
      <c r="I444" s="123"/>
      <c r="J444" s="123"/>
    </row>
    <row r="445" spans="1:10" s="124" customFormat="1" ht="30" customHeight="1" hidden="1">
      <c r="A445" s="456"/>
      <c r="B445" s="457" t="s">
        <v>1690</v>
      </c>
      <c r="C445" s="450"/>
      <c r="D445" s="473"/>
      <c r="E445" s="454"/>
      <c r="F445" s="453"/>
      <c r="G445" s="89"/>
      <c r="H445" s="90"/>
      <c r="I445" s="123"/>
      <c r="J445" s="123"/>
    </row>
    <row r="446" spans="1:10" s="124" customFormat="1" ht="15" customHeight="1" hidden="1">
      <c r="A446" s="456"/>
      <c r="B446" s="457" t="s">
        <v>1691</v>
      </c>
      <c r="C446" s="450"/>
      <c r="D446" s="473"/>
      <c r="E446" s="454"/>
      <c r="F446" s="453"/>
      <c r="G446" s="89"/>
      <c r="H446" s="90"/>
      <c r="I446" s="123"/>
      <c r="J446" s="123"/>
    </row>
    <row r="447" spans="1:10" s="124" customFormat="1" ht="15" customHeight="1" hidden="1">
      <c r="A447" s="456"/>
      <c r="B447" s="457" t="s">
        <v>1692</v>
      </c>
      <c r="C447" s="450"/>
      <c r="D447" s="473"/>
      <c r="E447" s="454"/>
      <c r="F447" s="453"/>
      <c r="G447" s="89"/>
      <c r="H447" s="90"/>
      <c r="I447" s="123"/>
      <c r="J447" s="123"/>
    </row>
    <row r="448" spans="1:10" s="124" customFormat="1" ht="15" customHeight="1" hidden="1">
      <c r="A448" s="456"/>
      <c r="B448" s="457" t="s">
        <v>1693</v>
      </c>
      <c r="C448" s="450"/>
      <c r="D448" s="473"/>
      <c r="E448" s="454"/>
      <c r="F448" s="453"/>
      <c r="G448" s="89"/>
      <c r="H448" s="90"/>
      <c r="I448" s="123"/>
      <c r="J448" s="123"/>
    </row>
    <row r="449" spans="1:10" s="124" customFormat="1" ht="15" customHeight="1" hidden="1">
      <c r="A449" s="456"/>
      <c r="B449" s="457" t="s">
        <v>599</v>
      </c>
      <c r="C449" s="450"/>
      <c r="D449" s="473"/>
      <c r="E449" s="454"/>
      <c r="F449" s="453"/>
      <c r="G449" s="89"/>
      <c r="H449" s="90"/>
      <c r="I449" s="123"/>
      <c r="J449" s="123"/>
    </row>
    <row r="450" spans="1:10" s="124" customFormat="1" ht="15" customHeight="1" hidden="1">
      <c r="A450" s="456"/>
      <c r="B450" s="457" t="s">
        <v>1694</v>
      </c>
      <c r="C450" s="450"/>
      <c r="D450" s="473"/>
      <c r="E450" s="454"/>
      <c r="F450" s="453"/>
      <c r="G450" s="89"/>
      <c r="H450" s="90"/>
      <c r="I450" s="123"/>
      <c r="J450" s="123"/>
    </row>
    <row r="451" spans="1:10" s="124" customFormat="1" ht="15" customHeight="1" hidden="1">
      <c r="A451" s="456"/>
      <c r="B451" s="457" t="s">
        <v>1695</v>
      </c>
      <c r="C451" s="450"/>
      <c r="D451" s="473"/>
      <c r="E451" s="454"/>
      <c r="F451" s="453"/>
      <c r="G451" s="89"/>
      <c r="H451" s="90"/>
      <c r="I451" s="123"/>
      <c r="J451" s="123"/>
    </row>
    <row r="452" spans="1:10" s="124" customFormat="1" ht="15" customHeight="1" hidden="1">
      <c r="A452" s="456"/>
      <c r="B452" s="457" t="s">
        <v>1165</v>
      </c>
      <c r="C452" s="450"/>
      <c r="D452" s="473"/>
      <c r="E452" s="454"/>
      <c r="F452" s="453"/>
      <c r="G452" s="89"/>
      <c r="H452" s="90"/>
      <c r="I452" s="123"/>
      <c r="J452" s="123"/>
    </row>
    <row r="453" spans="1:10" s="80" customFormat="1" ht="30" customHeight="1" hidden="1">
      <c r="A453" s="456" t="s">
        <v>1696</v>
      </c>
      <c r="B453" s="458" t="s">
        <v>1697</v>
      </c>
      <c r="C453" s="450" t="s">
        <v>1467</v>
      </c>
      <c r="D453" s="473"/>
      <c r="E453" s="454">
        <v>39.26</v>
      </c>
      <c r="F453" s="453">
        <f>D453*E453</f>
        <v>0</v>
      </c>
      <c r="G453" s="89"/>
      <c r="H453" s="90"/>
      <c r="I453" s="63"/>
      <c r="J453" s="63"/>
    </row>
    <row r="454" spans="1:10" s="80" customFormat="1" ht="30" customHeight="1" hidden="1">
      <c r="A454" s="456"/>
      <c r="B454" s="457" t="s">
        <v>1698</v>
      </c>
      <c r="C454" s="450"/>
      <c r="D454" s="473"/>
      <c r="E454" s="454"/>
      <c r="F454" s="453"/>
      <c r="G454" s="89"/>
      <c r="H454" s="90"/>
      <c r="I454" s="63"/>
      <c r="J454" s="63"/>
    </row>
    <row r="455" spans="1:10" s="80" customFormat="1" ht="15" customHeight="1" hidden="1">
      <c r="A455" s="456" t="s">
        <v>1699</v>
      </c>
      <c r="B455" s="520" t="s">
        <v>1700</v>
      </c>
      <c r="C455" s="450"/>
      <c r="D455" s="473"/>
      <c r="E455" s="454"/>
      <c r="F455" s="453"/>
      <c r="G455" s="89"/>
      <c r="H455" s="90"/>
      <c r="I455" s="63"/>
      <c r="J455" s="63"/>
    </row>
    <row r="456" spans="1:10" s="80" customFormat="1" ht="18.75" customHeight="1" hidden="1">
      <c r="A456" s="456" t="s">
        <v>1701</v>
      </c>
      <c r="B456" s="458" t="s">
        <v>1702</v>
      </c>
      <c r="C456" s="459" t="s">
        <v>1467</v>
      </c>
      <c r="D456" s="473"/>
      <c r="E456" s="454">
        <v>24.9</v>
      </c>
      <c r="F456" s="453">
        <f>D456*E456</f>
        <v>0</v>
      </c>
      <c r="G456" s="89"/>
      <c r="H456" s="90"/>
      <c r="I456" s="63"/>
      <c r="J456" s="63"/>
    </row>
    <row r="457" spans="1:10" s="80" customFormat="1" ht="30" customHeight="1" hidden="1">
      <c r="A457" s="456"/>
      <c r="B457" s="457" t="s">
        <v>1703</v>
      </c>
      <c r="C457" s="450"/>
      <c r="D457" s="473"/>
      <c r="E457" s="454"/>
      <c r="F457" s="453"/>
      <c r="G457" s="89"/>
      <c r="H457" s="90"/>
      <c r="I457" s="63"/>
      <c r="J457" s="63"/>
    </row>
    <row r="458" spans="1:10" s="80" customFormat="1" ht="15" customHeight="1" hidden="1">
      <c r="A458" s="456"/>
      <c r="B458" s="457" t="s">
        <v>601</v>
      </c>
      <c r="C458" s="450"/>
      <c r="D458" s="473"/>
      <c r="E458" s="454"/>
      <c r="F458" s="453"/>
      <c r="G458" s="89"/>
      <c r="H458" s="90"/>
      <c r="I458" s="63"/>
      <c r="J458" s="63"/>
    </row>
    <row r="459" spans="1:10" s="80" customFormat="1" ht="15" customHeight="1" hidden="1">
      <c r="A459" s="456" t="s">
        <v>1704</v>
      </c>
      <c r="B459" s="458" t="s">
        <v>1705</v>
      </c>
      <c r="C459" s="450" t="s">
        <v>1055</v>
      </c>
      <c r="D459" s="473"/>
      <c r="E459" s="454">
        <v>57.91</v>
      </c>
      <c r="F459" s="453">
        <f>D459*E459</f>
        <v>0</v>
      </c>
      <c r="G459" s="89"/>
      <c r="H459" s="90"/>
      <c r="I459" s="63"/>
      <c r="J459" s="63"/>
    </row>
    <row r="460" spans="1:10" s="80" customFormat="1" ht="30" customHeight="1" hidden="1">
      <c r="A460" s="456"/>
      <c r="B460" s="457" t="s">
        <v>604</v>
      </c>
      <c r="C460" s="450"/>
      <c r="D460" s="473"/>
      <c r="E460" s="454"/>
      <c r="F460" s="453"/>
      <c r="G460" s="89"/>
      <c r="H460" s="90"/>
      <c r="I460" s="63"/>
      <c r="J460" s="63"/>
    </row>
    <row r="461" spans="1:10" s="80" customFormat="1" ht="15" customHeight="1" hidden="1">
      <c r="A461" s="456"/>
      <c r="B461" s="457" t="s">
        <v>601</v>
      </c>
      <c r="C461" s="450"/>
      <c r="D461" s="473"/>
      <c r="E461" s="454"/>
      <c r="F461" s="453"/>
      <c r="G461" s="89"/>
      <c r="H461" s="90"/>
      <c r="I461" s="63"/>
      <c r="J461" s="63"/>
    </row>
    <row r="462" spans="1:10" s="80" customFormat="1" ht="15" customHeight="1" hidden="1">
      <c r="A462" s="456" t="s">
        <v>1706</v>
      </c>
      <c r="B462" s="520" t="s">
        <v>1707</v>
      </c>
      <c r="C462" s="450"/>
      <c r="D462" s="473"/>
      <c r="E462" s="454"/>
      <c r="F462" s="453"/>
      <c r="G462" s="89"/>
      <c r="H462" s="90"/>
      <c r="I462" s="63"/>
      <c r="J462" s="63"/>
    </row>
    <row r="463" spans="1:10" s="80" customFormat="1" ht="15.75" customHeight="1" hidden="1">
      <c r="A463" s="456" t="s">
        <v>1708</v>
      </c>
      <c r="B463" s="458" t="s">
        <v>1709</v>
      </c>
      <c r="C463" s="459" t="s">
        <v>1467</v>
      </c>
      <c r="D463" s="473"/>
      <c r="E463" s="454">
        <v>45</v>
      </c>
      <c r="F463" s="453">
        <f>D463*E463</f>
        <v>0</v>
      </c>
      <c r="G463" s="89"/>
      <c r="H463" s="90"/>
      <c r="I463" s="63"/>
      <c r="J463" s="63"/>
    </row>
    <row r="464" spans="1:10" s="80" customFormat="1" ht="30" customHeight="1" hidden="1">
      <c r="A464" s="456"/>
      <c r="B464" s="457" t="s">
        <v>1710</v>
      </c>
      <c r="C464" s="450"/>
      <c r="D464" s="473"/>
      <c r="E464" s="454"/>
      <c r="F464" s="453"/>
      <c r="G464" s="89"/>
      <c r="H464" s="90"/>
      <c r="I464" s="63"/>
      <c r="J464" s="63"/>
    </row>
    <row r="465" spans="1:10" s="80" customFormat="1" ht="15" customHeight="1" hidden="1">
      <c r="A465" s="456"/>
      <c r="B465" s="457" t="s">
        <v>601</v>
      </c>
      <c r="C465" s="450"/>
      <c r="D465" s="473"/>
      <c r="E465" s="505"/>
      <c r="F465" s="453"/>
      <c r="G465" s="89"/>
      <c r="H465" s="90"/>
      <c r="I465" s="63"/>
      <c r="J465" s="63"/>
    </row>
    <row r="466" spans="1:10" s="80" customFormat="1" ht="18" hidden="1">
      <c r="A466" s="456" t="s">
        <v>1711</v>
      </c>
      <c r="B466" s="458" t="s">
        <v>1712</v>
      </c>
      <c r="C466" s="459" t="s">
        <v>1467</v>
      </c>
      <c r="D466" s="480"/>
      <c r="E466" s="528">
        <v>39.75</v>
      </c>
      <c r="F466" s="453">
        <f>D466*E466</f>
        <v>0</v>
      </c>
      <c r="G466" s="89"/>
      <c r="H466" s="90"/>
      <c r="I466" s="63"/>
      <c r="J466" s="63"/>
    </row>
    <row r="467" spans="1:10" s="80" customFormat="1" ht="18" customHeight="1">
      <c r="A467" s="482"/>
      <c r="B467" s="461"/>
      <c r="C467" s="765" t="s">
        <v>1458</v>
      </c>
      <c r="D467" s="766"/>
      <c r="E467" s="743"/>
      <c r="F467" s="466">
        <f>SUM(F339:F466)</f>
        <v>0</v>
      </c>
      <c r="G467" s="84"/>
      <c r="H467" s="90"/>
      <c r="I467" s="63"/>
      <c r="J467" s="144"/>
    </row>
    <row r="468" spans="1:10" s="653" customFormat="1" ht="18" customHeight="1">
      <c r="A468" s="441" t="s">
        <v>1713</v>
      </c>
      <c r="B468" s="646" t="s">
        <v>1019</v>
      </c>
      <c r="C468" s="442"/>
      <c r="D468" s="647"/>
      <c r="E468" s="648"/>
      <c r="F468" s="649"/>
      <c r="G468" s="650"/>
      <c r="H468" s="651"/>
      <c r="I468" s="652"/>
      <c r="J468" s="652"/>
    </row>
    <row r="469" spans="1:10" s="80" customFormat="1" ht="15" customHeight="1" hidden="1">
      <c r="A469" s="448" t="s">
        <v>1714</v>
      </c>
      <c r="B469" s="513" t="s">
        <v>1715</v>
      </c>
      <c r="C469" s="506"/>
      <c r="D469" s="473"/>
      <c r="E469" s="654"/>
      <c r="F469" s="453"/>
      <c r="G469" s="89"/>
      <c r="H469" s="90"/>
      <c r="I469" s="63"/>
      <c r="J469" s="63"/>
    </row>
    <row r="470" spans="1:10" s="80" customFormat="1" ht="15" customHeight="1" hidden="1">
      <c r="A470" s="456" t="s">
        <v>1716</v>
      </c>
      <c r="B470" s="458" t="s">
        <v>1717</v>
      </c>
      <c r="C470" s="450" t="s">
        <v>1157</v>
      </c>
      <c r="D470" s="473"/>
      <c r="E470" s="654">
        <v>34.4</v>
      </c>
      <c r="F470" s="453">
        <f>D470*E470</f>
        <v>0</v>
      </c>
      <c r="G470" s="89"/>
      <c r="H470" s="90"/>
      <c r="I470" s="63"/>
      <c r="J470" s="63"/>
    </row>
    <row r="471" spans="1:10" s="80" customFormat="1" ht="15" customHeight="1" hidden="1">
      <c r="A471" s="456" t="s">
        <v>1718</v>
      </c>
      <c r="B471" s="458" t="s">
        <v>1719</v>
      </c>
      <c r="C471" s="450" t="s">
        <v>1157</v>
      </c>
      <c r="D471" s="473"/>
      <c r="E471" s="654">
        <v>69.92</v>
      </c>
      <c r="F471" s="453">
        <f>D471*E471</f>
        <v>0</v>
      </c>
      <c r="G471" s="89"/>
      <c r="H471" s="90"/>
      <c r="I471" s="63"/>
      <c r="J471" s="63"/>
    </row>
    <row r="472" spans="1:10" s="80" customFormat="1" ht="15" customHeight="1" hidden="1">
      <c r="A472" s="456"/>
      <c r="B472" s="457" t="s">
        <v>1720</v>
      </c>
      <c r="C472" s="450"/>
      <c r="D472" s="473"/>
      <c r="E472" s="654"/>
      <c r="F472" s="453"/>
      <c r="G472" s="89"/>
      <c r="H472" s="90"/>
      <c r="I472" s="63"/>
      <c r="J472" s="63"/>
    </row>
    <row r="473" spans="1:10" s="80" customFormat="1" ht="15" customHeight="1" hidden="1">
      <c r="A473" s="456"/>
      <c r="B473" s="457" t="s">
        <v>1175</v>
      </c>
      <c r="C473" s="450"/>
      <c r="D473" s="473"/>
      <c r="E473" s="654"/>
      <c r="F473" s="453"/>
      <c r="G473" s="89"/>
      <c r="H473" s="90"/>
      <c r="I473" s="63"/>
      <c r="J473" s="63"/>
    </row>
    <row r="474" spans="1:10" s="80" customFormat="1" ht="15" customHeight="1" hidden="1">
      <c r="A474" s="456" t="s">
        <v>1721</v>
      </c>
      <c r="B474" s="458" t="s">
        <v>1722</v>
      </c>
      <c r="C474" s="450" t="s">
        <v>1157</v>
      </c>
      <c r="D474" s="473"/>
      <c r="E474" s="654">
        <v>183.58</v>
      </c>
      <c r="F474" s="453">
        <f>D474*E474</f>
        <v>0</v>
      </c>
      <c r="G474" s="89"/>
      <c r="H474" s="90"/>
      <c r="I474" s="63"/>
      <c r="J474" s="63"/>
    </row>
    <row r="475" spans="1:10" s="80" customFormat="1" ht="15" customHeight="1" hidden="1">
      <c r="A475" s="456"/>
      <c r="B475" s="457" t="s">
        <v>1723</v>
      </c>
      <c r="C475" s="450"/>
      <c r="D475" s="473"/>
      <c r="E475" s="654"/>
      <c r="F475" s="453"/>
      <c r="G475" s="89"/>
      <c r="H475" s="90"/>
      <c r="I475" s="63"/>
      <c r="J475" s="63"/>
    </row>
    <row r="476" spans="1:10" s="80" customFormat="1" ht="15" customHeight="1" hidden="1">
      <c r="A476" s="456"/>
      <c r="B476" s="457" t="s">
        <v>1175</v>
      </c>
      <c r="C476" s="450"/>
      <c r="D476" s="473"/>
      <c r="E476" s="654"/>
      <c r="F476" s="453"/>
      <c r="G476" s="89"/>
      <c r="H476" s="90"/>
      <c r="I476" s="63"/>
      <c r="J476" s="63"/>
    </row>
    <row r="477" spans="1:10" s="80" customFormat="1" ht="15" customHeight="1" hidden="1">
      <c r="A477" s="456" t="s">
        <v>1724</v>
      </c>
      <c r="B477" s="458" t="s">
        <v>1725</v>
      </c>
      <c r="C477" s="450" t="s">
        <v>1157</v>
      </c>
      <c r="D477" s="473"/>
      <c r="E477" s="654">
        <v>100</v>
      </c>
      <c r="F477" s="453">
        <f>D477*E477</f>
        <v>0</v>
      </c>
      <c r="G477" s="89"/>
      <c r="H477" s="90"/>
      <c r="I477" s="63"/>
      <c r="J477" s="63"/>
    </row>
    <row r="478" spans="1:10" s="80" customFormat="1" ht="15" customHeight="1" hidden="1">
      <c r="A478" s="456"/>
      <c r="B478" s="457" t="s">
        <v>1726</v>
      </c>
      <c r="C478" s="450"/>
      <c r="D478" s="473"/>
      <c r="E478" s="654"/>
      <c r="F478" s="453"/>
      <c r="G478" s="89"/>
      <c r="H478" s="90"/>
      <c r="I478" s="63"/>
      <c r="J478" s="63"/>
    </row>
    <row r="479" spans="1:10" s="80" customFormat="1" ht="15" customHeight="1" hidden="1">
      <c r="A479" s="456"/>
      <c r="B479" s="457" t="s">
        <v>1727</v>
      </c>
      <c r="C479" s="450"/>
      <c r="D479" s="473"/>
      <c r="E479" s="654"/>
      <c r="F479" s="453"/>
      <c r="G479" s="89"/>
      <c r="H479" s="90"/>
      <c r="I479" s="63"/>
      <c r="J479" s="63"/>
    </row>
    <row r="480" spans="1:10" s="80" customFormat="1" ht="15" customHeight="1" hidden="1">
      <c r="A480" s="456" t="s">
        <v>1728</v>
      </c>
      <c r="B480" s="458" t="s">
        <v>1729</v>
      </c>
      <c r="C480" s="450" t="s">
        <v>1157</v>
      </c>
      <c r="D480" s="473"/>
      <c r="E480" s="654">
        <v>108.87</v>
      </c>
      <c r="F480" s="453">
        <f>D480*E480</f>
        <v>0</v>
      </c>
      <c r="G480" s="89"/>
      <c r="H480" s="90"/>
      <c r="I480" s="63"/>
      <c r="J480" s="63"/>
    </row>
    <row r="481" spans="1:10" s="80" customFormat="1" ht="15" customHeight="1" hidden="1">
      <c r="A481" s="456"/>
      <c r="B481" s="457" t="s">
        <v>1730</v>
      </c>
      <c r="C481" s="450"/>
      <c r="D481" s="473"/>
      <c r="E481" s="654"/>
      <c r="F481" s="453"/>
      <c r="G481" s="89"/>
      <c r="H481" s="90"/>
      <c r="I481" s="63"/>
      <c r="J481" s="63"/>
    </row>
    <row r="482" spans="1:10" s="80" customFormat="1" ht="15" customHeight="1" hidden="1">
      <c r="A482" s="456" t="s">
        <v>1731</v>
      </c>
      <c r="B482" s="520" t="s">
        <v>1732</v>
      </c>
      <c r="C482" s="450"/>
      <c r="D482" s="473"/>
      <c r="E482" s="654"/>
      <c r="F482" s="453"/>
      <c r="G482" s="89"/>
      <c r="H482" s="90"/>
      <c r="I482" s="63"/>
      <c r="J482" s="63"/>
    </row>
    <row r="483" spans="1:10" s="80" customFormat="1" ht="15" customHeight="1" hidden="1">
      <c r="A483" s="456" t="s">
        <v>1733</v>
      </c>
      <c r="B483" s="458" t="s">
        <v>1734</v>
      </c>
      <c r="C483" s="450" t="s">
        <v>1157</v>
      </c>
      <c r="D483" s="473"/>
      <c r="E483" s="654">
        <v>54.26</v>
      </c>
      <c r="F483" s="453">
        <f>D483*E483</f>
        <v>0</v>
      </c>
      <c r="G483" s="89"/>
      <c r="H483" s="90"/>
      <c r="I483" s="63"/>
      <c r="J483" s="63"/>
    </row>
    <row r="484" spans="1:10" s="80" customFormat="1" ht="15" customHeight="1" hidden="1">
      <c r="A484" s="456" t="s">
        <v>1735</v>
      </c>
      <c r="B484" s="458" t="s">
        <v>1736</v>
      </c>
      <c r="C484" s="450" t="s">
        <v>1157</v>
      </c>
      <c r="D484" s="473"/>
      <c r="E484" s="654">
        <v>14.34</v>
      </c>
      <c r="F484" s="453">
        <f>D484*E484</f>
        <v>0</v>
      </c>
      <c r="G484" s="89"/>
      <c r="H484" s="90"/>
      <c r="I484" s="63"/>
      <c r="J484" s="63"/>
    </row>
    <row r="485" spans="1:10" s="80" customFormat="1" ht="15" customHeight="1" hidden="1">
      <c r="A485" s="456"/>
      <c r="B485" s="457" t="s">
        <v>1737</v>
      </c>
      <c r="C485" s="450"/>
      <c r="D485" s="473"/>
      <c r="E485" s="654"/>
      <c r="F485" s="453"/>
      <c r="G485" s="89"/>
      <c r="H485" s="90"/>
      <c r="I485" s="63"/>
      <c r="J485" s="63"/>
    </row>
    <row r="486" spans="1:10" s="80" customFormat="1" ht="15" customHeight="1" hidden="1">
      <c r="A486" s="456"/>
      <c r="B486" s="457" t="s">
        <v>1727</v>
      </c>
      <c r="C486" s="450"/>
      <c r="D486" s="473"/>
      <c r="E486" s="654"/>
      <c r="F486" s="453"/>
      <c r="G486" s="89"/>
      <c r="H486" s="90"/>
      <c r="I486" s="63"/>
      <c r="J486" s="63"/>
    </row>
    <row r="487" spans="1:10" s="80" customFormat="1" ht="15" customHeight="1" hidden="1">
      <c r="A487" s="456" t="s">
        <v>1738</v>
      </c>
      <c r="B487" s="458" t="s">
        <v>1739</v>
      </c>
      <c r="C487" s="450" t="s">
        <v>1157</v>
      </c>
      <c r="D487" s="473"/>
      <c r="E487" s="654">
        <v>67.99</v>
      </c>
      <c r="F487" s="453">
        <f>D487*E487</f>
        <v>0</v>
      </c>
      <c r="G487" s="89"/>
      <c r="H487" s="90"/>
      <c r="I487" s="63"/>
      <c r="J487" s="63"/>
    </row>
    <row r="488" spans="1:10" s="80" customFormat="1" ht="30" customHeight="1" hidden="1">
      <c r="A488" s="456"/>
      <c r="B488" s="457" t="s">
        <v>1169</v>
      </c>
      <c r="C488" s="450"/>
      <c r="D488" s="473"/>
      <c r="E488" s="654"/>
      <c r="F488" s="453"/>
      <c r="G488" s="89"/>
      <c r="H488" s="90"/>
      <c r="I488" s="63"/>
      <c r="J488" s="63"/>
    </row>
    <row r="489" spans="1:10" s="80" customFormat="1" ht="15" customHeight="1" hidden="1">
      <c r="A489" s="456"/>
      <c r="B489" s="457" t="s">
        <v>1727</v>
      </c>
      <c r="C489" s="450"/>
      <c r="D489" s="473"/>
      <c r="E489" s="654"/>
      <c r="F489" s="453"/>
      <c r="G489" s="89"/>
      <c r="H489" s="90"/>
      <c r="I489" s="63"/>
      <c r="J489" s="63"/>
    </row>
    <row r="490" spans="1:10" s="80" customFormat="1" ht="15" customHeight="1" hidden="1">
      <c r="A490" s="456" t="s">
        <v>1740</v>
      </c>
      <c r="B490" s="458" t="s">
        <v>1741</v>
      </c>
      <c r="C490" s="450" t="s">
        <v>1157</v>
      </c>
      <c r="D490" s="473"/>
      <c r="E490" s="654">
        <v>85.23</v>
      </c>
      <c r="F490" s="453">
        <f>D490*E490</f>
        <v>0</v>
      </c>
      <c r="G490" s="89"/>
      <c r="H490" s="90"/>
      <c r="I490" s="63"/>
      <c r="J490" s="63"/>
    </row>
    <row r="491" spans="1:10" s="80" customFormat="1" ht="30" customHeight="1" hidden="1">
      <c r="A491" s="456"/>
      <c r="B491" s="457" t="s">
        <v>1742</v>
      </c>
      <c r="C491" s="450"/>
      <c r="D491" s="473"/>
      <c r="E491" s="654"/>
      <c r="F491" s="453"/>
      <c r="G491" s="89"/>
      <c r="H491" s="90"/>
      <c r="I491" s="63"/>
      <c r="J491" s="63"/>
    </row>
    <row r="492" spans="1:10" s="80" customFormat="1" ht="17.25" customHeight="1" hidden="1">
      <c r="A492" s="456"/>
      <c r="B492" s="457" t="s">
        <v>1727</v>
      </c>
      <c r="C492" s="450"/>
      <c r="D492" s="473"/>
      <c r="E492" s="654"/>
      <c r="F492" s="453"/>
      <c r="G492" s="89"/>
      <c r="H492" s="90"/>
      <c r="I492" s="63"/>
      <c r="J492" s="63"/>
    </row>
    <row r="493" spans="1:10" s="80" customFormat="1" ht="17.25" customHeight="1">
      <c r="A493" s="456" t="s">
        <v>1743</v>
      </c>
      <c r="B493" s="520" t="s">
        <v>1166</v>
      </c>
      <c r="C493" s="450"/>
      <c r="D493" s="473"/>
      <c r="E493" s="654"/>
      <c r="F493" s="453"/>
      <c r="G493" s="89"/>
      <c r="H493" s="90"/>
      <c r="I493" s="63"/>
      <c r="J493" s="63"/>
    </row>
    <row r="494" spans="1:10" s="80" customFormat="1" ht="30" customHeight="1">
      <c r="A494" s="456" t="s">
        <v>1744</v>
      </c>
      <c r="B494" s="458" t="s">
        <v>1745</v>
      </c>
      <c r="C494" s="450" t="s">
        <v>1157</v>
      </c>
      <c r="D494" s="473">
        <v>10</v>
      </c>
      <c r="E494" s="654"/>
      <c r="F494" s="453">
        <f>D494*E494</f>
        <v>0</v>
      </c>
      <c r="G494" s="89"/>
      <c r="H494" s="90"/>
      <c r="I494" s="63"/>
      <c r="J494" s="63"/>
    </row>
    <row r="495" spans="1:10" s="80" customFormat="1" ht="15" customHeight="1">
      <c r="A495" s="456"/>
      <c r="B495" s="457" t="s">
        <v>1746</v>
      </c>
      <c r="C495" s="450"/>
      <c r="D495" s="473"/>
      <c r="E495" s="654"/>
      <c r="F495" s="453"/>
      <c r="G495" s="89"/>
      <c r="H495" s="90"/>
      <c r="I495" s="63"/>
      <c r="J495" s="63"/>
    </row>
    <row r="496" spans="1:10" s="80" customFormat="1" ht="30" customHeight="1">
      <c r="A496" s="456"/>
      <c r="B496" s="457" t="s">
        <v>1747</v>
      </c>
      <c r="C496" s="450"/>
      <c r="D496" s="473"/>
      <c r="E496" s="654"/>
      <c r="F496" s="453"/>
      <c r="G496" s="89"/>
      <c r="H496" s="90"/>
      <c r="I496" s="63"/>
      <c r="J496" s="63"/>
    </row>
    <row r="497" spans="1:10" s="80" customFormat="1" ht="15" customHeight="1">
      <c r="A497" s="456"/>
      <c r="B497" s="457" t="s">
        <v>1175</v>
      </c>
      <c r="C497" s="450"/>
      <c r="D497" s="473"/>
      <c r="E497" s="654"/>
      <c r="F497" s="453"/>
      <c r="G497" s="89"/>
      <c r="H497" s="90"/>
      <c r="I497" s="63"/>
      <c r="J497" s="63"/>
    </row>
    <row r="498" spans="1:10" s="80" customFormat="1" ht="15" customHeight="1">
      <c r="A498" s="456" t="s">
        <v>1748</v>
      </c>
      <c r="B498" s="458" t="s">
        <v>1749</v>
      </c>
      <c r="C498" s="450" t="s">
        <v>1157</v>
      </c>
      <c r="D498" s="473">
        <v>10</v>
      </c>
      <c r="E498" s="654"/>
      <c r="F498" s="453">
        <f>D498*E498</f>
        <v>0</v>
      </c>
      <c r="G498" s="89"/>
      <c r="H498" s="90"/>
      <c r="I498" s="63"/>
      <c r="J498" s="63"/>
    </row>
    <row r="499" spans="1:10" s="80" customFormat="1" ht="15" customHeight="1" hidden="1">
      <c r="A499" s="456" t="s">
        <v>1750</v>
      </c>
      <c r="B499" s="458" t="s">
        <v>1751</v>
      </c>
      <c r="C499" s="450" t="s">
        <v>1157</v>
      </c>
      <c r="D499" s="473"/>
      <c r="E499" s="654"/>
      <c r="F499" s="453">
        <f>D499*E499</f>
        <v>0</v>
      </c>
      <c r="G499" s="89"/>
      <c r="H499" s="90"/>
      <c r="I499" s="63"/>
      <c r="J499" s="63"/>
    </row>
    <row r="500" spans="1:10" s="80" customFormat="1" ht="15" customHeight="1" hidden="1">
      <c r="A500" s="456"/>
      <c r="B500" s="457" t="s">
        <v>1752</v>
      </c>
      <c r="C500" s="450"/>
      <c r="D500" s="473"/>
      <c r="E500" s="654"/>
      <c r="F500" s="453"/>
      <c r="G500" s="89"/>
      <c r="H500" s="90"/>
      <c r="I500" s="63"/>
      <c r="J500" s="63"/>
    </row>
    <row r="501" spans="1:10" s="80" customFormat="1" ht="15" customHeight="1" hidden="1">
      <c r="A501" s="456"/>
      <c r="B501" s="457" t="s">
        <v>1753</v>
      </c>
      <c r="C501" s="450"/>
      <c r="D501" s="473"/>
      <c r="E501" s="654"/>
      <c r="F501" s="453"/>
      <c r="G501" s="89"/>
      <c r="H501" s="90"/>
      <c r="I501" s="63"/>
      <c r="J501" s="63"/>
    </row>
    <row r="502" spans="1:10" s="80" customFormat="1" ht="30" customHeight="1" hidden="1">
      <c r="A502" s="456"/>
      <c r="B502" s="457" t="s">
        <v>1168</v>
      </c>
      <c r="C502" s="450"/>
      <c r="D502" s="473"/>
      <c r="E502" s="654"/>
      <c r="F502" s="453"/>
      <c r="G502" s="89"/>
      <c r="H502" s="90"/>
      <c r="I502" s="63"/>
      <c r="J502" s="63"/>
    </row>
    <row r="503" spans="1:10" s="660" customFormat="1" ht="15" customHeight="1">
      <c r="A503" s="509" t="s">
        <v>1754</v>
      </c>
      <c r="B503" s="556" t="s">
        <v>1755</v>
      </c>
      <c r="C503" s="549" t="s">
        <v>1157</v>
      </c>
      <c r="D503" s="480">
        <v>2</v>
      </c>
      <c r="E503" s="655"/>
      <c r="F503" s="550">
        <f>D503*E503</f>
        <v>0</v>
      </c>
      <c r="G503" s="657"/>
      <c r="H503" s="658"/>
      <c r="I503" s="659"/>
      <c r="J503" s="659"/>
    </row>
    <row r="504" spans="1:10" s="80" customFormat="1" ht="15" customHeight="1">
      <c r="A504" s="456" t="s">
        <v>1756</v>
      </c>
      <c r="B504" s="458" t="s">
        <v>1757</v>
      </c>
      <c r="C504" s="450" t="s">
        <v>1157</v>
      </c>
      <c r="D504" s="473">
        <v>1</v>
      </c>
      <c r="E504" s="654"/>
      <c r="F504" s="453">
        <f>D504*E504</f>
        <v>0</v>
      </c>
      <c r="G504" s="89"/>
      <c r="H504" s="90"/>
      <c r="I504" s="63"/>
      <c r="J504" s="63"/>
    </row>
    <row r="505" spans="1:10" s="80" customFormat="1" ht="30" customHeight="1">
      <c r="A505" s="456"/>
      <c r="B505" s="457" t="s">
        <v>1758</v>
      </c>
      <c r="C505" s="450"/>
      <c r="D505" s="473"/>
      <c r="E505" s="654"/>
      <c r="F505" s="453"/>
      <c r="G505" s="89"/>
      <c r="H505" s="90"/>
      <c r="I505" s="63"/>
      <c r="J505" s="63"/>
    </row>
    <row r="506" spans="1:10" s="80" customFormat="1" ht="15" customHeight="1">
      <c r="A506" s="456"/>
      <c r="B506" s="457" t="s">
        <v>1727</v>
      </c>
      <c r="C506" s="450"/>
      <c r="D506" s="473"/>
      <c r="E506" s="654"/>
      <c r="F506" s="453"/>
      <c r="G506" s="89"/>
      <c r="H506" s="90"/>
      <c r="I506" s="63"/>
      <c r="J506" s="63"/>
    </row>
    <row r="507" spans="1:10" s="80" customFormat="1" ht="30" customHeight="1" hidden="1">
      <c r="A507" s="456" t="s">
        <v>1759</v>
      </c>
      <c r="B507" s="458" t="s">
        <v>1760</v>
      </c>
      <c r="C507" s="450" t="s">
        <v>1157</v>
      </c>
      <c r="D507" s="473"/>
      <c r="E507" s="654"/>
      <c r="F507" s="453">
        <f>D507*E507</f>
        <v>0</v>
      </c>
      <c r="G507" s="89"/>
      <c r="H507" s="90"/>
      <c r="I507" s="63"/>
      <c r="J507" s="63"/>
    </row>
    <row r="508" spans="1:10" s="80" customFormat="1" ht="15" customHeight="1" hidden="1">
      <c r="A508" s="456" t="s">
        <v>1761</v>
      </c>
      <c r="B508" s="458" t="s">
        <v>1762</v>
      </c>
      <c r="C508" s="450" t="s">
        <v>1157</v>
      </c>
      <c r="D508" s="473"/>
      <c r="E508" s="654"/>
      <c r="F508" s="453">
        <f>D508*E508</f>
        <v>0</v>
      </c>
      <c r="G508" s="89"/>
      <c r="H508" s="90"/>
      <c r="I508" s="63"/>
      <c r="J508" s="63"/>
    </row>
    <row r="509" spans="1:10" s="80" customFormat="1" ht="30" customHeight="1" hidden="1">
      <c r="A509" s="456"/>
      <c r="B509" s="457" t="s">
        <v>1168</v>
      </c>
      <c r="C509" s="450"/>
      <c r="D509" s="473"/>
      <c r="E509" s="654"/>
      <c r="F509" s="453"/>
      <c r="G509" s="89"/>
      <c r="H509" s="90"/>
      <c r="I509" s="63"/>
      <c r="J509" s="63"/>
    </row>
    <row r="510" spans="1:10" s="80" customFormat="1" ht="15" customHeight="1" hidden="1">
      <c r="A510" s="456"/>
      <c r="B510" s="457" t="s">
        <v>1763</v>
      </c>
      <c r="C510" s="450"/>
      <c r="D510" s="473"/>
      <c r="E510" s="654"/>
      <c r="F510" s="453"/>
      <c r="G510" s="89"/>
      <c r="H510" s="90"/>
      <c r="I510" s="63"/>
      <c r="J510" s="63"/>
    </row>
    <row r="511" spans="1:10" s="80" customFormat="1" ht="30" customHeight="1" hidden="1">
      <c r="A511" s="456"/>
      <c r="B511" s="457" t="s">
        <v>1169</v>
      </c>
      <c r="C511" s="450"/>
      <c r="D511" s="473"/>
      <c r="E511" s="654"/>
      <c r="F511" s="453"/>
      <c r="G511" s="89"/>
      <c r="H511" s="90"/>
      <c r="I511" s="63"/>
      <c r="J511" s="63"/>
    </row>
    <row r="512" spans="1:10" s="80" customFormat="1" ht="15" customHeight="1" hidden="1">
      <c r="A512" s="456"/>
      <c r="B512" s="457" t="s">
        <v>1170</v>
      </c>
      <c r="C512" s="450"/>
      <c r="D512" s="473"/>
      <c r="E512" s="654"/>
      <c r="F512" s="453"/>
      <c r="G512" s="89"/>
      <c r="H512" s="90"/>
      <c r="I512" s="63"/>
      <c r="J512" s="63"/>
    </row>
    <row r="513" spans="1:10" s="80" customFormat="1" ht="15" customHeight="1" hidden="1">
      <c r="A513" s="456"/>
      <c r="B513" s="457" t="s">
        <v>1726</v>
      </c>
      <c r="C513" s="450"/>
      <c r="D513" s="473"/>
      <c r="E513" s="654"/>
      <c r="F513" s="453"/>
      <c r="G513" s="89"/>
      <c r="H513" s="90"/>
      <c r="I513" s="63"/>
      <c r="J513" s="63"/>
    </row>
    <row r="514" spans="1:10" s="80" customFormat="1" ht="15" customHeight="1" hidden="1">
      <c r="A514" s="456"/>
      <c r="B514" s="457" t="s">
        <v>1172</v>
      </c>
      <c r="C514" s="450"/>
      <c r="D514" s="473"/>
      <c r="E514" s="654"/>
      <c r="F514" s="453"/>
      <c r="G514" s="89"/>
      <c r="H514" s="90"/>
      <c r="I514" s="63"/>
      <c r="J514" s="63"/>
    </row>
    <row r="515" spans="1:10" s="80" customFormat="1" ht="15" customHeight="1" hidden="1">
      <c r="A515" s="456"/>
      <c r="B515" s="457" t="s">
        <v>1173</v>
      </c>
      <c r="C515" s="450"/>
      <c r="D515" s="473"/>
      <c r="E515" s="654"/>
      <c r="F515" s="453"/>
      <c r="G515" s="89"/>
      <c r="H515" s="90"/>
      <c r="I515" s="63"/>
      <c r="J515" s="63"/>
    </row>
    <row r="516" spans="1:10" s="80" customFormat="1" ht="30" customHeight="1" hidden="1">
      <c r="A516" s="456"/>
      <c r="B516" s="457" t="s">
        <v>1764</v>
      </c>
      <c r="C516" s="450"/>
      <c r="D516" s="473"/>
      <c r="E516" s="654"/>
      <c r="F516" s="453"/>
      <c r="G516" s="89"/>
      <c r="H516" s="90"/>
      <c r="I516" s="63"/>
      <c r="J516" s="63"/>
    </row>
    <row r="517" spans="1:10" s="80" customFormat="1" ht="15" customHeight="1" hidden="1">
      <c r="A517" s="456"/>
      <c r="B517" s="457" t="s">
        <v>1175</v>
      </c>
      <c r="C517" s="450"/>
      <c r="D517" s="473"/>
      <c r="E517" s="654"/>
      <c r="F517" s="453"/>
      <c r="G517" s="89"/>
      <c r="H517" s="90"/>
      <c r="I517" s="63"/>
      <c r="J517" s="63"/>
    </row>
    <row r="518" spans="1:10" s="80" customFormat="1" ht="15" customHeight="1">
      <c r="A518" s="456" t="s">
        <v>1765</v>
      </c>
      <c r="B518" s="458" t="s">
        <v>1167</v>
      </c>
      <c r="C518" s="450" t="s">
        <v>1157</v>
      </c>
      <c r="D518" s="473">
        <v>3</v>
      </c>
      <c r="E518" s="654"/>
      <c r="F518" s="453">
        <f>D518*E518</f>
        <v>0</v>
      </c>
      <c r="G518" s="89"/>
      <c r="H518" s="90"/>
      <c r="I518" s="63"/>
      <c r="J518" s="63"/>
    </row>
    <row r="519" spans="1:10" s="530" customFormat="1" ht="32.25" customHeight="1">
      <c r="A519" s="456"/>
      <c r="B519" s="457" t="s">
        <v>1168</v>
      </c>
      <c r="C519" s="450"/>
      <c r="D519" s="473"/>
      <c r="E519" s="654"/>
      <c r="F519" s="453"/>
      <c r="G519" s="89"/>
      <c r="H519" s="90"/>
      <c r="I519" s="529"/>
      <c r="J519" s="529"/>
    </row>
    <row r="520" spans="1:10" s="530" customFormat="1" ht="30" customHeight="1">
      <c r="A520" s="456"/>
      <c r="B520" s="457" t="s">
        <v>1169</v>
      </c>
      <c r="C520" s="450"/>
      <c r="D520" s="473"/>
      <c r="E520" s="654"/>
      <c r="F520" s="453"/>
      <c r="G520" s="89"/>
      <c r="H520" s="90"/>
      <c r="I520" s="529"/>
      <c r="J520" s="529"/>
    </row>
    <row r="521" spans="1:10" s="80" customFormat="1" ht="15" customHeight="1">
      <c r="A521" s="456"/>
      <c r="B521" s="457" t="s">
        <v>1170</v>
      </c>
      <c r="C521" s="450"/>
      <c r="D521" s="473"/>
      <c r="E521" s="654"/>
      <c r="F521" s="453"/>
      <c r="G521" s="89"/>
      <c r="H521" s="90"/>
      <c r="I521" s="63"/>
      <c r="J521" s="63"/>
    </row>
    <row r="522" spans="1:10" s="80" customFormat="1" ht="15" customHeight="1">
      <c r="A522" s="456"/>
      <c r="B522" s="457" t="s">
        <v>1171</v>
      </c>
      <c r="C522" s="450"/>
      <c r="D522" s="473"/>
      <c r="E522" s="654"/>
      <c r="F522" s="453"/>
      <c r="G522" s="89"/>
      <c r="H522" s="90"/>
      <c r="I522" s="63"/>
      <c r="J522" s="63"/>
    </row>
    <row r="523" spans="1:10" s="80" customFormat="1" ht="15" customHeight="1">
      <c r="A523" s="456"/>
      <c r="B523" s="457" t="s">
        <v>1172</v>
      </c>
      <c r="C523" s="450"/>
      <c r="D523" s="473"/>
      <c r="E523" s="654"/>
      <c r="F523" s="453"/>
      <c r="G523" s="89"/>
      <c r="H523" s="90"/>
      <c r="I523" s="63"/>
      <c r="J523" s="63"/>
    </row>
    <row r="524" spans="1:10" s="80" customFormat="1" ht="15" customHeight="1">
      <c r="A524" s="456"/>
      <c r="B524" s="457" t="s">
        <v>1173</v>
      </c>
      <c r="C524" s="450"/>
      <c r="D524" s="473"/>
      <c r="E524" s="654"/>
      <c r="F524" s="453"/>
      <c r="G524" s="89"/>
      <c r="H524" s="90"/>
      <c r="I524" s="63"/>
      <c r="J524" s="63"/>
    </row>
    <row r="525" spans="1:10" s="80" customFormat="1" ht="30" customHeight="1">
      <c r="A525" s="456"/>
      <c r="B525" s="457" t="s">
        <v>1174</v>
      </c>
      <c r="C525" s="450"/>
      <c r="D525" s="473"/>
      <c r="E525" s="654"/>
      <c r="F525" s="453"/>
      <c r="G525" s="89"/>
      <c r="H525" s="90"/>
      <c r="I525" s="63"/>
      <c r="J525" s="63"/>
    </row>
    <row r="526" spans="1:10" s="80" customFormat="1" ht="15" customHeight="1">
      <c r="A526" s="456"/>
      <c r="B526" s="457" t="s">
        <v>1175</v>
      </c>
      <c r="C526" s="450"/>
      <c r="D526" s="473"/>
      <c r="E526" s="654"/>
      <c r="F526" s="453"/>
      <c r="G526" s="89"/>
      <c r="H526" s="90"/>
      <c r="I526" s="63"/>
      <c r="J526" s="63"/>
    </row>
    <row r="527" spans="1:10" s="80" customFormat="1" ht="15" customHeight="1">
      <c r="A527" s="486" t="s">
        <v>1766</v>
      </c>
      <c r="B527" s="458" t="s">
        <v>1767</v>
      </c>
      <c r="C527" s="450" t="s">
        <v>1157</v>
      </c>
      <c r="D527" s="473">
        <v>4</v>
      </c>
      <c r="E527" s="654"/>
      <c r="F527" s="453">
        <f>D527*E527</f>
        <v>0</v>
      </c>
      <c r="G527" s="89"/>
      <c r="H527" s="90"/>
      <c r="I527" s="63"/>
      <c r="J527" s="63"/>
    </row>
    <row r="528" spans="1:10" s="80" customFormat="1" ht="15" customHeight="1">
      <c r="A528" s="486"/>
      <c r="B528" s="457" t="s">
        <v>1768</v>
      </c>
      <c r="C528" s="450"/>
      <c r="D528" s="473"/>
      <c r="E528" s="654"/>
      <c r="F528" s="453"/>
      <c r="G528" s="89"/>
      <c r="H528" s="90"/>
      <c r="I528" s="63"/>
      <c r="J528" s="63"/>
    </row>
    <row r="529" spans="1:10" s="80" customFormat="1" ht="30" customHeight="1">
      <c r="A529" s="486"/>
      <c r="B529" s="457" t="s">
        <v>1769</v>
      </c>
      <c r="C529" s="450"/>
      <c r="D529" s="473"/>
      <c r="E529" s="654"/>
      <c r="F529" s="453"/>
      <c r="G529" s="89"/>
      <c r="H529" s="90"/>
      <c r="I529" s="63"/>
      <c r="J529" s="63"/>
    </row>
    <row r="530" spans="1:10" s="124" customFormat="1" ht="15" customHeight="1" hidden="1">
      <c r="A530" s="486" t="s">
        <v>1770</v>
      </c>
      <c r="B530" s="458" t="s">
        <v>1771</v>
      </c>
      <c r="C530" s="450" t="s">
        <v>1157</v>
      </c>
      <c r="D530" s="473"/>
      <c r="E530" s="654"/>
      <c r="F530" s="453">
        <f>D530*E530</f>
        <v>0</v>
      </c>
      <c r="G530" s="89"/>
      <c r="H530" s="90"/>
      <c r="I530" s="123"/>
      <c r="J530" s="123"/>
    </row>
    <row r="531" spans="1:10" s="124" customFormat="1" ht="15" customHeight="1" hidden="1">
      <c r="A531" s="486"/>
      <c r="B531" s="457" t="s">
        <v>1772</v>
      </c>
      <c r="C531" s="450"/>
      <c r="D531" s="473"/>
      <c r="E531" s="654"/>
      <c r="F531" s="453"/>
      <c r="G531" s="89"/>
      <c r="H531" s="90"/>
      <c r="I531" s="123"/>
      <c r="J531" s="123"/>
    </row>
    <row r="532" spans="1:10" s="124" customFormat="1" ht="15" customHeight="1" hidden="1">
      <c r="A532" s="486"/>
      <c r="B532" s="457" t="s">
        <v>1773</v>
      </c>
      <c r="C532" s="450"/>
      <c r="D532" s="473"/>
      <c r="E532" s="654"/>
      <c r="F532" s="453"/>
      <c r="G532" s="89"/>
      <c r="H532" s="90"/>
      <c r="I532" s="123"/>
      <c r="J532" s="123"/>
    </row>
    <row r="533" spans="1:10" s="115" customFormat="1" ht="15" customHeight="1" hidden="1">
      <c r="A533" s="456" t="s">
        <v>1774</v>
      </c>
      <c r="B533" s="458" t="s">
        <v>1775</v>
      </c>
      <c r="C533" s="450" t="s">
        <v>1157</v>
      </c>
      <c r="D533" s="473"/>
      <c r="E533" s="654"/>
      <c r="F533" s="453">
        <f>D533*E533</f>
        <v>0</v>
      </c>
      <c r="G533" s="89"/>
      <c r="H533" s="113"/>
      <c r="I533" s="114"/>
      <c r="J533" s="114"/>
    </row>
    <row r="534" spans="1:10" s="115" customFormat="1" ht="15" customHeight="1" hidden="1">
      <c r="A534" s="486"/>
      <c r="B534" s="457" t="s">
        <v>1776</v>
      </c>
      <c r="C534" s="450"/>
      <c r="D534" s="473"/>
      <c r="E534" s="654"/>
      <c r="F534" s="453"/>
      <c r="G534" s="89"/>
      <c r="H534" s="113"/>
      <c r="I534" s="114"/>
      <c r="J534" s="114"/>
    </row>
    <row r="535" spans="1:10" s="115" customFormat="1" ht="15" customHeight="1" hidden="1">
      <c r="A535" s="486"/>
      <c r="B535" s="457" t="s">
        <v>1777</v>
      </c>
      <c r="C535" s="450"/>
      <c r="D535" s="473"/>
      <c r="E535" s="654"/>
      <c r="F535" s="453"/>
      <c r="G535" s="89"/>
      <c r="H535" s="113"/>
      <c r="I535" s="114"/>
      <c r="J535" s="114"/>
    </row>
    <row r="536" spans="1:10" s="115" customFormat="1" ht="15" customHeight="1" hidden="1">
      <c r="A536" s="486"/>
      <c r="B536" s="457" t="s">
        <v>1778</v>
      </c>
      <c r="C536" s="450"/>
      <c r="D536" s="473"/>
      <c r="E536" s="654"/>
      <c r="F536" s="453"/>
      <c r="G536" s="89"/>
      <c r="H536" s="113"/>
      <c r="I536" s="114"/>
      <c r="J536" s="114"/>
    </row>
    <row r="537" spans="1:10" s="115" customFormat="1" ht="34.5" customHeight="1" hidden="1">
      <c r="A537" s="486"/>
      <c r="B537" s="457" t="s">
        <v>1168</v>
      </c>
      <c r="C537" s="450"/>
      <c r="D537" s="473"/>
      <c r="E537" s="654"/>
      <c r="F537" s="453"/>
      <c r="G537" s="89"/>
      <c r="H537" s="113"/>
      <c r="I537" s="114"/>
      <c r="J537" s="114"/>
    </row>
    <row r="538" spans="1:10" s="115" customFormat="1" ht="15" customHeight="1" hidden="1">
      <c r="A538" s="486"/>
      <c r="B538" s="457" t="s">
        <v>1779</v>
      </c>
      <c r="C538" s="450"/>
      <c r="D538" s="473"/>
      <c r="E538" s="654"/>
      <c r="F538" s="453"/>
      <c r="G538" s="89"/>
      <c r="H538" s="113"/>
      <c r="I538" s="114"/>
      <c r="J538" s="114"/>
    </row>
    <row r="539" spans="1:10" s="115" customFormat="1" ht="15" customHeight="1" hidden="1">
      <c r="A539" s="486"/>
      <c r="B539" s="457" t="s">
        <v>1419</v>
      </c>
      <c r="C539" s="450"/>
      <c r="D539" s="473"/>
      <c r="E539" s="654"/>
      <c r="F539" s="453"/>
      <c r="G539" s="89"/>
      <c r="H539" s="113"/>
      <c r="I539" s="114"/>
      <c r="J539" s="114"/>
    </row>
    <row r="540" spans="1:10" s="115" customFormat="1" ht="15" customHeight="1" hidden="1">
      <c r="A540" s="486"/>
      <c r="B540" s="457" t="s">
        <v>1780</v>
      </c>
      <c r="C540" s="450"/>
      <c r="D540" s="473"/>
      <c r="E540" s="654"/>
      <c r="F540" s="453"/>
      <c r="G540" s="89"/>
      <c r="H540" s="113"/>
      <c r="I540" s="114"/>
      <c r="J540" s="114"/>
    </row>
    <row r="541" spans="1:10" s="115" customFormat="1" ht="15" customHeight="1" hidden="1">
      <c r="A541" s="486"/>
      <c r="B541" s="457" t="s">
        <v>1781</v>
      </c>
      <c r="C541" s="450"/>
      <c r="D541" s="473"/>
      <c r="E541" s="654"/>
      <c r="F541" s="453"/>
      <c r="G541" s="89"/>
      <c r="H541" s="113"/>
      <c r="I541" s="114"/>
      <c r="J541" s="114"/>
    </row>
    <row r="542" spans="1:10" s="115" customFormat="1" ht="30" customHeight="1" hidden="1">
      <c r="A542" s="486"/>
      <c r="B542" s="457" t="s">
        <v>1764</v>
      </c>
      <c r="C542" s="450"/>
      <c r="D542" s="473"/>
      <c r="E542" s="654"/>
      <c r="F542" s="453"/>
      <c r="G542" s="89"/>
      <c r="H542" s="113"/>
      <c r="I542" s="114"/>
      <c r="J542" s="114"/>
    </row>
    <row r="543" spans="1:10" s="80" customFormat="1" ht="15" customHeight="1" hidden="1">
      <c r="A543" s="456" t="s">
        <v>1782</v>
      </c>
      <c r="B543" s="458" t="s">
        <v>1783</v>
      </c>
      <c r="C543" s="450" t="s">
        <v>1157</v>
      </c>
      <c r="D543" s="473"/>
      <c r="E543" s="654"/>
      <c r="F543" s="453">
        <f>D543*E543</f>
        <v>0</v>
      </c>
      <c r="G543" s="89"/>
      <c r="H543" s="90"/>
      <c r="I543" s="63"/>
      <c r="J543" s="63"/>
    </row>
    <row r="544" spans="1:10" s="80" customFormat="1" ht="15" customHeight="1" hidden="1">
      <c r="A544" s="486"/>
      <c r="B544" s="457" t="s">
        <v>1784</v>
      </c>
      <c r="C544" s="450"/>
      <c r="D544" s="473"/>
      <c r="E544" s="654"/>
      <c r="F544" s="453"/>
      <c r="G544" s="89"/>
      <c r="H544" s="90"/>
      <c r="I544" s="63"/>
      <c r="J544" s="63"/>
    </row>
    <row r="545" spans="1:10" s="80" customFormat="1" ht="15" customHeight="1" hidden="1">
      <c r="A545" s="486"/>
      <c r="B545" s="457" t="s">
        <v>1419</v>
      </c>
      <c r="C545" s="450"/>
      <c r="D545" s="473"/>
      <c r="E545" s="654"/>
      <c r="F545" s="453"/>
      <c r="G545" s="89"/>
      <c r="H545" s="90"/>
      <c r="I545" s="63"/>
      <c r="J545" s="63"/>
    </row>
    <row r="546" spans="1:10" s="80" customFormat="1" ht="15" customHeight="1" hidden="1">
      <c r="A546" s="486"/>
      <c r="B546" s="457" t="s">
        <v>1780</v>
      </c>
      <c r="C546" s="450"/>
      <c r="D546" s="473"/>
      <c r="E546" s="654"/>
      <c r="F546" s="453"/>
      <c r="G546" s="89"/>
      <c r="H546" s="90"/>
      <c r="I546" s="63"/>
      <c r="J546" s="63"/>
    </row>
    <row r="547" spans="1:10" s="80" customFormat="1" ht="15" customHeight="1" hidden="1">
      <c r="A547" s="486"/>
      <c r="B547" s="457" t="s">
        <v>1781</v>
      </c>
      <c r="C547" s="450"/>
      <c r="D547" s="473"/>
      <c r="E547" s="654"/>
      <c r="F547" s="453"/>
      <c r="G547" s="89"/>
      <c r="H547" s="90"/>
      <c r="I547" s="63"/>
      <c r="J547" s="63"/>
    </row>
    <row r="548" spans="1:10" s="80" customFormat="1" ht="30" customHeight="1" hidden="1">
      <c r="A548" s="486"/>
      <c r="B548" s="457" t="s">
        <v>1764</v>
      </c>
      <c r="C548" s="450"/>
      <c r="D548" s="473"/>
      <c r="E548" s="654"/>
      <c r="F548" s="453"/>
      <c r="G548" s="89"/>
      <c r="H548" s="90"/>
      <c r="I548" s="63"/>
      <c r="J548" s="63"/>
    </row>
    <row r="549" spans="1:10" s="80" customFormat="1" ht="15" customHeight="1">
      <c r="A549" s="456" t="s">
        <v>1785</v>
      </c>
      <c r="B549" s="458" t="s">
        <v>1786</v>
      </c>
      <c r="C549" s="450" t="s">
        <v>1157</v>
      </c>
      <c r="D549" s="473">
        <v>6</v>
      </c>
      <c r="E549" s="654"/>
      <c r="F549" s="453">
        <f>D549*E549</f>
        <v>0</v>
      </c>
      <c r="G549" s="89"/>
      <c r="H549" s="90"/>
      <c r="I549" s="63"/>
      <c r="J549" s="63"/>
    </row>
    <row r="550" spans="1:10" s="80" customFormat="1" ht="15" customHeight="1">
      <c r="A550" s="456"/>
      <c r="B550" s="457" t="s">
        <v>1784</v>
      </c>
      <c r="C550" s="450"/>
      <c r="D550" s="473"/>
      <c r="E550" s="654"/>
      <c r="F550" s="453"/>
      <c r="G550" s="89"/>
      <c r="H550" s="90"/>
      <c r="I550" s="63"/>
      <c r="J550" s="63"/>
    </row>
    <row r="551" spans="1:10" s="80" customFormat="1" ht="15" customHeight="1">
      <c r="A551" s="456"/>
      <c r="B551" s="457" t="s">
        <v>1780</v>
      </c>
      <c r="C551" s="450"/>
      <c r="D551" s="473"/>
      <c r="E551" s="654"/>
      <c r="F551" s="453"/>
      <c r="G551" s="89"/>
      <c r="H551" s="90"/>
      <c r="I551" s="63"/>
      <c r="J551" s="63"/>
    </row>
    <row r="552" spans="1:10" s="80" customFormat="1" ht="15" customHeight="1">
      <c r="A552" s="456"/>
      <c r="B552" s="457" t="s">
        <v>1787</v>
      </c>
      <c r="C552" s="450"/>
      <c r="D552" s="473"/>
      <c r="E552" s="654"/>
      <c r="F552" s="453"/>
      <c r="G552" s="89"/>
      <c r="H552" s="90"/>
      <c r="I552" s="63"/>
      <c r="J552" s="63"/>
    </row>
    <row r="553" spans="1:10" s="80" customFormat="1" ht="30" customHeight="1">
      <c r="A553" s="456"/>
      <c r="B553" s="457" t="s">
        <v>1788</v>
      </c>
      <c r="C553" s="450"/>
      <c r="D553" s="473"/>
      <c r="E553" s="654"/>
      <c r="F553" s="453"/>
      <c r="G553" s="89"/>
      <c r="H553" s="90"/>
      <c r="I553" s="63"/>
      <c r="J553" s="63"/>
    </row>
    <row r="554" spans="1:10" s="80" customFormat="1" ht="15" customHeight="1">
      <c r="A554" s="456"/>
      <c r="B554" s="457" t="s">
        <v>1789</v>
      </c>
      <c r="C554" s="450"/>
      <c r="D554" s="473"/>
      <c r="E554" s="654"/>
      <c r="F554" s="453"/>
      <c r="G554" s="89"/>
      <c r="H554" s="90"/>
      <c r="I554" s="63"/>
      <c r="J554" s="63"/>
    </row>
    <row r="555" spans="1:10" s="80" customFormat="1" ht="15" customHeight="1">
      <c r="A555" s="456"/>
      <c r="B555" s="457" t="s">
        <v>1419</v>
      </c>
      <c r="C555" s="450"/>
      <c r="D555" s="473"/>
      <c r="E555" s="654"/>
      <c r="F555" s="453"/>
      <c r="G555" s="89"/>
      <c r="H555" s="90"/>
      <c r="I555" s="63"/>
      <c r="J555" s="63"/>
    </row>
    <row r="556" spans="1:10" s="80" customFormat="1" ht="15" customHeight="1">
      <c r="A556" s="456"/>
      <c r="B556" s="457" t="s">
        <v>1781</v>
      </c>
      <c r="C556" s="450"/>
      <c r="D556" s="473"/>
      <c r="E556" s="654"/>
      <c r="F556" s="453"/>
      <c r="G556" s="89"/>
      <c r="H556" s="90"/>
      <c r="I556" s="63"/>
      <c r="J556" s="63"/>
    </row>
    <row r="557" spans="1:10" s="80" customFormat="1" ht="15" customHeight="1">
      <c r="A557" s="456"/>
      <c r="B557" s="457" t="s">
        <v>1790</v>
      </c>
      <c r="C557" s="450"/>
      <c r="D557" s="473"/>
      <c r="E557" s="654"/>
      <c r="F557" s="453"/>
      <c r="G557" s="89"/>
      <c r="H557" s="90"/>
      <c r="I557" s="63"/>
      <c r="J557" s="63"/>
    </row>
    <row r="558" spans="1:10" s="80" customFormat="1" ht="30" customHeight="1">
      <c r="A558" s="456"/>
      <c r="B558" s="457" t="s">
        <v>1791</v>
      </c>
      <c r="C558" s="450"/>
      <c r="D558" s="473"/>
      <c r="E558" s="654"/>
      <c r="F558" s="453"/>
      <c r="G558" s="89"/>
      <c r="H558" s="90"/>
      <c r="I558" s="63"/>
      <c r="J558" s="63"/>
    </row>
    <row r="559" spans="1:10" s="80" customFormat="1" ht="30" customHeight="1">
      <c r="A559" s="456" t="s">
        <v>1792</v>
      </c>
      <c r="B559" s="458" t="s">
        <v>1793</v>
      </c>
      <c r="C559" s="450" t="s">
        <v>1157</v>
      </c>
      <c r="D559" s="473">
        <v>8</v>
      </c>
      <c r="E559" s="654"/>
      <c r="F559" s="453">
        <f>D559*E559</f>
        <v>0</v>
      </c>
      <c r="G559" s="89"/>
      <c r="H559" s="90"/>
      <c r="I559" s="63"/>
      <c r="J559" s="63"/>
    </row>
    <row r="560" spans="1:10" s="80" customFormat="1" ht="15" customHeight="1" hidden="1">
      <c r="A560" s="486" t="s">
        <v>1794</v>
      </c>
      <c r="B560" s="520" t="s">
        <v>1795</v>
      </c>
      <c r="C560" s="450"/>
      <c r="D560" s="473"/>
      <c r="E560" s="654"/>
      <c r="F560" s="453"/>
      <c r="G560" s="89"/>
      <c r="H560" s="90"/>
      <c r="I560" s="63"/>
      <c r="J560" s="63"/>
    </row>
    <row r="561" spans="1:10" s="80" customFormat="1" ht="15" customHeight="1" hidden="1">
      <c r="A561" s="486" t="s">
        <v>1796</v>
      </c>
      <c r="B561" s="458" t="s">
        <v>1797</v>
      </c>
      <c r="C561" s="450" t="s">
        <v>1157</v>
      </c>
      <c r="D561" s="473"/>
      <c r="E561" s="654"/>
      <c r="F561" s="453">
        <f>D561*E561</f>
        <v>0</v>
      </c>
      <c r="G561" s="89"/>
      <c r="H561" s="90"/>
      <c r="I561" s="63"/>
      <c r="J561" s="63"/>
    </row>
    <row r="562" spans="1:10" s="80" customFormat="1" ht="30" customHeight="1" hidden="1">
      <c r="A562" s="486"/>
      <c r="B562" s="457" t="s">
        <v>1798</v>
      </c>
      <c r="C562" s="450"/>
      <c r="D562" s="473"/>
      <c r="E562" s="654"/>
      <c r="F562" s="453"/>
      <c r="G562" s="89"/>
      <c r="H562" s="90"/>
      <c r="I562" s="63"/>
      <c r="J562" s="63"/>
    </row>
    <row r="563" spans="1:10" s="124" customFormat="1" ht="15" customHeight="1" hidden="1">
      <c r="A563" s="486"/>
      <c r="B563" s="457" t="s">
        <v>1799</v>
      </c>
      <c r="C563" s="450"/>
      <c r="D563" s="473"/>
      <c r="E563" s="654"/>
      <c r="F563" s="453"/>
      <c r="G563" s="89"/>
      <c r="H563" s="90"/>
      <c r="I563" s="123"/>
      <c r="J563" s="123"/>
    </row>
    <row r="564" spans="1:10" s="124" customFormat="1" ht="15" customHeight="1" hidden="1">
      <c r="A564" s="486"/>
      <c r="B564" s="457" t="s">
        <v>1800</v>
      </c>
      <c r="C564" s="450"/>
      <c r="D564" s="473"/>
      <c r="E564" s="654"/>
      <c r="F564" s="453"/>
      <c r="G564" s="89"/>
      <c r="H564" s="90"/>
      <c r="I564" s="123"/>
      <c r="J564" s="123"/>
    </row>
    <row r="565" spans="1:10" s="80" customFormat="1" ht="15" customHeight="1" hidden="1">
      <c r="A565" s="486"/>
      <c r="B565" s="457" t="s">
        <v>1333</v>
      </c>
      <c r="C565" s="450"/>
      <c r="D565" s="473"/>
      <c r="E565" s="654"/>
      <c r="F565" s="453"/>
      <c r="G565" s="89"/>
      <c r="H565" s="90"/>
      <c r="I565" s="63"/>
      <c r="J565" s="63"/>
    </row>
    <row r="566" spans="1:10" s="91" customFormat="1" ht="30" customHeight="1" hidden="1">
      <c r="A566" s="486" t="s">
        <v>1801</v>
      </c>
      <c r="B566" s="458" t="s">
        <v>1802</v>
      </c>
      <c r="C566" s="450" t="s">
        <v>1157</v>
      </c>
      <c r="D566" s="473"/>
      <c r="E566" s="654"/>
      <c r="F566" s="453">
        <f>D566*E566</f>
        <v>0</v>
      </c>
      <c r="G566" s="89"/>
      <c r="H566" s="90"/>
      <c r="I566" s="90"/>
      <c r="J566" s="90"/>
    </row>
    <row r="567" spans="1:10" s="91" customFormat="1" ht="30" customHeight="1" hidden="1">
      <c r="A567" s="486"/>
      <c r="B567" s="457" t="s">
        <v>1798</v>
      </c>
      <c r="C567" s="450"/>
      <c r="D567" s="473"/>
      <c r="E567" s="654"/>
      <c r="F567" s="453"/>
      <c r="G567" s="89"/>
      <c r="H567" s="90"/>
      <c r="I567" s="90"/>
      <c r="J567" s="90"/>
    </row>
    <row r="568" spans="1:10" s="91" customFormat="1" ht="15" customHeight="1" hidden="1">
      <c r="A568" s="486"/>
      <c r="B568" s="457" t="s">
        <v>1803</v>
      </c>
      <c r="C568" s="450"/>
      <c r="D568" s="473"/>
      <c r="E568" s="654"/>
      <c r="F568" s="453"/>
      <c r="G568" s="89"/>
      <c r="H568" s="90"/>
      <c r="I568" s="90"/>
      <c r="J568" s="90"/>
    </row>
    <row r="569" spans="1:10" s="91" customFormat="1" ht="15" customHeight="1" hidden="1">
      <c r="A569" s="486"/>
      <c r="B569" s="457" t="s">
        <v>1800</v>
      </c>
      <c r="C569" s="450"/>
      <c r="D569" s="473"/>
      <c r="E569" s="654"/>
      <c r="F569" s="453"/>
      <c r="G569" s="89"/>
      <c r="H569" s="90"/>
      <c r="I569" s="90"/>
      <c r="J569" s="90"/>
    </row>
    <row r="570" spans="1:10" s="91" customFormat="1" ht="15" customHeight="1" hidden="1">
      <c r="A570" s="486"/>
      <c r="B570" s="457" t="s">
        <v>1333</v>
      </c>
      <c r="C570" s="450"/>
      <c r="D570" s="473"/>
      <c r="E570" s="654"/>
      <c r="F570" s="453"/>
      <c r="G570" s="89"/>
      <c r="H570" s="90"/>
      <c r="I570" s="90"/>
      <c r="J570" s="90"/>
    </row>
    <row r="571" spans="1:10" s="124" customFormat="1" ht="15" customHeight="1" hidden="1">
      <c r="A571" s="486" t="s">
        <v>1804</v>
      </c>
      <c r="B571" s="458" t="s">
        <v>1805</v>
      </c>
      <c r="C571" s="450" t="s">
        <v>1157</v>
      </c>
      <c r="D571" s="473"/>
      <c r="E571" s="654"/>
      <c r="F571" s="453">
        <f>D571*E571</f>
        <v>0</v>
      </c>
      <c r="G571" s="89"/>
      <c r="H571" s="90"/>
      <c r="I571" s="123"/>
      <c r="J571" s="123"/>
    </row>
    <row r="572" spans="1:10" s="80" customFormat="1" ht="15" customHeight="1" hidden="1">
      <c r="A572" s="486"/>
      <c r="B572" s="457" t="s">
        <v>1806</v>
      </c>
      <c r="C572" s="450"/>
      <c r="D572" s="473"/>
      <c r="E572" s="654"/>
      <c r="F572" s="453"/>
      <c r="G572" s="89"/>
      <c r="H572" s="90"/>
      <c r="I572" s="63"/>
      <c r="J572" s="63"/>
    </row>
    <row r="573" spans="1:10" s="80" customFormat="1" ht="15" customHeight="1" hidden="1">
      <c r="A573" s="486"/>
      <c r="B573" s="457" t="s">
        <v>1773</v>
      </c>
      <c r="C573" s="450"/>
      <c r="D573" s="473"/>
      <c r="E573" s="654"/>
      <c r="F573" s="453"/>
      <c r="G573" s="89"/>
      <c r="H573" s="90"/>
      <c r="I573" s="63"/>
      <c r="J573" s="63"/>
    </row>
    <row r="574" spans="1:10" s="80" customFormat="1" ht="15" customHeight="1" hidden="1">
      <c r="A574" s="486" t="s">
        <v>1807</v>
      </c>
      <c r="B574" s="458" t="s">
        <v>1808</v>
      </c>
      <c r="C574" s="450" t="s">
        <v>1157</v>
      </c>
      <c r="D574" s="473"/>
      <c r="E574" s="654"/>
      <c r="F574" s="453">
        <f>D574*E574</f>
        <v>0</v>
      </c>
      <c r="G574" s="89"/>
      <c r="H574" s="90"/>
      <c r="I574" s="63"/>
      <c r="J574" s="63"/>
    </row>
    <row r="575" spans="1:10" s="80" customFormat="1" ht="15" customHeight="1" hidden="1">
      <c r="A575" s="486"/>
      <c r="B575" s="457" t="s">
        <v>1809</v>
      </c>
      <c r="C575" s="450"/>
      <c r="D575" s="473"/>
      <c r="E575" s="654"/>
      <c r="F575" s="453"/>
      <c r="G575" s="89"/>
      <c r="H575" s="90"/>
      <c r="I575" s="63"/>
      <c r="J575" s="63"/>
    </row>
    <row r="576" spans="1:10" s="80" customFormat="1" ht="15" customHeight="1" hidden="1">
      <c r="A576" s="486"/>
      <c r="B576" s="457" t="s">
        <v>1773</v>
      </c>
      <c r="C576" s="450"/>
      <c r="D576" s="473"/>
      <c r="E576" s="654"/>
      <c r="F576" s="453"/>
      <c r="G576" s="89"/>
      <c r="H576" s="90"/>
      <c r="I576" s="63"/>
      <c r="J576" s="63"/>
    </row>
    <row r="577" spans="1:10" s="124" customFormat="1" ht="15" customHeight="1">
      <c r="A577" s="486" t="s">
        <v>1810</v>
      </c>
      <c r="B577" s="520" t="s">
        <v>1811</v>
      </c>
      <c r="C577" s="450"/>
      <c r="D577" s="473"/>
      <c r="E577" s="654"/>
      <c r="F577" s="453"/>
      <c r="G577" s="89"/>
      <c r="H577" s="90"/>
      <c r="I577" s="123"/>
      <c r="J577" s="123"/>
    </row>
    <row r="578" spans="1:10" s="80" customFormat="1" ht="15" customHeight="1" hidden="1">
      <c r="A578" s="486" t="s">
        <v>1812</v>
      </c>
      <c r="B578" s="458" t="s">
        <v>1813</v>
      </c>
      <c r="C578" s="450" t="s">
        <v>1157</v>
      </c>
      <c r="D578" s="473"/>
      <c r="E578" s="654"/>
      <c r="F578" s="453">
        <f>D578*E578</f>
        <v>0</v>
      </c>
      <c r="G578" s="89"/>
      <c r="H578" s="90"/>
      <c r="I578" s="63"/>
      <c r="J578" s="63"/>
    </row>
    <row r="579" spans="1:10" s="80" customFormat="1" ht="15" customHeight="1" hidden="1">
      <c r="A579" s="486"/>
      <c r="B579" s="457" t="s">
        <v>1814</v>
      </c>
      <c r="C579" s="450"/>
      <c r="D579" s="473"/>
      <c r="E579" s="654"/>
      <c r="F579" s="453"/>
      <c r="G579" s="89"/>
      <c r="H579" s="90"/>
      <c r="I579" s="63"/>
      <c r="J579" s="63"/>
    </row>
    <row r="580" spans="1:10" s="80" customFormat="1" ht="15" customHeight="1" hidden="1">
      <c r="A580" s="486"/>
      <c r="B580" s="457" t="s">
        <v>1815</v>
      </c>
      <c r="C580" s="450"/>
      <c r="D580" s="473"/>
      <c r="E580" s="654"/>
      <c r="F580" s="453"/>
      <c r="G580" s="89"/>
      <c r="H580" s="90"/>
      <c r="I580" s="63"/>
      <c r="J580" s="63"/>
    </row>
    <row r="581" spans="1:10" s="80" customFormat="1" ht="15" customHeight="1">
      <c r="A581" s="486" t="s">
        <v>1816</v>
      </c>
      <c r="B581" s="458" t="s">
        <v>1817</v>
      </c>
      <c r="C581" s="450" t="s">
        <v>1157</v>
      </c>
      <c r="D581" s="473">
        <v>2</v>
      </c>
      <c r="E581" s="654"/>
      <c r="F581" s="453">
        <f>D581*E581</f>
        <v>0</v>
      </c>
      <c r="G581" s="89"/>
      <c r="H581" s="90"/>
      <c r="I581" s="63"/>
      <c r="J581" s="63"/>
    </row>
    <row r="582" spans="1:10" s="80" customFormat="1" ht="15" customHeight="1">
      <c r="A582" s="486"/>
      <c r="B582" s="457" t="s">
        <v>1818</v>
      </c>
      <c r="C582" s="450"/>
      <c r="D582" s="473"/>
      <c r="E582" s="654"/>
      <c r="F582" s="453"/>
      <c r="G582" s="89"/>
      <c r="H582" s="90"/>
      <c r="I582" s="63"/>
      <c r="J582" s="63"/>
    </row>
    <row r="583" spans="1:10" s="80" customFormat="1" ht="15" customHeight="1">
      <c r="A583" s="486"/>
      <c r="B583" s="457" t="s">
        <v>1815</v>
      </c>
      <c r="C583" s="450"/>
      <c r="D583" s="473"/>
      <c r="E583" s="654"/>
      <c r="F583" s="453"/>
      <c r="G583" s="89"/>
      <c r="H583" s="90"/>
      <c r="I583" s="63"/>
      <c r="J583" s="63"/>
    </row>
    <row r="584" spans="1:10" s="80" customFormat="1" ht="15" customHeight="1" hidden="1">
      <c r="A584" s="486" t="s">
        <v>1819</v>
      </c>
      <c r="B584" s="458" t="s">
        <v>1820</v>
      </c>
      <c r="C584" s="450" t="s">
        <v>1157</v>
      </c>
      <c r="D584" s="473"/>
      <c r="E584" s="654"/>
      <c r="F584" s="453">
        <f>D584*E584</f>
        <v>0</v>
      </c>
      <c r="G584" s="89"/>
      <c r="H584" s="90"/>
      <c r="I584" s="63"/>
      <c r="J584" s="63"/>
    </row>
    <row r="585" spans="1:10" s="80" customFormat="1" ht="15" customHeight="1" hidden="1">
      <c r="A585" s="486"/>
      <c r="B585" s="457" t="s">
        <v>1821</v>
      </c>
      <c r="C585" s="450"/>
      <c r="D585" s="473"/>
      <c r="E585" s="654"/>
      <c r="F585" s="453"/>
      <c r="G585" s="89"/>
      <c r="H585" s="90"/>
      <c r="I585" s="63"/>
      <c r="J585" s="63"/>
    </row>
    <row r="586" spans="1:10" s="80" customFormat="1" ht="15" customHeight="1" hidden="1">
      <c r="A586" s="486"/>
      <c r="B586" s="457" t="s">
        <v>1815</v>
      </c>
      <c r="C586" s="450"/>
      <c r="D586" s="473"/>
      <c r="E586" s="654"/>
      <c r="F586" s="453"/>
      <c r="G586" s="89"/>
      <c r="H586" s="90"/>
      <c r="I586" s="63"/>
      <c r="J586" s="63"/>
    </row>
    <row r="587" spans="1:10" s="80" customFormat="1" ht="15" customHeight="1">
      <c r="A587" s="486" t="s">
        <v>1822</v>
      </c>
      <c r="B587" s="458" t="s">
        <v>1823</v>
      </c>
      <c r="C587" s="450" t="s">
        <v>1157</v>
      </c>
      <c r="D587" s="473">
        <v>2</v>
      </c>
      <c r="E587" s="654"/>
      <c r="F587" s="453">
        <f>D587*E587</f>
        <v>0</v>
      </c>
      <c r="G587" s="89"/>
      <c r="H587" s="90"/>
      <c r="I587" s="63"/>
      <c r="J587" s="63"/>
    </row>
    <row r="588" spans="1:10" s="80" customFormat="1" ht="15" customHeight="1">
      <c r="A588" s="486"/>
      <c r="B588" s="457" t="s">
        <v>1824</v>
      </c>
      <c r="C588" s="450"/>
      <c r="D588" s="473"/>
      <c r="E588" s="654"/>
      <c r="F588" s="453"/>
      <c r="G588" s="89"/>
      <c r="H588" s="90"/>
      <c r="I588" s="63"/>
      <c r="J588" s="63"/>
    </row>
    <row r="589" spans="1:10" s="91" customFormat="1" ht="15" customHeight="1">
      <c r="A589" s="486"/>
      <c r="B589" s="457" t="s">
        <v>1815</v>
      </c>
      <c r="C589" s="450"/>
      <c r="D589" s="473"/>
      <c r="E589" s="654"/>
      <c r="F589" s="453"/>
      <c r="G589" s="89"/>
      <c r="H589" s="90"/>
      <c r="I589" s="90"/>
      <c r="J589" s="90"/>
    </row>
    <row r="590" spans="1:10" s="91" customFormat="1" ht="15" customHeight="1" hidden="1">
      <c r="A590" s="486" t="s">
        <v>1825</v>
      </c>
      <c r="B590" s="478" t="s">
        <v>1826</v>
      </c>
      <c r="C590" s="450" t="s">
        <v>1157</v>
      </c>
      <c r="D590" s="473"/>
      <c r="E590" s="654"/>
      <c r="F590" s="453">
        <f>D590*E590</f>
        <v>0</v>
      </c>
      <c r="G590" s="89"/>
      <c r="H590" s="90"/>
      <c r="I590" s="90"/>
      <c r="J590" s="90"/>
    </row>
    <row r="591" spans="1:10" s="91" customFormat="1" ht="15" customHeight="1" hidden="1">
      <c r="A591" s="486"/>
      <c r="B591" s="457" t="s">
        <v>1827</v>
      </c>
      <c r="C591" s="450"/>
      <c r="D591" s="473"/>
      <c r="E591" s="654"/>
      <c r="F591" s="453"/>
      <c r="G591" s="89"/>
      <c r="H591" s="90"/>
      <c r="I591" s="90"/>
      <c r="J591" s="90"/>
    </row>
    <row r="592" spans="1:10" s="91" customFormat="1" ht="15" customHeight="1" hidden="1">
      <c r="A592" s="486"/>
      <c r="B592" s="457" t="s">
        <v>1815</v>
      </c>
      <c r="C592" s="450"/>
      <c r="D592" s="473"/>
      <c r="E592" s="654"/>
      <c r="F592" s="453"/>
      <c r="G592" s="89"/>
      <c r="H592" s="90"/>
      <c r="I592" s="90"/>
      <c r="J592" s="90"/>
    </row>
    <row r="593" spans="1:10" s="91" customFormat="1" ht="15" customHeight="1" hidden="1">
      <c r="A593" s="486" t="s">
        <v>1828</v>
      </c>
      <c r="B593" s="458" t="s">
        <v>1805</v>
      </c>
      <c r="C593" s="450" t="s">
        <v>1157</v>
      </c>
      <c r="D593" s="473"/>
      <c r="E593" s="654"/>
      <c r="F593" s="453">
        <f>D593*E593</f>
        <v>0</v>
      </c>
      <c r="G593" s="89"/>
      <c r="H593" s="90"/>
      <c r="I593" s="90"/>
      <c r="J593" s="90"/>
    </row>
    <row r="594" spans="1:10" s="91" customFormat="1" ht="15" customHeight="1" hidden="1">
      <c r="A594" s="486"/>
      <c r="B594" s="457" t="s">
        <v>1829</v>
      </c>
      <c r="C594" s="450"/>
      <c r="D594" s="473"/>
      <c r="E594" s="654"/>
      <c r="F594" s="453"/>
      <c r="G594" s="89"/>
      <c r="H594" s="90"/>
      <c r="I594" s="90"/>
      <c r="J594" s="90"/>
    </row>
    <row r="595" spans="1:10" s="91" customFormat="1" ht="15" customHeight="1" hidden="1">
      <c r="A595" s="486"/>
      <c r="B595" s="457" t="s">
        <v>1815</v>
      </c>
      <c r="C595" s="450"/>
      <c r="D595" s="473"/>
      <c r="E595" s="654"/>
      <c r="F595" s="453"/>
      <c r="G595" s="89"/>
      <c r="H595" s="90"/>
      <c r="I595" s="90"/>
      <c r="J595" s="90"/>
    </row>
    <row r="596" spans="1:10" s="91" customFormat="1" ht="15" customHeight="1" hidden="1">
      <c r="A596" s="486" t="s">
        <v>1830</v>
      </c>
      <c r="B596" s="458" t="s">
        <v>1831</v>
      </c>
      <c r="C596" s="450" t="s">
        <v>1157</v>
      </c>
      <c r="D596" s="473"/>
      <c r="E596" s="654"/>
      <c r="F596" s="453">
        <f>D596*E596</f>
        <v>0</v>
      </c>
      <c r="G596" s="89"/>
      <c r="H596" s="90"/>
      <c r="I596" s="90"/>
      <c r="J596" s="90"/>
    </row>
    <row r="597" spans="1:10" s="80" customFormat="1" ht="15" customHeight="1" hidden="1">
      <c r="A597" s="486"/>
      <c r="B597" s="457" t="s">
        <v>1832</v>
      </c>
      <c r="C597" s="450"/>
      <c r="D597" s="473"/>
      <c r="E597" s="654"/>
      <c r="F597" s="453"/>
      <c r="G597" s="89"/>
      <c r="H597" s="90"/>
      <c r="I597" s="63"/>
      <c r="J597" s="63"/>
    </row>
    <row r="598" spans="1:10" s="80" customFormat="1" ht="15" customHeight="1" hidden="1">
      <c r="A598" s="486"/>
      <c r="B598" s="457" t="s">
        <v>1815</v>
      </c>
      <c r="C598" s="450"/>
      <c r="D598" s="473"/>
      <c r="E598" s="654"/>
      <c r="F598" s="453"/>
      <c r="G598" s="89"/>
      <c r="H598" s="90"/>
      <c r="I598" s="63"/>
      <c r="J598" s="63"/>
    </row>
    <row r="599" spans="1:10" s="80" customFormat="1" ht="15" customHeight="1" hidden="1">
      <c r="A599" s="486" t="s">
        <v>1833</v>
      </c>
      <c r="B599" s="458" t="s">
        <v>1834</v>
      </c>
      <c r="C599" s="450" t="s">
        <v>1157</v>
      </c>
      <c r="D599" s="473"/>
      <c r="E599" s="654"/>
      <c r="F599" s="453">
        <f>D599*E599</f>
        <v>0</v>
      </c>
      <c r="G599" s="89"/>
      <c r="H599" s="90"/>
      <c r="I599" s="63"/>
      <c r="J599" s="63"/>
    </row>
    <row r="600" spans="1:10" s="80" customFormat="1" ht="15" customHeight="1" hidden="1">
      <c r="A600" s="486"/>
      <c r="B600" s="457" t="s">
        <v>1832</v>
      </c>
      <c r="C600" s="450"/>
      <c r="D600" s="473"/>
      <c r="E600" s="654"/>
      <c r="F600" s="453"/>
      <c r="G600" s="89"/>
      <c r="H600" s="90"/>
      <c r="I600" s="63"/>
      <c r="J600" s="63"/>
    </row>
    <row r="601" spans="1:10" s="80" customFormat="1" ht="15" customHeight="1" hidden="1">
      <c r="A601" s="486"/>
      <c r="B601" s="457" t="s">
        <v>1815</v>
      </c>
      <c r="C601" s="450"/>
      <c r="D601" s="473"/>
      <c r="E601" s="654"/>
      <c r="F601" s="453"/>
      <c r="G601" s="89"/>
      <c r="H601" s="90"/>
      <c r="I601" s="63"/>
      <c r="J601" s="63"/>
    </row>
    <row r="602" spans="1:10" s="80" customFormat="1" ht="15" customHeight="1" hidden="1">
      <c r="A602" s="486" t="s">
        <v>1835</v>
      </c>
      <c r="B602" s="458" t="s">
        <v>1836</v>
      </c>
      <c r="C602" s="450" t="s">
        <v>1157</v>
      </c>
      <c r="D602" s="473"/>
      <c r="E602" s="654"/>
      <c r="F602" s="453">
        <f>D602*E602</f>
        <v>0</v>
      </c>
      <c r="G602" s="89"/>
      <c r="H602" s="90"/>
      <c r="I602" s="63"/>
      <c r="J602" s="63"/>
    </row>
    <row r="603" spans="1:10" s="80" customFormat="1" ht="15" customHeight="1" hidden="1">
      <c r="A603" s="486"/>
      <c r="B603" s="457" t="s">
        <v>1837</v>
      </c>
      <c r="C603" s="450"/>
      <c r="D603" s="473"/>
      <c r="E603" s="654"/>
      <c r="F603" s="453"/>
      <c r="G603" s="89"/>
      <c r="H603" s="90"/>
      <c r="I603" s="63"/>
      <c r="J603" s="63"/>
    </row>
    <row r="604" spans="1:10" s="80" customFormat="1" ht="15" customHeight="1" hidden="1">
      <c r="A604" s="486"/>
      <c r="B604" s="457" t="s">
        <v>1815</v>
      </c>
      <c r="C604" s="450"/>
      <c r="D604" s="473"/>
      <c r="E604" s="654"/>
      <c r="F604" s="453"/>
      <c r="G604" s="89"/>
      <c r="H604" s="90"/>
      <c r="I604" s="63"/>
      <c r="J604" s="63"/>
    </row>
    <row r="605" spans="1:10" s="80" customFormat="1" ht="15" customHeight="1">
      <c r="A605" s="486" t="s">
        <v>1838</v>
      </c>
      <c r="B605" s="458" t="s">
        <v>1839</v>
      </c>
      <c r="C605" s="450" t="s">
        <v>1157</v>
      </c>
      <c r="D605" s="473">
        <v>3</v>
      </c>
      <c r="E605" s="654"/>
      <c r="F605" s="453">
        <f>D605*E605</f>
        <v>0</v>
      </c>
      <c r="G605" s="89"/>
      <c r="H605" s="90"/>
      <c r="I605" s="63"/>
      <c r="J605" s="63"/>
    </row>
    <row r="606" spans="1:10" s="80" customFormat="1" ht="15" customHeight="1">
      <c r="A606" s="486"/>
      <c r="B606" s="457" t="s">
        <v>1840</v>
      </c>
      <c r="C606" s="450"/>
      <c r="D606" s="473"/>
      <c r="E606" s="654"/>
      <c r="F606" s="453"/>
      <c r="G606" s="89"/>
      <c r="H606" s="90"/>
      <c r="I606" s="63"/>
      <c r="J606" s="63"/>
    </row>
    <row r="607" spans="1:10" s="80" customFormat="1" ht="15" customHeight="1">
      <c r="A607" s="486"/>
      <c r="B607" s="457" t="s">
        <v>1815</v>
      </c>
      <c r="C607" s="450"/>
      <c r="D607" s="473"/>
      <c r="E607" s="654"/>
      <c r="F607" s="453"/>
      <c r="G607" s="89"/>
      <c r="H607" s="90"/>
      <c r="I607" s="63"/>
      <c r="J607" s="63"/>
    </row>
    <row r="608" spans="1:10" s="80" customFormat="1" ht="15" customHeight="1">
      <c r="A608" s="486" t="s">
        <v>1841</v>
      </c>
      <c r="B608" s="520" t="s">
        <v>1842</v>
      </c>
      <c r="C608" s="450"/>
      <c r="D608" s="473"/>
      <c r="E608" s="654"/>
      <c r="F608" s="453"/>
      <c r="G608" s="89"/>
      <c r="H608" s="90"/>
      <c r="I608" s="63"/>
      <c r="J608" s="63"/>
    </row>
    <row r="609" spans="1:10" s="80" customFormat="1" ht="15" customHeight="1">
      <c r="A609" s="486" t="s">
        <v>1843</v>
      </c>
      <c r="B609" s="458" t="s">
        <v>1844</v>
      </c>
      <c r="C609" s="450" t="s">
        <v>1157</v>
      </c>
      <c r="D609" s="473">
        <v>4</v>
      </c>
      <c r="E609" s="654"/>
      <c r="F609" s="453">
        <f>D609*E609</f>
        <v>0</v>
      </c>
      <c r="G609" s="89"/>
      <c r="H609" s="90"/>
      <c r="I609" s="63"/>
      <c r="J609" s="63"/>
    </row>
    <row r="610" spans="1:10" s="80" customFormat="1" ht="15" customHeight="1">
      <c r="A610" s="486" t="s">
        <v>1845</v>
      </c>
      <c r="B610" s="458" t="s">
        <v>1846</v>
      </c>
      <c r="C610" s="450" t="s">
        <v>1157</v>
      </c>
      <c r="D610" s="473">
        <v>6</v>
      </c>
      <c r="E610" s="654"/>
      <c r="F610" s="453">
        <f>D610*E610</f>
        <v>0</v>
      </c>
      <c r="G610" s="89"/>
      <c r="H610" s="90"/>
      <c r="I610" s="63"/>
      <c r="J610" s="63"/>
    </row>
    <row r="611" spans="1:10" s="80" customFormat="1" ht="15" customHeight="1">
      <c r="A611" s="486" t="s">
        <v>1847</v>
      </c>
      <c r="B611" s="520" t="s">
        <v>1848</v>
      </c>
      <c r="C611" s="450"/>
      <c r="D611" s="473"/>
      <c r="E611" s="654"/>
      <c r="F611" s="453"/>
      <c r="G611" s="89"/>
      <c r="H611" s="90"/>
      <c r="I611" s="63"/>
      <c r="J611" s="63"/>
    </row>
    <row r="612" spans="1:10" s="80" customFormat="1" ht="15" customHeight="1" hidden="1">
      <c r="A612" s="486" t="s">
        <v>1849</v>
      </c>
      <c r="B612" s="458" t="s">
        <v>1850</v>
      </c>
      <c r="C612" s="450" t="s">
        <v>1157</v>
      </c>
      <c r="D612" s="473"/>
      <c r="E612" s="654"/>
      <c r="F612" s="453">
        <f>D612*E612</f>
        <v>0</v>
      </c>
      <c r="G612" s="89"/>
      <c r="H612" s="90"/>
      <c r="I612" s="63"/>
      <c r="J612" s="63"/>
    </row>
    <row r="613" spans="1:10" s="80" customFormat="1" ht="15" customHeight="1" hidden="1">
      <c r="A613" s="486"/>
      <c r="B613" s="457" t="s">
        <v>1851</v>
      </c>
      <c r="C613" s="450"/>
      <c r="D613" s="473"/>
      <c r="E613" s="654"/>
      <c r="F613" s="453"/>
      <c r="G613" s="89"/>
      <c r="H613" s="90"/>
      <c r="I613" s="63"/>
      <c r="J613" s="63"/>
    </row>
    <row r="614" spans="1:10" s="80" customFormat="1" ht="15" customHeight="1" hidden="1">
      <c r="A614" s="486"/>
      <c r="B614" s="457" t="s">
        <v>1773</v>
      </c>
      <c r="C614" s="450"/>
      <c r="D614" s="473"/>
      <c r="E614" s="654"/>
      <c r="F614" s="453"/>
      <c r="G614" s="89"/>
      <c r="H614" s="90"/>
      <c r="I614" s="63"/>
      <c r="J614" s="63"/>
    </row>
    <row r="615" spans="1:10" s="80" customFormat="1" ht="15" customHeight="1">
      <c r="A615" s="486" t="s">
        <v>1852</v>
      </c>
      <c r="B615" s="458" t="s">
        <v>1853</v>
      </c>
      <c r="C615" s="450" t="s">
        <v>1157</v>
      </c>
      <c r="D615" s="473">
        <v>10</v>
      </c>
      <c r="E615" s="654"/>
      <c r="F615" s="453">
        <f>D615*E615</f>
        <v>0</v>
      </c>
      <c r="G615" s="89"/>
      <c r="H615" s="90"/>
      <c r="I615" s="63"/>
      <c r="J615" s="63"/>
    </row>
    <row r="616" spans="1:10" s="80" customFormat="1" ht="15" customHeight="1">
      <c r="A616" s="486"/>
      <c r="B616" s="457" t="s">
        <v>1854</v>
      </c>
      <c r="C616" s="450"/>
      <c r="D616" s="473"/>
      <c r="E616" s="654"/>
      <c r="F616" s="453"/>
      <c r="G616" s="89"/>
      <c r="H616" s="90"/>
      <c r="I616" s="63"/>
      <c r="J616" s="63"/>
    </row>
    <row r="617" spans="1:10" s="80" customFormat="1" ht="15" customHeight="1">
      <c r="A617" s="486"/>
      <c r="B617" s="457" t="s">
        <v>1773</v>
      </c>
      <c r="C617" s="450"/>
      <c r="D617" s="473"/>
      <c r="E617" s="654"/>
      <c r="F617" s="453"/>
      <c r="G617" s="89"/>
      <c r="H617" s="90"/>
      <c r="I617" s="63"/>
      <c r="J617" s="63"/>
    </row>
    <row r="618" spans="1:10" s="80" customFormat="1" ht="15" customHeight="1" hidden="1">
      <c r="A618" s="486" t="s">
        <v>1855</v>
      </c>
      <c r="B618" s="520" t="s">
        <v>1856</v>
      </c>
      <c r="C618" s="450"/>
      <c r="D618" s="473"/>
      <c r="E618" s="654"/>
      <c r="F618" s="453"/>
      <c r="G618" s="89"/>
      <c r="H618" s="90"/>
      <c r="I618" s="63"/>
      <c r="J618" s="63"/>
    </row>
    <row r="619" spans="1:10" s="80" customFormat="1" ht="15" customHeight="1" hidden="1">
      <c r="A619" s="486" t="s">
        <v>1857</v>
      </c>
      <c r="B619" s="458" t="s">
        <v>1858</v>
      </c>
      <c r="C619" s="450" t="s">
        <v>1157</v>
      </c>
      <c r="D619" s="473"/>
      <c r="E619" s="654"/>
      <c r="F619" s="453">
        <f>D619*E619</f>
        <v>0</v>
      </c>
      <c r="G619" s="89"/>
      <c r="H619" s="90"/>
      <c r="I619" s="63"/>
      <c r="J619" s="63"/>
    </row>
    <row r="620" spans="1:10" s="80" customFormat="1" ht="30" customHeight="1" hidden="1">
      <c r="A620" s="486"/>
      <c r="B620" s="457" t="s">
        <v>1859</v>
      </c>
      <c r="C620" s="450"/>
      <c r="D620" s="473"/>
      <c r="E620" s="654"/>
      <c r="F620" s="453"/>
      <c r="G620" s="89"/>
      <c r="H620" s="90"/>
      <c r="I620" s="63"/>
      <c r="J620" s="63"/>
    </row>
    <row r="621" spans="1:10" s="80" customFormat="1" ht="15" customHeight="1" hidden="1">
      <c r="A621" s="486" t="s">
        <v>1860</v>
      </c>
      <c r="B621" s="520" t="s">
        <v>1861</v>
      </c>
      <c r="C621" s="450"/>
      <c r="D621" s="473"/>
      <c r="E621" s="654"/>
      <c r="F621" s="453"/>
      <c r="G621" s="89"/>
      <c r="H621" s="90"/>
      <c r="I621" s="63"/>
      <c r="J621" s="63"/>
    </row>
    <row r="622" spans="1:10" s="80" customFormat="1" ht="15" customHeight="1" hidden="1">
      <c r="A622" s="486" t="s">
        <v>1862</v>
      </c>
      <c r="B622" s="458" t="s">
        <v>1863</v>
      </c>
      <c r="C622" s="450" t="s">
        <v>1157</v>
      </c>
      <c r="D622" s="473"/>
      <c r="E622" s="654"/>
      <c r="F622" s="453">
        <f>D622*E622</f>
        <v>0</v>
      </c>
      <c r="G622" s="89"/>
      <c r="H622" s="90"/>
      <c r="I622" s="63"/>
      <c r="J622" s="63"/>
    </row>
    <row r="623" spans="1:10" s="80" customFormat="1" ht="15" customHeight="1">
      <c r="A623" s="486" t="s">
        <v>1864</v>
      </c>
      <c r="B623" s="520" t="s">
        <v>1865</v>
      </c>
      <c r="C623" s="450"/>
      <c r="D623" s="473"/>
      <c r="E623" s="654"/>
      <c r="F623" s="453"/>
      <c r="G623" s="89"/>
      <c r="H623" s="90"/>
      <c r="I623" s="63"/>
      <c r="J623" s="63"/>
    </row>
    <row r="624" spans="1:10" s="80" customFormat="1" ht="45" customHeight="1">
      <c r="A624" s="486" t="s">
        <v>1866</v>
      </c>
      <c r="B624" s="458" t="s">
        <v>1867</v>
      </c>
      <c r="C624" s="450" t="s">
        <v>1076</v>
      </c>
      <c r="D624" s="473">
        <v>25</v>
      </c>
      <c r="E624" s="654"/>
      <c r="F624" s="453">
        <f>D624*E624</f>
        <v>0</v>
      </c>
      <c r="G624" s="89"/>
      <c r="H624" s="90"/>
      <c r="I624" s="63"/>
      <c r="J624" s="63"/>
    </row>
    <row r="625" spans="1:10" s="80" customFormat="1" ht="15" customHeight="1">
      <c r="A625" s="486"/>
      <c r="B625" s="457" t="s">
        <v>1323</v>
      </c>
      <c r="C625" s="450"/>
      <c r="D625" s="473"/>
      <c r="E625" s="654"/>
      <c r="F625" s="453"/>
      <c r="G625" s="89"/>
      <c r="H625" s="90"/>
      <c r="I625" s="63"/>
      <c r="J625" s="63"/>
    </row>
    <row r="626" spans="1:10" s="80" customFormat="1" ht="15" customHeight="1">
      <c r="A626" s="486"/>
      <c r="B626" s="457" t="s">
        <v>1150</v>
      </c>
      <c r="C626" s="450"/>
      <c r="D626" s="473"/>
      <c r="E626" s="654"/>
      <c r="F626" s="453"/>
      <c r="G626" s="89"/>
      <c r="H626" s="90"/>
      <c r="I626" s="63"/>
      <c r="J626" s="63"/>
    </row>
    <row r="627" spans="1:10" s="80" customFormat="1" ht="15" customHeight="1">
      <c r="A627" s="486"/>
      <c r="B627" s="457" t="s">
        <v>1153</v>
      </c>
      <c r="C627" s="450"/>
      <c r="D627" s="473"/>
      <c r="E627" s="654"/>
      <c r="F627" s="453"/>
      <c r="G627" s="89"/>
      <c r="H627" s="90"/>
      <c r="I627" s="63"/>
      <c r="J627" s="63"/>
    </row>
    <row r="628" spans="1:10" s="80" customFormat="1" ht="15" customHeight="1">
      <c r="A628" s="486"/>
      <c r="B628" s="457" t="s">
        <v>1868</v>
      </c>
      <c r="C628" s="450"/>
      <c r="D628" s="473"/>
      <c r="E628" s="654"/>
      <c r="F628" s="453"/>
      <c r="G628" s="89"/>
      <c r="H628" s="90"/>
      <c r="I628" s="63"/>
      <c r="J628" s="63"/>
    </row>
    <row r="629" spans="1:10" s="660" customFormat="1" ht="15" customHeight="1">
      <c r="A629" s="661"/>
      <c r="B629" s="461" t="s">
        <v>1773</v>
      </c>
      <c r="C629" s="549"/>
      <c r="D629" s="480"/>
      <c r="E629" s="655"/>
      <c r="F629" s="550"/>
      <c r="G629" s="657"/>
      <c r="H629" s="658"/>
      <c r="I629" s="659"/>
      <c r="J629" s="659"/>
    </row>
    <row r="630" spans="1:10" s="80" customFormat="1" ht="45" customHeight="1">
      <c r="A630" s="486" t="s">
        <v>1869</v>
      </c>
      <c r="B630" s="458" t="s">
        <v>1870</v>
      </c>
      <c r="C630" s="450" t="s">
        <v>1076</v>
      </c>
      <c r="D630" s="473">
        <v>35</v>
      </c>
      <c r="E630" s="654"/>
      <c r="F630" s="453">
        <f>D630*E630</f>
        <v>0</v>
      </c>
      <c r="G630" s="89"/>
      <c r="H630" s="90"/>
      <c r="I630" s="63"/>
      <c r="J630" s="63"/>
    </row>
    <row r="631" spans="1:10" s="80" customFormat="1" ht="15" customHeight="1">
      <c r="A631" s="486"/>
      <c r="B631" s="457" t="s">
        <v>1323</v>
      </c>
      <c r="C631" s="450"/>
      <c r="D631" s="473"/>
      <c r="E631" s="654"/>
      <c r="F631" s="453"/>
      <c r="G631" s="89"/>
      <c r="H631" s="90"/>
      <c r="I631" s="63"/>
      <c r="J631" s="63"/>
    </row>
    <row r="632" spans="1:10" s="80" customFormat="1" ht="15" customHeight="1">
      <c r="A632" s="486"/>
      <c r="B632" s="457" t="s">
        <v>1150</v>
      </c>
      <c r="C632" s="450"/>
      <c r="D632" s="473"/>
      <c r="E632" s="654"/>
      <c r="F632" s="453"/>
      <c r="G632" s="89"/>
      <c r="H632" s="90"/>
      <c r="I632" s="63"/>
      <c r="J632" s="63"/>
    </row>
    <row r="633" spans="1:10" s="80" customFormat="1" ht="15" customHeight="1">
      <c r="A633" s="486"/>
      <c r="B633" s="457" t="s">
        <v>1153</v>
      </c>
      <c r="C633" s="450"/>
      <c r="D633" s="473"/>
      <c r="E633" s="654"/>
      <c r="F633" s="453"/>
      <c r="G633" s="89"/>
      <c r="H633" s="90"/>
      <c r="I633" s="63"/>
      <c r="J633" s="63"/>
    </row>
    <row r="634" spans="1:10" s="80" customFormat="1" ht="15" customHeight="1">
      <c r="A634" s="486"/>
      <c r="B634" s="457" t="s">
        <v>1871</v>
      </c>
      <c r="C634" s="450"/>
      <c r="D634" s="473"/>
      <c r="E634" s="654"/>
      <c r="F634" s="453"/>
      <c r="G634" s="89"/>
      <c r="H634" s="90"/>
      <c r="I634" s="63"/>
      <c r="J634" s="63"/>
    </row>
    <row r="635" spans="1:10" s="80" customFormat="1" ht="15" customHeight="1">
      <c r="A635" s="486"/>
      <c r="B635" s="457" t="s">
        <v>1773</v>
      </c>
      <c r="C635" s="450"/>
      <c r="D635" s="473"/>
      <c r="E635" s="654"/>
      <c r="F635" s="453"/>
      <c r="G635" s="89"/>
      <c r="H635" s="90"/>
      <c r="I635" s="63"/>
      <c r="J635" s="63"/>
    </row>
    <row r="636" spans="1:10" s="80" customFormat="1" ht="45" customHeight="1">
      <c r="A636" s="486" t="s">
        <v>1872</v>
      </c>
      <c r="B636" s="458" t="s">
        <v>1873</v>
      </c>
      <c r="C636" s="450" t="s">
        <v>1076</v>
      </c>
      <c r="D636" s="473">
        <v>19</v>
      </c>
      <c r="E636" s="654"/>
      <c r="F636" s="453">
        <f>D636*E636</f>
        <v>0</v>
      </c>
      <c r="G636" s="89"/>
      <c r="H636" s="90"/>
      <c r="I636" s="63"/>
      <c r="J636" s="63"/>
    </row>
    <row r="637" spans="1:10" s="80" customFormat="1" ht="15" customHeight="1">
      <c r="A637" s="486"/>
      <c r="B637" s="457" t="s">
        <v>1323</v>
      </c>
      <c r="C637" s="450"/>
      <c r="D637" s="473"/>
      <c r="E637" s="654"/>
      <c r="F637" s="453"/>
      <c r="G637" s="89"/>
      <c r="H637" s="90"/>
      <c r="I637" s="63"/>
      <c r="J637" s="63"/>
    </row>
    <row r="638" spans="1:10" s="80" customFormat="1" ht="15" customHeight="1">
      <c r="A638" s="486"/>
      <c r="B638" s="457" t="s">
        <v>1150</v>
      </c>
      <c r="C638" s="450"/>
      <c r="D638" s="473"/>
      <c r="E638" s="654"/>
      <c r="F638" s="453"/>
      <c r="G638" s="89"/>
      <c r="H638" s="90"/>
      <c r="I638" s="63"/>
      <c r="J638" s="63"/>
    </row>
    <row r="639" spans="1:10" s="80" customFormat="1" ht="15" customHeight="1">
      <c r="A639" s="486"/>
      <c r="B639" s="457" t="s">
        <v>1153</v>
      </c>
      <c r="C639" s="450"/>
      <c r="D639" s="473"/>
      <c r="E639" s="654"/>
      <c r="F639" s="453"/>
      <c r="G639" s="89"/>
      <c r="H639" s="90"/>
      <c r="I639" s="63"/>
      <c r="J639" s="63"/>
    </row>
    <row r="640" spans="1:10" s="80" customFormat="1" ht="15" customHeight="1">
      <c r="A640" s="486"/>
      <c r="B640" s="457" t="s">
        <v>1874</v>
      </c>
      <c r="C640" s="450"/>
      <c r="D640" s="473"/>
      <c r="E640" s="654"/>
      <c r="F640" s="453"/>
      <c r="G640" s="89"/>
      <c r="H640" s="90"/>
      <c r="I640" s="63"/>
      <c r="J640" s="63"/>
    </row>
    <row r="641" spans="1:10" s="80" customFormat="1" ht="45" customHeight="1">
      <c r="A641" s="486" t="s">
        <v>1875</v>
      </c>
      <c r="B641" s="458" t="s">
        <v>1876</v>
      </c>
      <c r="C641" s="450" t="s">
        <v>1076</v>
      </c>
      <c r="D641" s="473">
        <v>25</v>
      </c>
      <c r="E641" s="654"/>
      <c r="F641" s="453">
        <f>D641*E641</f>
        <v>0</v>
      </c>
      <c r="G641" s="89"/>
      <c r="H641" s="90"/>
      <c r="I641" s="63"/>
      <c r="J641" s="63"/>
    </row>
    <row r="642" spans="1:10" s="80" customFormat="1" ht="15" customHeight="1">
      <c r="A642" s="486"/>
      <c r="B642" s="457" t="s">
        <v>1877</v>
      </c>
      <c r="C642" s="450"/>
      <c r="D642" s="473"/>
      <c r="E642" s="654"/>
      <c r="F642" s="453"/>
      <c r="G642" s="89"/>
      <c r="H642" s="90"/>
      <c r="I642" s="63"/>
      <c r="J642" s="63"/>
    </row>
    <row r="643" spans="1:10" s="80" customFormat="1" ht="15" customHeight="1">
      <c r="A643" s="486"/>
      <c r="B643" s="457" t="s">
        <v>1800</v>
      </c>
      <c r="C643" s="450"/>
      <c r="D643" s="473"/>
      <c r="E643" s="654"/>
      <c r="F643" s="453"/>
      <c r="G643" s="89"/>
      <c r="H643" s="90"/>
      <c r="I643" s="63"/>
      <c r="J643" s="63"/>
    </row>
    <row r="644" spans="1:10" s="80" customFormat="1" ht="15" customHeight="1">
      <c r="A644" s="486"/>
      <c r="B644" s="457" t="s">
        <v>1333</v>
      </c>
      <c r="C644" s="450"/>
      <c r="D644" s="473"/>
      <c r="E644" s="654"/>
      <c r="F644" s="453"/>
      <c r="G644" s="89"/>
      <c r="H644" s="90"/>
      <c r="I644" s="63"/>
      <c r="J644" s="63"/>
    </row>
    <row r="645" spans="1:10" s="80" customFormat="1" ht="15" customHeight="1">
      <c r="A645" s="486"/>
      <c r="B645" s="457" t="s">
        <v>1323</v>
      </c>
      <c r="C645" s="450"/>
      <c r="D645" s="473"/>
      <c r="E645" s="654"/>
      <c r="F645" s="453"/>
      <c r="G645" s="89"/>
      <c r="H645" s="90"/>
      <c r="I645" s="63"/>
      <c r="J645" s="63"/>
    </row>
    <row r="646" spans="1:10" s="80" customFormat="1" ht="15" customHeight="1">
      <c r="A646" s="486"/>
      <c r="B646" s="457" t="s">
        <v>1150</v>
      </c>
      <c r="C646" s="450"/>
      <c r="D646" s="473"/>
      <c r="E646" s="654"/>
      <c r="F646" s="453"/>
      <c r="G646" s="89"/>
      <c r="H646" s="90"/>
      <c r="I646" s="63"/>
      <c r="J646" s="63"/>
    </row>
    <row r="647" spans="1:10" s="80" customFormat="1" ht="15" customHeight="1">
      <c r="A647" s="486"/>
      <c r="B647" s="457" t="s">
        <v>1153</v>
      </c>
      <c r="C647" s="450"/>
      <c r="D647" s="473"/>
      <c r="E647" s="654"/>
      <c r="F647" s="453"/>
      <c r="G647" s="89"/>
      <c r="H647" s="90"/>
      <c r="I647" s="63"/>
      <c r="J647" s="63"/>
    </row>
    <row r="648" spans="1:10" s="80" customFormat="1" ht="45" customHeight="1">
      <c r="A648" s="486" t="s">
        <v>1878</v>
      </c>
      <c r="B648" s="458" t="s">
        <v>1879</v>
      </c>
      <c r="C648" s="450" t="s">
        <v>1076</v>
      </c>
      <c r="D648" s="473">
        <v>15</v>
      </c>
      <c r="E648" s="654"/>
      <c r="F648" s="453">
        <f>D648*E648</f>
        <v>0</v>
      </c>
      <c r="G648" s="89"/>
      <c r="H648" s="90"/>
      <c r="I648" s="63"/>
      <c r="J648" s="63"/>
    </row>
    <row r="649" spans="1:10" s="80" customFormat="1" ht="15" customHeight="1">
      <c r="A649" s="486"/>
      <c r="B649" s="457" t="s">
        <v>1880</v>
      </c>
      <c r="C649" s="450"/>
      <c r="D649" s="473"/>
      <c r="E649" s="654"/>
      <c r="F649" s="453"/>
      <c r="G649" s="89"/>
      <c r="H649" s="90"/>
      <c r="I649" s="63"/>
      <c r="J649" s="63"/>
    </row>
    <row r="650" spans="1:10" s="80" customFormat="1" ht="15" customHeight="1">
      <c r="A650" s="486"/>
      <c r="B650" s="457" t="s">
        <v>1800</v>
      </c>
      <c r="C650" s="450"/>
      <c r="D650" s="473"/>
      <c r="E650" s="654"/>
      <c r="F650" s="453"/>
      <c r="G650" s="89"/>
      <c r="H650" s="90"/>
      <c r="I650" s="63"/>
      <c r="J650" s="63"/>
    </row>
    <row r="651" spans="1:10" s="80" customFormat="1" ht="15" customHeight="1">
      <c r="A651" s="486"/>
      <c r="B651" s="457" t="s">
        <v>1323</v>
      </c>
      <c r="C651" s="450"/>
      <c r="D651" s="473"/>
      <c r="E651" s="654"/>
      <c r="F651" s="453"/>
      <c r="G651" s="89"/>
      <c r="H651" s="90"/>
      <c r="I651" s="63"/>
      <c r="J651" s="63"/>
    </row>
    <row r="652" spans="1:10" s="80" customFormat="1" ht="15" customHeight="1">
      <c r="A652" s="486"/>
      <c r="B652" s="457" t="s">
        <v>1150</v>
      </c>
      <c r="C652" s="450"/>
      <c r="D652" s="473"/>
      <c r="E652" s="654"/>
      <c r="F652" s="453"/>
      <c r="G652" s="89"/>
      <c r="H652" s="90"/>
      <c r="I652" s="63"/>
      <c r="J652" s="63"/>
    </row>
    <row r="653" spans="1:10" s="80" customFormat="1" ht="15" customHeight="1">
      <c r="A653" s="486"/>
      <c r="B653" s="457" t="s">
        <v>1153</v>
      </c>
      <c r="C653" s="450"/>
      <c r="D653" s="473"/>
      <c r="E653" s="654"/>
      <c r="F653" s="453"/>
      <c r="G653" s="89"/>
      <c r="H653" s="90"/>
      <c r="I653" s="63"/>
      <c r="J653" s="63"/>
    </row>
    <row r="654" spans="1:10" s="80" customFormat="1" ht="15" customHeight="1">
      <c r="A654" s="486"/>
      <c r="B654" s="457" t="s">
        <v>1333</v>
      </c>
      <c r="C654" s="450"/>
      <c r="D654" s="473"/>
      <c r="E654" s="654"/>
      <c r="F654" s="453"/>
      <c r="G654" s="89"/>
      <c r="H654" s="90"/>
      <c r="I654" s="63"/>
      <c r="J654" s="63"/>
    </row>
    <row r="655" spans="1:10" s="80" customFormat="1" ht="45" customHeight="1">
      <c r="A655" s="486" t="s">
        <v>1881</v>
      </c>
      <c r="B655" s="458" t="s">
        <v>1882</v>
      </c>
      <c r="C655" s="450" t="s">
        <v>1076</v>
      </c>
      <c r="D655" s="473">
        <v>45</v>
      </c>
      <c r="E655" s="654"/>
      <c r="F655" s="453">
        <f>D655*E655</f>
        <v>0</v>
      </c>
      <c r="G655" s="89"/>
      <c r="H655" s="90"/>
      <c r="I655" s="63"/>
      <c r="J655" s="63"/>
    </row>
    <row r="656" spans="1:10" s="80" customFormat="1" ht="15" customHeight="1">
      <c r="A656" s="486"/>
      <c r="B656" s="457" t="s">
        <v>1883</v>
      </c>
      <c r="C656" s="450"/>
      <c r="D656" s="473"/>
      <c r="E656" s="654"/>
      <c r="F656" s="453"/>
      <c r="G656" s="89"/>
      <c r="H656" s="90"/>
      <c r="I656" s="63"/>
      <c r="J656" s="63"/>
    </row>
    <row r="657" spans="1:10" s="80" customFormat="1" ht="15" customHeight="1">
      <c r="A657" s="486"/>
      <c r="B657" s="457" t="s">
        <v>1800</v>
      </c>
      <c r="C657" s="450"/>
      <c r="D657" s="473"/>
      <c r="E657" s="654"/>
      <c r="F657" s="453"/>
      <c r="G657" s="89"/>
      <c r="H657" s="90"/>
      <c r="I657" s="63"/>
      <c r="J657" s="63"/>
    </row>
    <row r="658" spans="1:10" s="80" customFormat="1" ht="15" customHeight="1">
      <c r="A658" s="486"/>
      <c r="B658" s="457" t="s">
        <v>1323</v>
      </c>
      <c r="C658" s="450"/>
      <c r="D658" s="473"/>
      <c r="E658" s="654"/>
      <c r="F658" s="453"/>
      <c r="G658" s="89"/>
      <c r="H658" s="90"/>
      <c r="I658" s="63"/>
      <c r="J658" s="63"/>
    </row>
    <row r="659" spans="1:10" s="80" customFormat="1" ht="15" customHeight="1">
      <c r="A659" s="486"/>
      <c r="B659" s="457" t="s">
        <v>1150</v>
      </c>
      <c r="C659" s="450"/>
      <c r="D659" s="473"/>
      <c r="E659" s="654"/>
      <c r="F659" s="453"/>
      <c r="G659" s="89"/>
      <c r="H659" s="90"/>
      <c r="I659" s="63"/>
      <c r="J659" s="63"/>
    </row>
    <row r="660" spans="1:10" s="80" customFormat="1" ht="15" customHeight="1">
      <c r="A660" s="486"/>
      <c r="B660" s="457" t="s">
        <v>1153</v>
      </c>
      <c r="C660" s="450"/>
      <c r="D660" s="473"/>
      <c r="E660" s="654"/>
      <c r="F660" s="453"/>
      <c r="G660" s="89"/>
      <c r="H660" s="90"/>
      <c r="I660" s="63"/>
      <c r="J660" s="63"/>
    </row>
    <row r="661" spans="1:10" s="80" customFormat="1" ht="15" customHeight="1">
      <c r="A661" s="486"/>
      <c r="B661" s="457" t="s">
        <v>1333</v>
      </c>
      <c r="C661" s="450"/>
      <c r="D661" s="473"/>
      <c r="E661" s="654"/>
      <c r="F661" s="453"/>
      <c r="G661" s="89"/>
      <c r="H661" s="90"/>
      <c r="I661" s="63"/>
      <c r="J661" s="63"/>
    </row>
    <row r="662" spans="1:10" s="80" customFormat="1" ht="45" customHeight="1">
      <c r="A662" s="486" t="s">
        <v>1884</v>
      </c>
      <c r="B662" s="458" t="s">
        <v>1885</v>
      </c>
      <c r="C662" s="450" t="s">
        <v>1076</v>
      </c>
      <c r="D662" s="473">
        <v>15</v>
      </c>
      <c r="E662" s="654"/>
      <c r="F662" s="453">
        <f>D662*E662</f>
        <v>0</v>
      </c>
      <c r="G662" s="89"/>
      <c r="H662" s="90"/>
      <c r="I662" s="63"/>
      <c r="J662" s="63"/>
    </row>
    <row r="663" spans="1:10" s="80" customFormat="1" ht="15" customHeight="1">
      <c r="A663" s="486"/>
      <c r="B663" s="457" t="s">
        <v>1886</v>
      </c>
      <c r="C663" s="450"/>
      <c r="D663" s="473"/>
      <c r="E663" s="654"/>
      <c r="F663" s="453"/>
      <c r="G663" s="89"/>
      <c r="H663" s="90"/>
      <c r="I663" s="63"/>
      <c r="J663" s="63"/>
    </row>
    <row r="664" spans="1:10" s="80" customFormat="1" ht="15" customHeight="1">
      <c r="A664" s="486"/>
      <c r="B664" s="457" t="s">
        <v>1800</v>
      </c>
      <c r="C664" s="450"/>
      <c r="D664" s="473"/>
      <c r="E664" s="654"/>
      <c r="F664" s="453"/>
      <c r="G664" s="89"/>
      <c r="H664" s="90"/>
      <c r="I664" s="63"/>
      <c r="J664" s="63"/>
    </row>
    <row r="665" spans="1:10" s="80" customFormat="1" ht="15" customHeight="1">
      <c r="A665" s="486"/>
      <c r="B665" s="457" t="s">
        <v>1323</v>
      </c>
      <c r="C665" s="450"/>
      <c r="D665" s="473"/>
      <c r="E665" s="654"/>
      <c r="F665" s="453"/>
      <c r="G665" s="89"/>
      <c r="H665" s="90"/>
      <c r="I665" s="63"/>
      <c r="J665" s="63"/>
    </row>
    <row r="666" spans="1:10" s="80" customFormat="1" ht="15" customHeight="1">
      <c r="A666" s="486"/>
      <c r="B666" s="457" t="s">
        <v>1150</v>
      </c>
      <c r="C666" s="450"/>
      <c r="D666" s="473"/>
      <c r="E666" s="654"/>
      <c r="F666" s="453"/>
      <c r="G666" s="89"/>
      <c r="H666" s="90"/>
      <c r="I666" s="63"/>
      <c r="J666" s="63"/>
    </row>
    <row r="667" spans="1:10" s="80" customFormat="1" ht="15" customHeight="1">
      <c r="A667" s="486"/>
      <c r="B667" s="457" t="s">
        <v>1153</v>
      </c>
      <c r="C667" s="450"/>
      <c r="D667" s="473"/>
      <c r="E667" s="654"/>
      <c r="F667" s="453"/>
      <c r="G667" s="89"/>
      <c r="H667" s="90"/>
      <c r="I667" s="63"/>
      <c r="J667" s="63"/>
    </row>
    <row r="668" spans="1:10" s="80" customFormat="1" ht="15" customHeight="1">
      <c r="A668" s="486"/>
      <c r="B668" s="457" t="s">
        <v>1333</v>
      </c>
      <c r="C668" s="450"/>
      <c r="D668" s="473"/>
      <c r="E668" s="654"/>
      <c r="F668" s="453"/>
      <c r="G668" s="89"/>
      <c r="H668" s="90"/>
      <c r="I668" s="63"/>
      <c r="J668" s="63"/>
    </row>
    <row r="669" spans="1:10" s="162" customFormat="1" ht="45" customHeight="1">
      <c r="A669" s="486" t="s">
        <v>1887</v>
      </c>
      <c r="B669" s="458" t="s">
        <v>1888</v>
      </c>
      <c r="C669" s="450" t="s">
        <v>1076</v>
      </c>
      <c r="D669" s="473">
        <v>25</v>
      </c>
      <c r="E669" s="654"/>
      <c r="F669" s="453">
        <f>D669*E669</f>
        <v>0</v>
      </c>
      <c r="G669" s="89"/>
      <c r="H669" s="531"/>
      <c r="I669" s="161"/>
      <c r="J669" s="161"/>
    </row>
    <row r="670" spans="1:10" s="80" customFormat="1" ht="15" customHeight="1">
      <c r="A670" s="486"/>
      <c r="B670" s="457" t="s">
        <v>1889</v>
      </c>
      <c r="C670" s="450"/>
      <c r="D670" s="473"/>
      <c r="E670" s="654"/>
      <c r="F670" s="453"/>
      <c r="G670" s="89"/>
      <c r="H670" s="90"/>
      <c r="I670" s="63"/>
      <c r="J670" s="63"/>
    </row>
    <row r="671" spans="1:10" s="80" customFormat="1" ht="15" customHeight="1">
      <c r="A671" s="486"/>
      <c r="B671" s="457" t="s">
        <v>1800</v>
      </c>
      <c r="C671" s="450"/>
      <c r="D671" s="473"/>
      <c r="E671" s="654"/>
      <c r="F671" s="453"/>
      <c r="G671" s="89"/>
      <c r="H671" s="90"/>
      <c r="I671" s="63"/>
      <c r="J671" s="63"/>
    </row>
    <row r="672" spans="1:10" s="80" customFormat="1" ht="15" customHeight="1">
      <c r="A672" s="486"/>
      <c r="B672" s="457" t="s">
        <v>1323</v>
      </c>
      <c r="C672" s="450"/>
      <c r="D672" s="473"/>
      <c r="E672" s="654"/>
      <c r="F672" s="453"/>
      <c r="G672" s="89"/>
      <c r="H672" s="90"/>
      <c r="I672" s="63"/>
      <c r="J672" s="63"/>
    </row>
    <row r="673" spans="1:10" s="80" customFormat="1" ht="15" customHeight="1">
      <c r="A673" s="486"/>
      <c r="B673" s="457" t="s">
        <v>1150</v>
      </c>
      <c r="C673" s="450"/>
      <c r="D673" s="473"/>
      <c r="E673" s="654"/>
      <c r="F673" s="453"/>
      <c r="G673" s="89"/>
      <c r="H673" s="90"/>
      <c r="I673" s="63"/>
      <c r="J673" s="63"/>
    </row>
    <row r="674" spans="1:10" s="80" customFormat="1" ht="15" customHeight="1">
      <c r="A674" s="486"/>
      <c r="B674" s="457" t="s">
        <v>1153</v>
      </c>
      <c r="C674" s="450"/>
      <c r="D674" s="473"/>
      <c r="E674" s="654"/>
      <c r="F674" s="453"/>
      <c r="G674" s="89"/>
      <c r="H674" s="90"/>
      <c r="I674" s="63"/>
      <c r="J674" s="63"/>
    </row>
    <row r="675" spans="1:10" s="80" customFormat="1" ht="15" customHeight="1">
      <c r="A675" s="486"/>
      <c r="B675" s="457" t="s">
        <v>1333</v>
      </c>
      <c r="C675" s="450"/>
      <c r="D675" s="473"/>
      <c r="E675" s="654"/>
      <c r="F675" s="453"/>
      <c r="G675" s="89"/>
      <c r="H675" s="90"/>
      <c r="I675" s="63"/>
      <c r="J675" s="63"/>
    </row>
    <row r="676" spans="1:10" s="80" customFormat="1" ht="30" customHeight="1" hidden="1">
      <c r="A676" s="486" t="s">
        <v>1890</v>
      </c>
      <c r="B676" s="458" t="s">
        <v>1891</v>
      </c>
      <c r="C676" s="450" t="s">
        <v>1076</v>
      </c>
      <c r="D676" s="473"/>
      <c r="E676" s="654">
        <v>36.85</v>
      </c>
      <c r="F676" s="453">
        <f>D676*E676</f>
        <v>0</v>
      </c>
      <c r="G676" s="89"/>
      <c r="H676" s="90"/>
      <c r="I676" s="63"/>
      <c r="J676" s="63"/>
    </row>
    <row r="677" spans="1:10" s="80" customFormat="1" ht="15" customHeight="1" hidden="1">
      <c r="A677" s="486"/>
      <c r="B677" s="457" t="s">
        <v>1892</v>
      </c>
      <c r="C677" s="450"/>
      <c r="D677" s="473"/>
      <c r="E677" s="654"/>
      <c r="F677" s="453"/>
      <c r="G677" s="89"/>
      <c r="H677" s="90"/>
      <c r="I677" s="63"/>
      <c r="J677" s="63"/>
    </row>
    <row r="678" spans="1:10" s="80" customFormat="1" ht="15" customHeight="1" hidden="1">
      <c r="A678" s="486"/>
      <c r="B678" s="457" t="s">
        <v>1800</v>
      </c>
      <c r="C678" s="450"/>
      <c r="D678" s="473"/>
      <c r="E678" s="654"/>
      <c r="F678" s="453"/>
      <c r="G678" s="89"/>
      <c r="H678" s="90"/>
      <c r="I678" s="63"/>
      <c r="J678" s="63"/>
    </row>
    <row r="679" spans="1:10" s="80" customFormat="1" ht="15" customHeight="1" hidden="1">
      <c r="A679" s="486"/>
      <c r="B679" s="457" t="s">
        <v>1323</v>
      </c>
      <c r="C679" s="450"/>
      <c r="D679" s="473"/>
      <c r="E679" s="654"/>
      <c r="F679" s="453"/>
      <c r="G679" s="89"/>
      <c r="H679" s="90"/>
      <c r="I679" s="63"/>
      <c r="J679" s="63"/>
    </row>
    <row r="680" spans="1:10" s="80" customFormat="1" ht="15" customHeight="1" hidden="1">
      <c r="A680" s="486"/>
      <c r="B680" s="457" t="s">
        <v>1150</v>
      </c>
      <c r="C680" s="450"/>
      <c r="D680" s="473"/>
      <c r="E680" s="654"/>
      <c r="F680" s="453"/>
      <c r="G680" s="89"/>
      <c r="H680" s="90"/>
      <c r="I680" s="63"/>
      <c r="J680" s="63"/>
    </row>
    <row r="681" spans="1:10" s="80" customFormat="1" ht="15" customHeight="1" hidden="1">
      <c r="A681" s="486"/>
      <c r="B681" s="457" t="s">
        <v>1153</v>
      </c>
      <c r="C681" s="450"/>
      <c r="D681" s="473"/>
      <c r="E681" s="654"/>
      <c r="F681" s="453"/>
      <c r="G681" s="89"/>
      <c r="H681" s="90"/>
      <c r="I681" s="63"/>
      <c r="J681" s="63"/>
    </row>
    <row r="682" spans="1:10" s="80" customFormat="1" ht="15" customHeight="1" hidden="1">
      <c r="A682" s="486"/>
      <c r="B682" s="457" t="s">
        <v>1333</v>
      </c>
      <c r="C682" s="450"/>
      <c r="D682" s="473"/>
      <c r="E682" s="654"/>
      <c r="F682" s="453"/>
      <c r="G682" s="89"/>
      <c r="H682" s="90"/>
      <c r="I682" s="63"/>
      <c r="J682" s="63"/>
    </row>
    <row r="683" spans="1:10" s="80" customFormat="1" ht="15" customHeight="1" hidden="1">
      <c r="A683" s="456" t="s">
        <v>1893</v>
      </c>
      <c r="B683" s="458" t="s">
        <v>1894</v>
      </c>
      <c r="C683" s="450" t="s">
        <v>1076</v>
      </c>
      <c r="D683" s="473"/>
      <c r="E683" s="654">
        <v>7.78</v>
      </c>
      <c r="F683" s="453">
        <f aca="true" t="shared" si="3" ref="F683:F690">D683*E683</f>
        <v>0</v>
      </c>
      <c r="G683" s="89"/>
      <c r="H683" s="90"/>
      <c r="I683" s="63"/>
      <c r="J683" s="63"/>
    </row>
    <row r="684" spans="1:10" s="80" customFormat="1" ht="15" customHeight="1" hidden="1">
      <c r="A684" s="456" t="s">
        <v>1895</v>
      </c>
      <c r="B684" s="458" t="s">
        <v>1896</v>
      </c>
      <c r="C684" s="450" t="s">
        <v>1076</v>
      </c>
      <c r="D684" s="473"/>
      <c r="E684" s="654">
        <v>9.13</v>
      </c>
      <c r="F684" s="453">
        <f t="shared" si="3"/>
        <v>0</v>
      </c>
      <c r="G684" s="89"/>
      <c r="H684" s="90"/>
      <c r="I684" s="63"/>
      <c r="J684" s="63"/>
    </row>
    <row r="685" spans="1:10" s="80" customFormat="1" ht="15" customHeight="1" hidden="1">
      <c r="A685" s="456" t="s">
        <v>1897</v>
      </c>
      <c r="B685" s="458" t="s">
        <v>1898</v>
      </c>
      <c r="C685" s="450" t="s">
        <v>1076</v>
      </c>
      <c r="D685" s="473"/>
      <c r="E685" s="654">
        <v>14.21</v>
      </c>
      <c r="F685" s="453">
        <f t="shared" si="3"/>
        <v>0</v>
      </c>
      <c r="G685" s="89"/>
      <c r="H685" s="90"/>
      <c r="I685" s="63"/>
      <c r="J685" s="63"/>
    </row>
    <row r="686" spans="1:10" s="80" customFormat="1" ht="15" customHeight="1" hidden="1">
      <c r="A686" s="456" t="s">
        <v>1899</v>
      </c>
      <c r="B686" s="458" t="s">
        <v>1900</v>
      </c>
      <c r="C686" s="450" t="s">
        <v>1076</v>
      </c>
      <c r="D686" s="473"/>
      <c r="E686" s="654">
        <v>18.4</v>
      </c>
      <c r="F686" s="453">
        <f t="shared" si="3"/>
        <v>0</v>
      </c>
      <c r="G686" s="89"/>
      <c r="H686" s="90"/>
      <c r="I686" s="63"/>
      <c r="J686" s="63"/>
    </row>
    <row r="687" spans="1:10" s="80" customFormat="1" ht="15" customHeight="1" hidden="1">
      <c r="A687" s="456" t="s">
        <v>1901</v>
      </c>
      <c r="B687" s="458" t="s">
        <v>1902</v>
      </c>
      <c r="C687" s="450" t="s">
        <v>1076</v>
      </c>
      <c r="D687" s="473"/>
      <c r="E687" s="654">
        <v>21.1</v>
      </c>
      <c r="F687" s="453">
        <f t="shared" si="3"/>
        <v>0</v>
      </c>
      <c r="G687" s="89"/>
      <c r="H687" s="90"/>
      <c r="I687" s="63"/>
      <c r="J687" s="63"/>
    </row>
    <row r="688" spans="1:10" s="80" customFormat="1" ht="15" customHeight="1" hidden="1">
      <c r="A688" s="456" t="s">
        <v>1903</v>
      </c>
      <c r="B688" s="458" t="s">
        <v>801</v>
      </c>
      <c r="C688" s="450" t="s">
        <v>1076</v>
      </c>
      <c r="D688" s="473"/>
      <c r="E688" s="654">
        <v>30.97</v>
      </c>
      <c r="F688" s="453">
        <f t="shared" si="3"/>
        <v>0</v>
      </c>
      <c r="G688" s="89"/>
      <c r="H688" s="90"/>
      <c r="I688" s="63"/>
      <c r="J688" s="63"/>
    </row>
    <row r="689" spans="1:10" s="80" customFormat="1" ht="15" customHeight="1" hidden="1">
      <c r="A689" s="456" t="s">
        <v>802</v>
      </c>
      <c r="B689" s="458" t="s">
        <v>803</v>
      </c>
      <c r="C689" s="450" t="s">
        <v>1076</v>
      </c>
      <c r="D689" s="473"/>
      <c r="E689" s="654">
        <v>44.38</v>
      </c>
      <c r="F689" s="453">
        <f t="shared" si="3"/>
        <v>0</v>
      </c>
      <c r="G689" s="89"/>
      <c r="H689" s="90"/>
      <c r="I689" s="63"/>
      <c r="J689" s="63"/>
    </row>
    <row r="690" spans="1:10" s="80" customFormat="1" ht="30" customHeight="1" hidden="1">
      <c r="A690" s="456" t="s">
        <v>804</v>
      </c>
      <c r="B690" s="458" t="s">
        <v>805</v>
      </c>
      <c r="C690" s="450" t="s">
        <v>1105</v>
      </c>
      <c r="D690" s="473"/>
      <c r="E690" s="654">
        <v>84.95</v>
      </c>
      <c r="F690" s="453">
        <f t="shared" si="3"/>
        <v>0</v>
      </c>
      <c r="G690" s="89"/>
      <c r="H690" s="90"/>
      <c r="I690" s="63"/>
      <c r="J690" s="63"/>
    </row>
    <row r="691" spans="1:10" s="80" customFormat="1" ht="15" customHeight="1" hidden="1">
      <c r="A691" s="486" t="s">
        <v>806</v>
      </c>
      <c r="B691" s="520" t="s">
        <v>807</v>
      </c>
      <c r="C691" s="450"/>
      <c r="D691" s="473"/>
      <c r="E691" s="654"/>
      <c r="F691" s="453"/>
      <c r="G691" s="89"/>
      <c r="H691" s="90"/>
      <c r="I691" s="63"/>
      <c r="J691" s="63"/>
    </row>
    <row r="692" spans="1:10" s="80" customFormat="1" ht="15" customHeight="1" hidden="1">
      <c r="A692" s="486" t="s">
        <v>808</v>
      </c>
      <c r="B692" s="458" t="s">
        <v>809</v>
      </c>
      <c r="C692" s="450" t="s">
        <v>1157</v>
      </c>
      <c r="D692" s="473"/>
      <c r="E692" s="654">
        <v>484.34</v>
      </c>
      <c r="F692" s="453">
        <f>D692*E692</f>
        <v>0</v>
      </c>
      <c r="G692" s="89"/>
      <c r="H692" s="90"/>
      <c r="I692" s="63"/>
      <c r="J692" s="63"/>
    </row>
    <row r="693" spans="1:10" s="80" customFormat="1" ht="15" customHeight="1" hidden="1">
      <c r="A693" s="486"/>
      <c r="B693" s="457" t="s">
        <v>810</v>
      </c>
      <c r="C693" s="450"/>
      <c r="D693" s="473"/>
      <c r="E693" s="654"/>
      <c r="F693" s="453"/>
      <c r="G693" s="89"/>
      <c r="H693" s="90"/>
      <c r="I693" s="63"/>
      <c r="J693" s="63"/>
    </row>
    <row r="694" spans="1:10" s="80" customFormat="1" ht="30" customHeight="1" hidden="1">
      <c r="A694" s="486"/>
      <c r="B694" s="457" t="s">
        <v>811</v>
      </c>
      <c r="C694" s="450"/>
      <c r="D694" s="473"/>
      <c r="E694" s="654"/>
      <c r="F694" s="453"/>
      <c r="G694" s="89"/>
      <c r="H694" s="90"/>
      <c r="I694" s="63"/>
      <c r="J694" s="63"/>
    </row>
    <row r="695" spans="1:10" s="80" customFormat="1" ht="30" customHeight="1" hidden="1">
      <c r="A695" s="486"/>
      <c r="B695" s="457" t="s">
        <v>812</v>
      </c>
      <c r="C695" s="450"/>
      <c r="D695" s="473"/>
      <c r="E695" s="654"/>
      <c r="F695" s="453"/>
      <c r="G695" s="89"/>
      <c r="H695" s="90"/>
      <c r="I695" s="63"/>
      <c r="J695" s="63"/>
    </row>
    <row r="696" spans="1:10" s="80" customFormat="1" ht="30" customHeight="1" hidden="1">
      <c r="A696" s="486"/>
      <c r="B696" s="457" t="s">
        <v>813</v>
      </c>
      <c r="C696" s="450"/>
      <c r="D696" s="473"/>
      <c r="E696" s="654"/>
      <c r="F696" s="453"/>
      <c r="G696" s="89"/>
      <c r="H696" s="90"/>
      <c r="I696" s="63"/>
      <c r="J696" s="63"/>
    </row>
    <row r="697" spans="1:10" s="80" customFormat="1" ht="15" customHeight="1" hidden="1">
      <c r="A697" s="486"/>
      <c r="B697" s="457" t="s">
        <v>814</v>
      </c>
      <c r="C697" s="450"/>
      <c r="D697" s="473"/>
      <c r="E697" s="654"/>
      <c r="F697" s="453"/>
      <c r="G697" s="89"/>
      <c r="H697" s="90"/>
      <c r="I697" s="63"/>
      <c r="J697" s="63"/>
    </row>
    <row r="698" spans="1:10" s="80" customFormat="1" ht="15" customHeight="1" hidden="1">
      <c r="A698" s="486"/>
      <c r="B698" s="457" t="s">
        <v>1419</v>
      </c>
      <c r="C698" s="450"/>
      <c r="D698" s="473"/>
      <c r="E698" s="654"/>
      <c r="F698" s="453"/>
      <c r="G698" s="89"/>
      <c r="H698" s="90"/>
      <c r="I698" s="63"/>
      <c r="J698" s="63"/>
    </row>
    <row r="699" spans="1:10" s="80" customFormat="1" ht="15" customHeight="1" hidden="1">
      <c r="A699" s="486"/>
      <c r="B699" s="457" t="s">
        <v>1773</v>
      </c>
      <c r="C699" s="450"/>
      <c r="D699" s="473"/>
      <c r="E699" s="654"/>
      <c r="F699" s="453"/>
      <c r="G699" s="89"/>
      <c r="H699" s="90"/>
      <c r="I699" s="63"/>
      <c r="J699" s="63"/>
    </row>
    <row r="700" spans="1:10" s="124" customFormat="1" ht="15" customHeight="1" hidden="1">
      <c r="A700" s="486"/>
      <c r="B700" s="457" t="s">
        <v>1773</v>
      </c>
      <c r="C700" s="450"/>
      <c r="D700" s="473"/>
      <c r="E700" s="654"/>
      <c r="F700" s="453"/>
      <c r="G700" s="89"/>
      <c r="H700" s="90"/>
      <c r="I700" s="123"/>
      <c r="J700" s="123"/>
    </row>
    <row r="701" spans="1:10" s="124" customFormat="1" ht="15" customHeight="1" hidden="1">
      <c r="A701" s="486" t="s">
        <v>815</v>
      </c>
      <c r="B701" s="458" t="s">
        <v>816</v>
      </c>
      <c r="C701" s="450" t="s">
        <v>1157</v>
      </c>
      <c r="D701" s="473"/>
      <c r="E701" s="654">
        <v>605.84</v>
      </c>
      <c r="F701" s="453">
        <f>D701*E701</f>
        <v>0</v>
      </c>
      <c r="G701" s="89"/>
      <c r="H701" s="90"/>
      <c r="I701" s="123"/>
      <c r="J701" s="123"/>
    </row>
    <row r="702" spans="1:10" s="80" customFormat="1" ht="15" customHeight="1" hidden="1">
      <c r="A702" s="486"/>
      <c r="B702" s="457" t="s">
        <v>817</v>
      </c>
      <c r="C702" s="450"/>
      <c r="D702" s="473"/>
      <c r="E702" s="654"/>
      <c r="F702" s="453"/>
      <c r="G702" s="89"/>
      <c r="H702" s="90"/>
      <c r="I702" s="63"/>
      <c r="J702" s="63"/>
    </row>
    <row r="703" spans="1:10" s="80" customFormat="1" ht="30" customHeight="1" hidden="1">
      <c r="A703" s="486"/>
      <c r="B703" s="457" t="s">
        <v>811</v>
      </c>
      <c r="C703" s="450"/>
      <c r="D703" s="473"/>
      <c r="E703" s="654"/>
      <c r="F703" s="453"/>
      <c r="G703" s="89"/>
      <c r="H703" s="90"/>
      <c r="I703" s="63"/>
      <c r="J703" s="63"/>
    </row>
    <row r="704" spans="1:10" s="80" customFormat="1" ht="30" customHeight="1" hidden="1">
      <c r="A704" s="486"/>
      <c r="B704" s="457" t="s">
        <v>812</v>
      </c>
      <c r="C704" s="450"/>
      <c r="D704" s="473"/>
      <c r="E704" s="654"/>
      <c r="F704" s="453"/>
      <c r="G704" s="89"/>
      <c r="H704" s="90"/>
      <c r="I704" s="63"/>
      <c r="J704" s="63"/>
    </row>
    <row r="705" spans="1:10" s="80" customFormat="1" ht="30" customHeight="1" hidden="1">
      <c r="A705" s="486"/>
      <c r="B705" s="457" t="s">
        <v>813</v>
      </c>
      <c r="C705" s="450"/>
      <c r="D705" s="473"/>
      <c r="E705" s="654"/>
      <c r="F705" s="453"/>
      <c r="G705" s="89"/>
      <c r="H705" s="90"/>
      <c r="I705" s="63"/>
      <c r="J705" s="63"/>
    </row>
    <row r="706" spans="1:10" s="80" customFormat="1" ht="15" customHeight="1" hidden="1">
      <c r="A706" s="486"/>
      <c r="B706" s="457" t="s">
        <v>814</v>
      </c>
      <c r="C706" s="450"/>
      <c r="D706" s="473"/>
      <c r="E706" s="654"/>
      <c r="F706" s="453"/>
      <c r="G706" s="89"/>
      <c r="H706" s="90"/>
      <c r="I706" s="63"/>
      <c r="J706" s="63"/>
    </row>
    <row r="707" spans="1:10" s="80" customFormat="1" ht="15" customHeight="1" hidden="1">
      <c r="A707" s="486"/>
      <c r="B707" s="457" t="s">
        <v>1419</v>
      </c>
      <c r="C707" s="450"/>
      <c r="D707" s="473"/>
      <c r="E707" s="654"/>
      <c r="F707" s="453"/>
      <c r="G707" s="89"/>
      <c r="H707" s="90"/>
      <c r="I707" s="63"/>
      <c r="J707" s="63"/>
    </row>
    <row r="708" spans="1:10" s="80" customFormat="1" ht="15" customHeight="1" hidden="1">
      <c r="A708" s="486"/>
      <c r="B708" s="457" t="s">
        <v>1815</v>
      </c>
      <c r="C708" s="450"/>
      <c r="D708" s="473"/>
      <c r="E708" s="654"/>
      <c r="F708" s="453"/>
      <c r="G708" s="89"/>
      <c r="H708" s="90"/>
      <c r="I708" s="63"/>
      <c r="J708" s="63"/>
    </row>
    <row r="709" spans="1:10" s="80" customFormat="1" ht="15" customHeight="1" hidden="1">
      <c r="A709" s="486" t="s">
        <v>818</v>
      </c>
      <c r="B709" s="458" t="s">
        <v>819</v>
      </c>
      <c r="C709" s="450" t="s">
        <v>1157</v>
      </c>
      <c r="D709" s="473"/>
      <c r="E709" s="654">
        <v>465.44</v>
      </c>
      <c r="F709" s="453">
        <f>D709*E709</f>
        <v>0</v>
      </c>
      <c r="G709" s="89"/>
      <c r="H709" s="90"/>
      <c r="I709" s="63"/>
      <c r="J709" s="63"/>
    </row>
    <row r="710" spans="1:10" s="80" customFormat="1" ht="15" customHeight="1" hidden="1">
      <c r="A710" s="486"/>
      <c r="B710" s="457" t="s">
        <v>820</v>
      </c>
      <c r="C710" s="450"/>
      <c r="D710" s="473"/>
      <c r="E710" s="654"/>
      <c r="F710" s="453"/>
      <c r="G710" s="89"/>
      <c r="H710" s="90"/>
      <c r="I710" s="63"/>
      <c r="J710" s="63"/>
    </row>
    <row r="711" spans="1:10" s="80" customFormat="1" ht="30" customHeight="1" hidden="1">
      <c r="A711" s="486"/>
      <c r="B711" s="457" t="s">
        <v>811</v>
      </c>
      <c r="C711" s="450"/>
      <c r="D711" s="473"/>
      <c r="E711" s="654"/>
      <c r="F711" s="453"/>
      <c r="G711" s="89"/>
      <c r="H711" s="90"/>
      <c r="I711" s="63"/>
      <c r="J711" s="63"/>
    </row>
    <row r="712" spans="1:10" s="80" customFormat="1" ht="30" customHeight="1" hidden="1">
      <c r="A712" s="486"/>
      <c r="B712" s="457" t="s">
        <v>812</v>
      </c>
      <c r="C712" s="450"/>
      <c r="D712" s="473"/>
      <c r="E712" s="654"/>
      <c r="F712" s="453"/>
      <c r="G712" s="89"/>
      <c r="H712" s="90"/>
      <c r="I712" s="63"/>
      <c r="J712" s="63"/>
    </row>
    <row r="713" spans="1:10" s="80" customFormat="1" ht="30" customHeight="1" hidden="1">
      <c r="A713" s="486"/>
      <c r="B713" s="457" t="s">
        <v>813</v>
      </c>
      <c r="C713" s="450"/>
      <c r="D713" s="473"/>
      <c r="E713" s="654"/>
      <c r="F713" s="453"/>
      <c r="G713" s="89"/>
      <c r="H713" s="90"/>
      <c r="I713" s="63"/>
      <c r="J713" s="63"/>
    </row>
    <row r="714" spans="1:10" s="80" customFormat="1" ht="15" customHeight="1" hidden="1">
      <c r="A714" s="486"/>
      <c r="B714" s="457" t="s">
        <v>814</v>
      </c>
      <c r="C714" s="450"/>
      <c r="D714" s="473"/>
      <c r="E714" s="654"/>
      <c r="F714" s="453"/>
      <c r="G714" s="89"/>
      <c r="H714" s="90"/>
      <c r="I714" s="63"/>
      <c r="J714" s="63"/>
    </row>
    <row r="715" spans="1:10" s="80" customFormat="1" ht="15" customHeight="1" hidden="1">
      <c r="A715" s="486"/>
      <c r="B715" s="457" t="s">
        <v>1419</v>
      </c>
      <c r="C715" s="450"/>
      <c r="D715" s="473"/>
      <c r="E715" s="654"/>
      <c r="F715" s="453"/>
      <c r="G715" s="89"/>
      <c r="H715" s="90"/>
      <c r="I715" s="63"/>
      <c r="J715" s="63"/>
    </row>
    <row r="716" spans="1:10" s="80" customFormat="1" ht="15" customHeight="1" hidden="1">
      <c r="A716" s="486"/>
      <c r="B716" s="457" t="s">
        <v>1773</v>
      </c>
      <c r="C716" s="450"/>
      <c r="D716" s="473"/>
      <c r="E716" s="654"/>
      <c r="F716" s="453"/>
      <c r="G716" s="89"/>
      <c r="H716" s="90"/>
      <c r="I716" s="63"/>
      <c r="J716" s="63"/>
    </row>
    <row r="717" spans="1:10" s="80" customFormat="1" ht="15" customHeight="1" hidden="1">
      <c r="A717" s="486" t="s">
        <v>821</v>
      </c>
      <c r="B717" s="458" t="s">
        <v>822</v>
      </c>
      <c r="C717" s="450" t="s">
        <v>1157</v>
      </c>
      <c r="D717" s="473"/>
      <c r="E717" s="654">
        <v>536.42</v>
      </c>
      <c r="F717" s="453">
        <f>D717*E717</f>
        <v>0</v>
      </c>
      <c r="G717" s="89"/>
      <c r="H717" s="90"/>
      <c r="I717" s="63"/>
      <c r="J717" s="63"/>
    </row>
    <row r="718" spans="1:10" s="80" customFormat="1" ht="15" customHeight="1" hidden="1">
      <c r="A718" s="486"/>
      <c r="B718" s="457" t="s">
        <v>820</v>
      </c>
      <c r="C718" s="450"/>
      <c r="D718" s="473"/>
      <c r="E718" s="654"/>
      <c r="F718" s="453"/>
      <c r="G718" s="89"/>
      <c r="H718" s="90"/>
      <c r="I718" s="63"/>
      <c r="J718" s="63"/>
    </row>
    <row r="719" spans="1:10" s="80" customFormat="1" ht="30" customHeight="1" hidden="1">
      <c r="A719" s="486"/>
      <c r="B719" s="457" t="s">
        <v>811</v>
      </c>
      <c r="C719" s="450"/>
      <c r="D719" s="473"/>
      <c r="E719" s="654"/>
      <c r="F719" s="453"/>
      <c r="G719" s="89"/>
      <c r="H719" s="90"/>
      <c r="I719" s="63"/>
      <c r="J719" s="63"/>
    </row>
    <row r="720" spans="1:10" s="80" customFormat="1" ht="30" customHeight="1" hidden="1">
      <c r="A720" s="486"/>
      <c r="B720" s="457" t="s">
        <v>812</v>
      </c>
      <c r="C720" s="450"/>
      <c r="D720" s="473"/>
      <c r="E720" s="654"/>
      <c r="F720" s="453"/>
      <c r="G720" s="89"/>
      <c r="H720" s="90"/>
      <c r="I720" s="63"/>
      <c r="J720" s="63"/>
    </row>
    <row r="721" spans="1:10" s="80" customFormat="1" ht="30" customHeight="1" hidden="1">
      <c r="A721" s="486"/>
      <c r="B721" s="457" t="s">
        <v>813</v>
      </c>
      <c r="C721" s="450"/>
      <c r="D721" s="473"/>
      <c r="E721" s="654"/>
      <c r="F721" s="453"/>
      <c r="G721" s="89"/>
      <c r="H721" s="90"/>
      <c r="I721" s="63"/>
      <c r="J721" s="63"/>
    </row>
    <row r="722" spans="1:10" s="80" customFormat="1" ht="15" customHeight="1" hidden="1">
      <c r="A722" s="486"/>
      <c r="B722" s="457" t="s">
        <v>814</v>
      </c>
      <c r="C722" s="450"/>
      <c r="D722" s="473"/>
      <c r="E722" s="654"/>
      <c r="F722" s="453"/>
      <c r="G722" s="89"/>
      <c r="H722" s="90"/>
      <c r="I722" s="63"/>
      <c r="J722" s="63"/>
    </row>
    <row r="723" spans="1:10" s="80" customFormat="1" ht="15" customHeight="1" hidden="1">
      <c r="A723" s="486"/>
      <c r="B723" s="457" t="s">
        <v>1419</v>
      </c>
      <c r="C723" s="450"/>
      <c r="D723" s="473"/>
      <c r="E723" s="654"/>
      <c r="F723" s="453"/>
      <c r="G723" s="89"/>
      <c r="H723" s="90"/>
      <c r="I723" s="63"/>
      <c r="J723" s="63"/>
    </row>
    <row r="724" spans="1:10" s="80" customFormat="1" ht="15" customHeight="1" hidden="1">
      <c r="A724" s="486"/>
      <c r="B724" s="457" t="s">
        <v>1773</v>
      </c>
      <c r="C724" s="450"/>
      <c r="D724" s="473"/>
      <c r="E724" s="654"/>
      <c r="F724" s="453"/>
      <c r="G724" s="89"/>
      <c r="H724" s="90"/>
      <c r="I724" s="63"/>
      <c r="J724" s="63"/>
    </row>
    <row r="725" spans="1:10" s="80" customFormat="1" ht="15" customHeight="1">
      <c r="A725" s="486" t="s">
        <v>823</v>
      </c>
      <c r="B725" s="520" t="s">
        <v>824</v>
      </c>
      <c r="C725" s="450"/>
      <c r="D725" s="473"/>
      <c r="E725" s="654"/>
      <c r="F725" s="453"/>
      <c r="G725" s="89"/>
      <c r="H725" s="90"/>
      <c r="I725" s="63"/>
      <c r="J725" s="63"/>
    </row>
    <row r="726" spans="1:10" s="660" customFormat="1" ht="15" customHeight="1">
      <c r="A726" s="661" t="s">
        <v>825</v>
      </c>
      <c r="B726" s="556" t="s">
        <v>826</v>
      </c>
      <c r="C726" s="549" t="s">
        <v>1157</v>
      </c>
      <c r="D726" s="480">
        <v>5</v>
      </c>
      <c r="E726" s="655"/>
      <c r="F726" s="550">
        <f>D726*E726</f>
        <v>0</v>
      </c>
      <c r="G726" s="657"/>
      <c r="H726" s="658"/>
      <c r="I726" s="659"/>
      <c r="J726" s="659"/>
    </row>
    <row r="727" spans="1:10" s="80" customFormat="1" ht="15" customHeight="1" hidden="1">
      <c r="A727" s="486" t="s">
        <v>827</v>
      </c>
      <c r="B727" s="520" t="s">
        <v>828</v>
      </c>
      <c r="C727" s="450"/>
      <c r="D727" s="473"/>
      <c r="E727" s="654"/>
      <c r="F727" s="453"/>
      <c r="G727" s="89"/>
      <c r="H727" s="90"/>
      <c r="I727" s="63"/>
      <c r="J727" s="63"/>
    </row>
    <row r="728" spans="1:10" s="80" customFormat="1" ht="15" customHeight="1" hidden="1">
      <c r="A728" s="486" t="s">
        <v>829</v>
      </c>
      <c r="B728" s="458" t="s">
        <v>830</v>
      </c>
      <c r="C728" s="450" t="s">
        <v>1157</v>
      </c>
      <c r="D728" s="473"/>
      <c r="E728" s="654"/>
      <c r="F728" s="453">
        <f>D728*E728</f>
        <v>0</v>
      </c>
      <c r="G728" s="89"/>
      <c r="H728" s="90"/>
      <c r="I728" s="63"/>
      <c r="J728" s="63"/>
    </row>
    <row r="729" spans="1:10" s="80" customFormat="1" ht="15" customHeight="1" hidden="1">
      <c r="A729" s="486"/>
      <c r="B729" s="457" t="s">
        <v>831</v>
      </c>
      <c r="C729" s="450"/>
      <c r="D729" s="473"/>
      <c r="E729" s="654"/>
      <c r="F729" s="453"/>
      <c r="G729" s="89"/>
      <c r="H729" s="90"/>
      <c r="I729" s="63"/>
      <c r="J729" s="63"/>
    </row>
    <row r="730" spans="1:10" s="80" customFormat="1" ht="15" customHeight="1" hidden="1">
      <c r="A730" s="486"/>
      <c r="B730" s="457" t="s">
        <v>1773</v>
      </c>
      <c r="C730" s="450"/>
      <c r="D730" s="473"/>
      <c r="E730" s="654"/>
      <c r="F730" s="453"/>
      <c r="G730" s="89"/>
      <c r="H730" s="90"/>
      <c r="I730" s="63"/>
      <c r="J730" s="63"/>
    </row>
    <row r="731" spans="1:10" s="124" customFormat="1" ht="15" customHeight="1" hidden="1">
      <c r="A731" s="486" t="s">
        <v>832</v>
      </c>
      <c r="B731" s="532" t="s">
        <v>833</v>
      </c>
      <c r="C731" s="450" t="s">
        <v>1157</v>
      </c>
      <c r="D731" s="473"/>
      <c r="E731" s="654"/>
      <c r="F731" s="453">
        <f>D731*E731</f>
        <v>0</v>
      </c>
      <c r="G731" s="89"/>
      <c r="H731" s="90"/>
      <c r="I731" s="123"/>
      <c r="J731" s="123"/>
    </row>
    <row r="732" spans="1:10" s="124" customFormat="1" ht="45" customHeight="1" hidden="1">
      <c r="A732" s="486" t="s">
        <v>834</v>
      </c>
      <c r="B732" s="458" t="s">
        <v>835</v>
      </c>
      <c r="C732" s="450" t="s">
        <v>1157</v>
      </c>
      <c r="D732" s="473"/>
      <c r="E732" s="654"/>
      <c r="F732" s="453">
        <f>D732*E732</f>
        <v>0</v>
      </c>
      <c r="G732" s="89"/>
      <c r="H732" s="90"/>
      <c r="I732" s="123"/>
      <c r="J732" s="123"/>
    </row>
    <row r="733" spans="1:10" s="124" customFormat="1" ht="15" customHeight="1" hidden="1">
      <c r="A733" s="486"/>
      <c r="B733" s="457" t="s">
        <v>1616</v>
      </c>
      <c r="C733" s="450"/>
      <c r="D733" s="473"/>
      <c r="E733" s="654"/>
      <c r="F733" s="453"/>
      <c r="G733" s="89"/>
      <c r="H733" s="90"/>
      <c r="I733" s="123"/>
      <c r="J733" s="123"/>
    </row>
    <row r="734" spans="1:10" s="124" customFormat="1" ht="15" customHeight="1" hidden="1">
      <c r="A734" s="486"/>
      <c r="B734" s="457" t="s">
        <v>836</v>
      </c>
      <c r="C734" s="450"/>
      <c r="D734" s="473"/>
      <c r="E734" s="654"/>
      <c r="F734" s="453"/>
      <c r="G734" s="89"/>
      <c r="H734" s="90"/>
      <c r="I734" s="123"/>
      <c r="J734" s="123"/>
    </row>
    <row r="735" spans="1:10" s="124" customFormat="1" ht="15" customHeight="1" hidden="1">
      <c r="A735" s="486"/>
      <c r="B735" s="457" t="s">
        <v>1116</v>
      </c>
      <c r="C735" s="450"/>
      <c r="D735" s="473"/>
      <c r="E735" s="654"/>
      <c r="F735" s="453"/>
      <c r="G735" s="89"/>
      <c r="H735" s="90"/>
      <c r="I735" s="123"/>
      <c r="J735" s="123"/>
    </row>
    <row r="736" spans="1:10" s="124" customFormat="1" ht="15" customHeight="1" hidden="1">
      <c r="A736" s="486"/>
      <c r="B736" s="457" t="s">
        <v>837</v>
      </c>
      <c r="C736" s="450"/>
      <c r="D736" s="473"/>
      <c r="E736" s="654"/>
      <c r="F736" s="453"/>
      <c r="G736" s="89"/>
      <c r="H736" s="90"/>
      <c r="I736" s="123"/>
      <c r="J736" s="123"/>
    </row>
    <row r="737" spans="1:10" s="124" customFormat="1" ht="15" customHeight="1" hidden="1">
      <c r="A737" s="486"/>
      <c r="B737" s="457" t="s">
        <v>1065</v>
      </c>
      <c r="C737" s="450"/>
      <c r="D737" s="473"/>
      <c r="E737" s="654"/>
      <c r="F737" s="453"/>
      <c r="G737" s="89"/>
      <c r="H737" s="90"/>
      <c r="I737" s="123"/>
      <c r="J737" s="123"/>
    </row>
    <row r="738" spans="1:10" s="124" customFormat="1" ht="15" customHeight="1" hidden="1">
      <c r="A738" s="486"/>
      <c r="B738" s="457" t="s">
        <v>1108</v>
      </c>
      <c r="C738" s="450"/>
      <c r="D738" s="473"/>
      <c r="E738" s="654"/>
      <c r="F738" s="453"/>
      <c r="G738" s="89"/>
      <c r="H738" s="90"/>
      <c r="I738" s="123"/>
      <c r="J738" s="123"/>
    </row>
    <row r="739" spans="1:10" s="124" customFormat="1" ht="30" customHeight="1" hidden="1">
      <c r="A739" s="486"/>
      <c r="B739" s="457" t="s">
        <v>838</v>
      </c>
      <c r="C739" s="450"/>
      <c r="D739" s="473"/>
      <c r="E739" s="654"/>
      <c r="F739" s="453"/>
      <c r="G739" s="89"/>
      <c r="H739" s="90"/>
      <c r="I739" s="123"/>
      <c r="J739" s="123"/>
    </row>
    <row r="740" spans="1:250" s="124" customFormat="1" ht="15" customHeight="1" hidden="1">
      <c r="A740" s="533"/>
      <c r="B740" s="534" t="s">
        <v>1403</v>
      </c>
      <c r="C740" s="450"/>
      <c r="D740" s="535"/>
      <c r="E740" s="654"/>
      <c r="F740" s="453"/>
      <c r="G740" s="89"/>
      <c r="H740" s="90"/>
      <c r="I740" s="536"/>
      <c r="J740" s="536"/>
      <c r="K740" s="536"/>
      <c r="L740" s="536"/>
      <c r="M740" s="536"/>
      <c r="N740" s="536"/>
      <c r="O740" s="536"/>
      <c r="P740" s="536"/>
      <c r="Q740" s="536"/>
      <c r="R740" s="536"/>
      <c r="S740" s="536"/>
      <c r="T740" s="536"/>
      <c r="U740" s="536"/>
      <c r="V740" s="536"/>
      <c r="W740" s="536"/>
      <c r="X740" s="536"/>
      <c r="Y740" s="536"/>
      <c r="Z740" s="536"/>
      <c r="AA740" s="536"/>
      <c r="AB740" s="536"/>
      <c r="AC740" s="536"/>
      <c r="AD740" s="536"/>
      <c r="AE740" s="536"/>
      <c r="AF740" s="536"/>
      <c r="AG740" s="536"/>
      <c r="AH740" s="536"/>
      <c r="AI740" s="536"/>
      <c r="AJ740" s="536"/>
      <c r="AK740" s="536"/>
      <c r="AL740" s="536"/>
      <c r="AM740" s="536"/>
      <c r="AN740" s="536"/>
      <c r="AO740" s="536"/>
      <c r="AP740" s="536"/>
      <c r="AQ740" s="536"/>
      <c r="AR740" s="536"/>
      <c r="AS740" s="536"/>
      <c r="AT740" s="536"/>
      <c r="AU740" s="536"/>
      <c r="AV740" s="536"/>
      <c r="AW740" s="536"/>
      <c r="AX740" s="536"/>
      <c r="AY740" s="536"/>
      <c r="AZ740" s="536"/>
      <c r="BA740" s="536"/>
      <c r="BB740" s="536"/>
      <c r="BC740" s="536"/>
      <c r="BD740" s="536"/>
      <c r="BE740" s="536"/>
      <c r="BF740" s="536"/>
      <c r="BG740" s="536"/>
      <c r="BH740" s="536"/>
      <c r="BI740" s="536"/>
      <c r="BJ740" s="536"/>
      <c r="BK740" s="536"/>
      <c r="BL740" s="536"/>
      <c r="BM740" s="536"/>
      <c r="BN740" s="536"/>
      <c r="BO740" s="536"/>
      <c r="BP740" s="536"/>
      <c r="BQ740" s="536"/>
      <c r="BR740" s="536"/>
      <c r="BS740" s="536"/>
      <c r="BT740" s="536"/>
      <c r="BU740" s="536"/>
      <c r="BV740" s="536"/>
      <c r="BW740" s="536"/>
      <c r="BX740" s="536"/>
      <c r="BY740" s="536"/>
      <c r="BZ740" s="536"/>
      <c r="CA740" s="536"/>
      <c r="CB740" s="536"/>
      <c r="CC740" s="536"/>
      <c r="CD740" s="536"/>
      <c r="CE740" s="536"/>
      <c r="CF740" s="536"/>
      <c r="CG740" s="536"/>
      <c r="CH740" s="536"/>
      <c r="CI740" s="536"/>
      <c r="CJ740" s="536"/>
      <c r="CK740" s="536"/>
      <c r="CL740" s="536"/>
      <c r="CM740" s="536"/>
      <c r="CN740" s="536"/>
      <c r="CO740" s="536"/>
      <c r="CP740" s="536"/>
      <c r="CQ740" s="536"/>
      <c r="CR740" s="536"/>
      <c r="CS740" s="536"/>
      <c r="CT740" s="536"/>
      <c r="CU740" s="536"/>
      <c r="CV740" s="536"/>
      <c r="CW740" s="536"/>
      <c r="CX740" s="536"/>
      <c r="CY740" s="536"/>
      <c r="CZ740" s="536"/>
      <c r="DA740" s="536"/>
      <c r="DB740" s="536"/>
      <c r="DC740" s="536"/>
      <c r="DD740" s="536"/>
      <c r="DE740" s="536"/>
      <c r="DF740" s="536"/>
      <c r="DG740" s="536"/>
      <c r="DH740" s="536"/>
      <c r="DI740" s="536"/>
      <c r="DJ740" s="536"/>
      <c r="DK740" s="536"/>
      <c r="DL740" s="536"/>
      <c r="DM740" s="536"/>
      <c r="DN740" s="536"/>
      <c r="DO740" s="536"/>
      <c r="DP740" s="536"/>
      <c r="DQ740" s="536"/>
      <c r="DR740" s="536"/>
      <c r="DS740" s="536"/>
      <c r="DT740" s="536"/>
      <c r="DU740" s="536"/>
      <c r="DV740" s="536"/>
      <c r="DW740" s="536"/>
      <c r="DX740" s="536"/>
      <c r="DY740" s="536"/>
      <c r="DZ740" s="536"/>
      <c r="EA740" s="536"/>
      <c r="EB740" s="536"/>
      <c r="EC740" s="536"/>
      <c r="ED740" s="536"/>
      <c r="EE740" s="536"/>
      <c r="EF740" s="536"/>
      <c r="EG740" s="536"/>
      <c r="EH740" s="536"/>
      <c r="EI740" s="536"/>
      <c r="EJ740" s="536"/>
      <c r="EK740" s="536"/>
      <c r="EL740" s="536"/>
      <c r="EM740" s="536"/>
      <c r="EN740" s="536"/>
      <c r="EO740" s="536"/>
      <c r="EP740" s="536"/>
      <c r="EQ740" s="536"/>
      <c r="ER740" s="536"/>
      <c r="ES740" s="536"/>
      <c r="ET740" s="536"/>
      <c r="EU740" s="536"/>
      <c r="EV740" s="536"/>
      <c r="EW740" s="536"/>
      <c r="EX740" s="536"/>
      <c r="EY740" s="536"/>
      <c r="EZ740" s="536"/>
      <c r="FA740" s="536"/>
      <c r="FB740" s="536"/>
      <c r="FC740" s="536"/>
      <c r="FD740" s="536"/>
      <c r="FE740" s="536"/>
      <c r="FF740" s="536"/>
      <c r="FG740" s="536"/>
      <c r="FH740" s="536"/>
      <c r="FI740" s="536"/>
      <c r="FJ740" s="536"/>
      <c r="FK740" s="536"/>
      <c r="FL740" s="536"/>
      <c r="FM740" s="536"/>
      <c r="FN740" s="536"/>
      <c r="FO740" s="536"/>
      <c r="FP740" s="536"/>
      <c r="FQ740" s="536"/>
      <c r="FR740" s="536"/>
      <c r="FS740" s="536"/>
      <c r="FT740" s="536"/>
      <c r="FU740" s="536"/>
      <c r="FV740" s="536"/>
      <c r="FW740" s="536"/>
      <c r="FX740" s="536"/>
      <c r="FY740" s="536"/>
      <c r="FZ740" s="536"/>
      <c r="GA740" s="536"/>
      <c r="GB740" s="536"/>
      <c r="GC740" s="536"/>
      <c r="GD740" s="536"/>
      <c r="GE740" s="536"/>
      <c r="GF740" s="536"/>
      <c r="GG740" s="536"/>
      <c r="GH740" s="536"/>
      <c r="GI740" s="536"/>
      <c r="GJ740" s="536"/>
      <c r="GK740" s="536"/>
      <c r="GL740" s="536"/>
      <c r="GM740" s="536"/>
      <c r="GN740" s="536"/>
      <c r="GO740" s="536"/>
      <c r="GP740" s="536"/>
      <c r="GQ740" s="536"/>
      <c r="GR740" s="536"/>
      <c r="GS740" s="536"/>
      <c r="GT740" s="536"/>
      <c r="GU740" s="536"/>
      <c r="GV740" s="536"/>
      <c r="GW740" s="536"/>
      <c r="GX740" s="536"/>
      <c r="GY740" s="536"/>
      <c r="GZ740" s="536"/>
      <c r="HA740" s="536"/>
      <c r="HB740" s="536"/>
      <c r="HC740" s="536"/>
      <c r="HD740" s="536"/>
      <c r="HE740" s="536"/>
      <c r="HF740" s="536"/>
      <c r="HG740" s="536"/>
      <c r="HH740" s="536"/>
      <c r="HI740" s="536"/>
      <c r="HJ740" s="536"/>
      <c r="HK740" s="536"/>
      <c r="HL740" s="536"/>
      <c r="HM740" s="536"/>
      <c r="HN740" s="536"/>
      <c r="HO740" s="536"/>
      <c r="HP740" s="536"/>
      <c r="HQ740" s="536"/>
      <c r="HR740" s="536"/>
      <c r="HS740" s="536"/>
      <c r="HT740" s="536"/>
      <c r="HU740" s="536"/>
      <c r="HV740" s="536"/>
      <c r="HW740" s="536"/>
      <c r="HX740" s="536"/>
      <c r="HY740" s="536"/>
      <c r="HZ740" s="536"/>
      <c r="IA740" s="536"/>
      <c r="IB740" s="536"/>
      <c r="IC740" s="536"/>
      <c r="ID740" s="536"/>
      <c r="IE740" s="536"/>
      <c r="IF740" s="536"/>
      <c r="IG740" s="536"/>
      <c r="IH740" s="536"/>
      <c r="II740" s="536"/>
      <c r="IJ740" s="536"/>
      <c r="IK740" s="536"/>
      <c r="IL740" s="536"/>
      <c r="IM740" s="536"/>
      <c r="IN740" s="536"/>
      <c r="IO740" s="536"/>
      <c r="IP740" s="536"/>
    </row>
    <row r="741" spans="1:250" s="124" customFormat="1" ht="15" customHeight="1" hidden="1">
      <c r="A741" s="533"/>
      <c r="B741" s="534" t="s">
        <v>1400</v>
      </c>
      <c r="C741" s="450"/>
      <c r="D741" s="535"/>
      <c r="E741" s="654"/>
      <c r="F741" s="453"/>
      <c r="G741" s="89"/>
      <c r="H741" s="90"/>
      <c r="I741" s="536"/>
      <c r="J741" s="536"/>
      <c r="K741" s="536"/>
      <c r="L741" s="536"/>
      <c r="M741" s="536"/>
      <c r="N741" s="536"/>
      <c r="O741" s="536"/>
      <c r="P741" s="536"/>
      <c r="Q741" s="536"/>
      <c r="R741" s="536"/>
      <c r="S741" s="536"/>
      <c r="T741" s="536"/>
      <c r="U741" s="536"/>
      <c r="V741" s="536"/>
      <c r="W741" s="536"/>
      <c r="X741" s="536"/>
      <c r="Y741" s="536"/>
      <c r="Z741" s="536"/>
      <c r="AA741" s="536"/>
      <c r="AB741" s="536"/>
      <c r="AC741" s="536"/>
      <c r="AD741" s="536"/>
      <c r="AE741" s="536"/>
      <c r="AF741" s="536"/>
      <c r="AG741" s="536"/>
      <c r="AH741" s="536"/>
      <c r="AI741" s="536"/>
      <c r="AJ741" s="536"/>
      <c r="AK741" s="536"/>
      <c r="AL741" s="536"/>
      <c r="AM741" s="536"/>
      <c r="AN741" s="536"/>
      <c r="AO741" s="536"/>
      <c r="AP741" s="536"/>
      <c r="AQ741" s="536"/>
      <c r="AR741" s="536"/>
      <c r="AS741" s="536"/>
      <c r="AT741" s="536"/>
      <c r="AU741" s="536"/>
      <c r="AV741" s="536"/>
      <c r="AW741" s="536"/>
      <c r="AX741" s="536"/>
      <c r="AY741" s="536"/>
      <c r="AZ741" s="536"/>
      <c r="BA741" s="536"/>
      <c r="BB741" s="536"/>
      <c r="BC741" s="536"/>
      <c r="BD741" s="536"/>
      <c r="BE741" s="536"/>
      <c r="BF741" s="536"/>
      <c r="BG741" s="536"/>
      <c r="BH741" s="536"/>
      <c r="BI741" s="536"/>
      <c r="BJ741" s="536"/>
      <c r="BK741" s="536"/>
      <c r="BL741" s="536"/>
      <c r="BM741" s="536"/>
      <c r="BN741" s="536"/>
      <c r="BO741" s="536"/>
      <c r="BP741" s="536"/>
      <c r="BQ741" s="536"/>
      <c r="BR741" s="536"/>
      <c r="BS741" s="536"/>
      <c r="BT741" s="536"/>
      <c r="BU741" s="536"/>
      <c r="BV741" s="536"/>
      <c r="BW741" s="536"/>
      <c r="BX741" s="536"/>
      <c r="BY741" s="536"/>
      <c r="BZ741" s="536"/>
      <c r="CA741" s="536"/>
      <c r="CB741" s="536"/>
      <c r="CC741" s="536"/>
      <c r="CD741" s="536"/>
      <c r="CE741" s="536"/>
      <c r="CF741" s="536"/>
      <c r="CG741" s="536"/>
      <c r="CH741" s="536"/>
      <c r="CI741" s="536"/>
      <c r="CJ741" s="536"/>
      <c r="CK741" s="536"/>
      <c r="CL741" s="536"/>
      <c r="CM741" s="536"/>
      <c r="CN741" s="536"/>
      <c r="CO741" s="536"/>
      <c r="CP741" s="536"/>
      <c r="CQ741" s="536"/>
      <c r="CR741" s="536"/>
      <c r="CS741" s="536"/>
      <c r="CT741" s="536"/>
      <c r="CU741" s="536"/>
      <c r="CV741" s="536"/>
      <c r="CW741" s="536"/>
      <c r="CX741" s="536"/>
      <c r="CY741" s="536"/>
      <c r="CZ741" s="536"/>
      <c r="DA741" s="536"/>
      <c r="DB741" s="536"/>
      <c r="DC741" s="536"/>
      <c r="DD741" s="536"/>
      <c r="DE741" s="536"/>
      <c r="DF741" s="536"/>
      <c r="DG741" s="536"/>
      <c r="DH741" s="536"/>
      <c r="DI741" s="536"/>
      <c r="DJ741" s="536"/>
      <c r="DK741" s="536"/>
      <c r="DL741" s="536"/>
      <c r="DM741" s="536"/>
      <c r="DN741" s="536"/>
      <c r="DO741" s="536"/>
      <c r="DP741" s="536"/>
      <c r="DQ741" s="536"/>
      <c r="DR741" s="536"/>
      <c r="DS741" s="536"/>
      <c r="DT741" s="536"/>
      <c r="DU741" s="536"/>
      <c r="DV741" s="536"/>
      <c r="DW741" s="536"/>
      <c r="DX741" s="536"/>
      <c r="DY741" s="536"/>
      <c r="DZ741" s="536"/>
      <c r="EA741" s="536"/>
      <c r="EB741" s="536"/>
      <c r="EC741" s="536"/>
      <c r="ED741" s="536"/>
      <c r="EE741" s="536"/>
      <c r="EF741" s="536"/>
      <c r="EG741" s="536"/>
      <c r="EH741" s="536"/>
      <c r="EI741" s="536"/>
      <c r="EJ741" s="536"/>
      <c r="EK741" s="536"/>
      <c r="EL741" s="536"/>
      <c r="EM741" s="536"/>
      <c r="EN741" s="536"/>
      <c r="EO741" s="536"/>
      <c r="EP741" s="536"/>
      <c r="EQ741" s="536"/>
      <c r="ER741" s="536"/>
      <c r="ES741" s="536"/>
      <c r="ET741" s="536"/>
      <c r="EU741" s="536"/>
      <c r="EV741" s="536"/>
      <c r="EW741" s="536"/>
      <c r="EX741" s="536"/>
      <c r="EY741" s="536"/>
      <c r="EZ741" s="536"/>
      <c r="FA741" s="536"/>
      <c r="FB741" s="536"/>
      <c r="FC741" s="536"/>
      <c r="FD741" s="536"/>
      <c r="FE741" s="536"/>
      <c r="FF741" s="536"/>
      <c r="FG741" s="536"/>
      <c r="FH741" s="536"/>
      <c r="FI741" s="536"/>
      <c r="FJ741" s="536"/>
      <c r="FK741" s="536"/>
      <c r="FL741" s="536"/>
      <c r="FM741" s="536"/>
      <c r="FN741" s="536"/>
      <c r="FO741" s="536"/>
      <c r="FP741" s="536"/>
      <c r="FQ741" s="536"/>
      <c r="FR741" s="536"/>
      <c r="FS741" s="536"/>
      <c r="FT741" s="536"/>
      <c r="FU741" s="536"/>
      <c r="FV741" s="536"/>
      <c r="FW741" s="536"/>
      <c r="FX741" s="536"/>
      <c r="FY741" s="536"/>
      <c r="FZ741" s="536"/>
      <c r="GA741" s="536"/>
      <c r="GB741" s="536"/>
      <c r="GC741" s="536"/>
      <c r="GD741" s="536"/>
      <c r="GE741" s="536"/>
      <c r="GF741" s="536"/>
      <c r="GG741" s="536"/>
      <c r="GH741" s="536"/>
      <c r="GI741" s="536"/>
      <c r="GJ741" s="536"/>
      <c r="GK741" s="536"/>
      <c r="GL741" s="536"/>
      <c r="GM741" s="536"/>
      <c r="GN741" s="536"/>
      <c r="GO741" s="536"/>
      <c r="GP741" s="536"/>
      <c r="GQ741" s="536"/>
      <c r="GR741" s="536"/>
      <c r="GS741" s="536"/>
      <c r="GT741" s="536"/>
      <c r="GU741" s="536"/>
      <c r="GV741" s="536"/>
      <c r="GW741" s="536"/>
      <c r="GX741" s="536"/>
      <c r="GY741" s="536"/>
      <c r="GZ741" s="536"/>
      <c r="HA741" s="536"/>
      <c r="HB741" s="536"/>
      <c r="HC741" s="536"/>
      <c r="HD741" s="536"/>
      <c r="HE741" s="536"/>
      <c r="HF741" s="536"/>
      <c r="HG741" s="536"/>
      <c r="HH741" s="536"/>
      <c r="HI741" s="536"/>
      <c r="HJ741" s="536"/>
      <c r="HK741" s="536"/>
      <c r="HL741" s="536"/>
      <c r="HM741" s="536"/>
      <c r="HN741" s="536"/>
      <c r="HO741" s="536"/>
      <c r="HP741" s="536"/>
      <c r="HQ741" s="536"/>
      <c r="HR741" s="536"/>
      <c r="HS741" s="536"/>
      <c r="HT741" s="536"/>
      <c r="HU741" s="536"/>
      <c r="HV741" s="536"/>
      <c r="HW741" s="536"/>
      <c r="HX741" s="536"/>
      <c r="HY741" s="536"/>
      <c r="HZ741" s="536"/>
      <c r="IA741" s="536"/>
      <c r="IB741" s="536"/>
      <c r="IC741" s="536"/>
      <c r="ID741" s="536"/>
      <c r="IE741" s="536"/>
      <c r="IF741" s="536"/>
      <c r="IG741" s="536"/>
      <c r="IH741" s="536"/>
      <c r="II741" s="536"/>
      <c r="IJ741" s="536"/>
      <c r="IK741" s="536"/>
      <c r="IL741" s="536"/>
      <c r="IM741" s="536"/>
      <c r="IN741" s="536"/>
      <c r="IO741" s="536"/>
      <c r="IP741" s="536"/>
    </row>
    <row r="742" spans="1:10" s="124" customFormat="1" ht="15" customHeight="1" hidden="1">
      <c r="A742" s="486"/>
      <c r="B742" s="534" t="s">
        <v>1401</v>
      </c>
      <c r="C742" s="450"/>
      <c r="D742" s="473"/>
      <c r="E742" s="654"/>
      <c r="F742" s="453"/>
      <c r="G742" s="89"/>
      <c r="H742" s="90"/>
      <c r="I742" s="123"/>
      <c r="J742" s="123"/>
    </row>
    <row r="743" spans="1:10" s="124" customFormat="1" ht="30" customHeight="1" hidden="1">
      <c r="A743" s="486"/>
      <c r="B743" s="457" t="s">
        <v>839</v>
      </c>
      <c r="C743" s="450"/>
      <c r="D743" s="473"/>
      <c r="E743" s="654"/>
      <c r="F743" s="453"/>
      <c r="G743" s="89"/>
      <c r="H743" s="90"/>
      <c r="I743" s="123"/>
      <c r="J743" s="123"/>
    </row>
    <row r="744" spans="1:10" s="124" customFormat="1" ht="15" customHeight="1" hidden="1">
      <c r="A744" s="486"/>
      <c r="B744" s="457" t="s">
        <v>840</v>
      </c>
      <c r="C744" s="450"/>
      <c r="D744" s="473"/>
      <c r="E744" s="654"/>
      <c r="F744" s="453"/>
      <c r="G744" s="89"/>
      <c r="H744" s="90"/>
      <c r="I744" s="123"/>
      <c r="J744" s="123"/>
    </row>
    <row r="745" spans="1:10" s="124" customFormat="1" ht="15" customHeight="1" hidden="1">
      <c r="A745" s="486"/>
      <c r="B745" s="457" t="s">
        <v>1727</v>
      </c>
      <c r="C745" s="450"/>
      <c r="D745" s="473"/>
      <c r="E745" s="654"/>
      <c r="F745" s="453"/>
      <c r="G745" s="89"/>
      <c r="H745" s="90"/>
      <c r="I745" s="123"/>
      <c r="J745" s="123"/>
    </row>
    <row r="746" spans="1:10" s="124" customFormat="1" ht="15" customHeight="1" hidden="1">
      <c r="A746" s="486"/>
      <c r="B746" s="457" t="s">
        <v>841</v>
      </c>
      <c r="C746" s="450"/>
      <c r="D746" s="473"/>
      <c r="E746" s="654"/>
      <c r="F746" s="453"/>
      <c r="G746" s="89"/>
      <c r="H746" s="90"/>
      <c r="I746" s="123"/>
      <c r="J746" s="123"/>
    </row>
    <row r="747" spans="1:10" s="124" customFormat="1" ht="15" customHeight="1" hidden="1">
      <c r="A747" s="486"/>
      <c r="B747" s="457" t="s">
        <v>1328</v>
      </c>
      <c r="C747" s="450"/>
      <c r="D747" s="473"/>
      <c r="E747" s="654"/>
      <c r="F747" s="453"/>
      <c r="G747" s="89"/>
      <c r="H747" s="90"/>
      <c r="I747" s="123"/>
      <c r="J747" s="123"/>
    </row>
    <row r="748" spans="1:10" s="124" customFormat="1" ht="15" customHeight="1" hidden="1">
      <c r="A748" s="486"/>
      <c r="B748" s="457" t="s">
        <v>842</v>
      </c>
      <c r="C748" s="450"/>
      <c r="D748" s="473"/>
      <c r="E748" s="654"/>
      <c r="F748" s="453"/>
      <c r="G748" s="89"/>
      <c r="H748" s="90"/>
      <c r="I748" s="123"/>
      <c r="J748" s="123"/>
    </row>
    <row r="749" spans="1:10" s="124" customFormat="1" ht="15" customHeight="1" hidden="1">
      <c r="A749" s="486"/>
      <c r="B749" s="457" t="s">
        <v>843</v>
      </c>
      <c r="C749" s="450"/>
      <c r="D749" s="473"/>
      <c r="E749" s="654"/>
      <c r="F749" s="453"/>
      <c r="G749" s="89"/>
      <c r="H749" s="90"/>
      <c r="I749" s="123"/>
      <c r="J749" s="123"/>
    </row>
    <row r="750" spans="1:10" s="124" customFormat="1" ht="15" customHeight="1" hidden="1">
      <c r="A750" s="486"/>
      <c r="B750" s="457" t="s">
        <v>844</v>
      </c>
      <c r="C750" s="450"/>
      <c r="D750" s="473"/>
      <c r="E750" s="654"/>
      <c r="F750" s="453"/>
      <c r="G750" s="89"/>
      <c r="H750" s="90"/>
      <c r="I750" s="123"/>
      <c r="J750" s="123"/>
    </row>
    <row r="751" spans="1:10" s="124" customFormat="1" ht="15" customHeight="1" hidden="1">
      <c r="A751" s="486" t="s">
        <v>845</v>
      </c>
      <c r="B751" s="520" t="s">
        <v>846</v>
      </c>
      <c r="C751" s="450"/>
      <c r="D751" s="473"/>
      <c r="E751" s="654"/>
      <c r="F751" s="453"/>
      <c r="G751" s="89"/>
      <c r="H751" s="90"/>
      <c r="I751" s="123"/>
      <c r="J751" s="123"/>
    </row>
    <row r="752" spans="1:10" s="124" customFormat="1" ht="15" customHeight="1" hidden="1">
      <c r="A752" s="486" t="s">
        <v>847</v>
      </c>
      <c r="B752" s="458" t="s">
        <v>848</v>
      </c>
      <c r="C752" s="450" t="s">
        <v>1157</v>
      </c>
      <c r="D752" s="473"/>
      <c r="E752" s="654"/>
      <c r="F752" s="453">
        <f>D752*E752</f>
        <v>0</v>
      </c>
      <c r="G752" s="89"/>
      <c r="H752" s="90"/>
      <c r="I752" s="123"/>
      <c r="J752" s="123"/>
    </row>
    <row r="753" spans="1:10" s="124" customFormat="1" ht="15" customHeight="1">
      <c r="A753" s="486" t="s">
        <v>849</v>
      </c>
      <c r="B753" s="520" t="s">
        <v>1176</v>
      </c>
      <c r="C753" s="450"/>
      <c r="D753" s="473"/>
      <c r="E753" s="654"/>
      <c r="F753" s="453"/>
      <c r="G753" s="89"/>
      <c r="H753" s="90"/>
      <c r="I753" s="123"/>
      <c r="J753" s="123"/>
    </row>
    <row r="754" spans="1:10" s="124" customFormat="1" ht="15" customHeight="1">
      <c r="A754" s="486" t="s">
        <v>850</v>
      </c>
      <c r="B754" s="458" t="s">
        <v>851</v>
      </c>
      <c r="C754" s="450" t="s">
        <v>1076</v>
      </c>
      <c r="D754" s="473">
        <v>2.5</v>
      </c>
      <c r="E754" s="654"/>
      <c r="F754" s="453">
        <f>D754*E754</f>
        <v>0</v>
      </c>
      <c r="G754" s="89"/>
      <c r="H754" s="90"/>
      <c r="I754" s="123"/>
      <c r="J754" s="123"/>
    </row>
    <row r="755" spans="1:10" s="124" customFormat="1" ht="15" customHeight="1">
      <c r="A755" s="486"/>
      <c r="B755" s="457" t="s">
        <v>852</v>
      </c>
      <c r="C755" s="450"/>
      <c r="D755" s="473"/>
      <c r="E755" s="654"/>
      <c r="F755" s="453"/>
      <c r="G755" s="89"/>
      <c r="H755" s="90"/>
      <c r="I755" s="123"/>
      <c r="J755" s="123"/>
    </row>
    <row r="756" spans="1:10" s="124" customFormat="1" ht="15" customHeight="1">
      <c r="A756" s="486"/>
      <c r="B756" s="457" t="s">
        <v>853</v>
      </c>
      <c r="C756" s="450"/>
      <c r="D756" s="473"/>
      <c r="E756" s="654"/>
      <c r="F756" s="453"/>
      <c r="G756" s="89"/>
      <c r="H756" s="90"/>
      <c r="I756" s="123"/>
      <c r="J756" s="123"/>
    </row>
    <row r="757" spans="1:10" s="124" customFormat="1" ht="15" customHeight="1">
      <c r="A757" s="486"/>
      <c r="B757" s="457" t="s">
        <v>854</v>
      </c>
      <c r="C757" s="450"/>
      <c r="D757" s="473"/>
      <c r="E757" s="654"/>
      <c r="F757" s="453"/>
      <c r="G757" s="89"/>
      <c r="H757" s="90"/>
      <c r="I757" s="123"/>
      <c r="J757" s="123"/>
    </row>
    <row r="758" spans="1:10" s="124" customFormat="1" ht="15" customHeight="1">
      <c r="A758" s="486"/>
      <c r="B758" s="457" t="s">
        <v>1815</v>
      </c>
      <c r="C758" s="450"/>
      <c r="D758" s="473"/>
      <c r="E758" s="654"/>
      <c r="F758" s="453"/>
      <c r="G758" s="89"/>
      <c r="H758" s="90"/>
      <c r="I758" s="123"/>
      <c r="J758" s="123"/>
    </row>
    <row r="759" spans="1:10" s="124" customFormat="1" ht="15" customHeight="1">
      <c r="A759" s="486" t="s">
        <v>855</v>
      </c>
      <c r="B759" s="458" t="s">
        <v>856</v>
      </c>
      <c r="C759" s="450" t="s">
        <v>1157</v>
      </c>
      <c r="D759" s="473">
        <v>4</v>
      </c>
      <c r="E759" s="654"/>
      <c r="F759" s="453">
        <f>D759*E759</f>
        <v>0</v>
      </c>
      <c r="G759" s="89"/>
      <c r="H759" s="90"/>
      <c r="I759" s="123"/>
      <c r="J759" s="123"/>
    </row>
    <row r="760" spans="1:10" s="124" customFormat="1" ht="15" customHeight="1">
      <c r="A760" s="486"/>
      <c r="B760" s="457" t="s">
        <v>857</v>
      </c>
      <c r="C760" s="450"/>
      <c r="D760" s="473"/>
      <c r="E760" s="654"/>
      <c r="F760" s="453"/>
      <c r="G760" s="89"/>
      <c r="H760" s="90"/>
      <c r="I760" s="123"/>
      <c r="J760" s="123"/>
    </row>
    <row r="761" spans="1:10" s="124" customFormat="1" ht="15" customHeight="1">
      <c r="A761" s="486"/>
      <c r="B761" s="457" t="s">
        <v>858</v>
      </c>
      <c r="C761" s="450"/>
      <c r="D761" s="473"/>
      <c r="E761" s="654"/>
      <c r="F761" s="453"/>
      <c r="G761" s="89"/>
      <c r="H761" s="90"/>
      <c r="I761" s="123"/>
      <c r="J761" s="123"/>
    </row>
    <row r="762" spans="1:10" s="124" customFormat="1" ht="15" customHeight="1">
      <c r="A762" s="486"/>
      <c r="B762" s="457" t="s">
        <v>1815</v>
      </c>
      <c r="C762" s="450"/>
      <c r="D762" s="473"/>
      <c r="E762" s="654"/>
      <c r="F762" s="453"/>
      <c r="G762" s="89"/>
      <c r="H762" s="90"/>
      <c r="I762" s="123"/>
      <c r="J762" s="123"/>
    </row>
    <row r="763" spans="1:10" s="124" customFormat="1" ht="15" customHeight="1" hidden="1">
      <c r="A763" s="486" t="s">
        <v>859</v>
      </c>
      <c r="B763" s="458" t="s">
        <v>860</v>
      </c>
      <c r="C763" s="450" t="s">
        <v>1157</v>
      </c>
      <c r="D763" s="473"/>
      <c r="E763" s="654"/>
      <c r="F763" s="453">
        <f>D763*E763</f>
        <v>0</v>
      </c>
      <c r="G763" s="89"/>
      <c r="H763" s="90"/>
      <c r="I763" s="123"/>
      <c r="J763" s="123"/>
    </row>
    <row r="764" spans="1:10" s="124" customFormat="1" ht="15" customHeight="1" hidden="1">
      <c r="A764" s="486"/>
      <c r="B764" s="457" t="s">
        <v>1320</v>
      </c>
      <c r="C764" s="450"/>
      <c r="D764" s="473"/>
      <c r="E764" s="654"/>
      <c r="F764" s="453"/>
      <c r="G764" s="89"/>
      <c r="H764" s="90"/>
      <c r="I764" s="123"/>
      <c r="J764" s="123"/>
    </row>
    <row r="765" spans="1:10" s="124" customFormat="1" ht="15" customHeight="1" hidden="1">
      <c r="A765" s="486"/>
      <c r="B765" s="457" t="s">
        <v>1150</v>
      </c>
      <c r="C765" s="450"/>
      <c r="D765" s="473"/>
      <c r="E765" s="654"/>
      <c r="F765" s="453"/>
      <c r="G765" s="89"/>
      <c r="H765" s="90"/>
      <c r="I765" s="123"/>
      <c r="J765" s="123"/>
    </row>
    <row r="766" spans="1:10" s="124" customFormat="1" ht="15" customHeight="1" hidden="1">
      <c r="A766" s="486"/>
      <c r="B766" s="457" t="s">
        <v>861</v>
      </c>
      <c r="C766" s="450"/>
      <c r="D766" s="473"/>
      <c r="E766" s="654"/>
      <c r="F766" s="453"/>
      <c r="G766" s="89"/>
      <c r="H766" s="90"/>
      <c r="I766" s="123"/>
      <c r="J766" s="123"/>
    </row>
    <row r="767" spans="1:10" s="124" customFormat="1" ht="15" customHeight="1" hidden="1">
      <c r="A767" s="486" t="s">
        <v>862</v>
      </c>
      <c r="B767" s="458" t="s">
        <v>863</v>
      </c>
      <c r="C767" s="450" t="s">
        <v>1157</v>
      </c>
      <c r="D767" s="473"/>
      <c r="E767" s="654"/>
      <c r="F767" s="453">
        <f>D767*E767</f>
        <v>0</v>
      </c>
      <c r="G767" s="89"/>
      <c r="H767" s="90"/>
      <c r="I767" s="123"/>
      <c r="J767" s="123"/>
    </row>
    <row r="768" spans="1:10" s="124" customFormat="1" ht="15" customHeight="1" hidden="1">
      <c r="A768" s="486"/>
      <c r="B768" s="457" t="s">
        <v>1320</v>
      </c>
      <c r="C768" s="450"/>
      <c r="D768" s="473"/>
      <c r="E768" s="654"/>
      <c r="F768" s="453"/>
      <c r="G768" s="89"/>
      <c r="H768" s="90"/>
      <c r="I768" s="123"/>
      <c r="J768" s="123"/>
    </row>
    <row r="769" spans="1:10" s="124" customFormat="1" ht="15" customHeight="1" hidden="1">
      <c r="A769" s="486"/>
      <c r="B769" s="457" t="s">
        <v>1150</v>
      </c>
      <c r="C769" s="450"/>
      <c r="D769" s="473"/>
      <c r="E769" s="654"/>
      <c r="F769" s="453"/>
      <c r="G769" s="89"/>
      <c r="H769" s="90"/>
      <c r="I769" s="123"/>
      <c r="J769" s="123"/>
    </row>
    <row r="770" spans="1:10" s="124" customFormat="1" ht="15" customHeight="1" hidden="1">
      <c r="A770" s="486"/>
      <c r="B770" s="457" t="s">
        <v>864</v>
      </c>
      <c r="C770" s="450"/>
      <c r="D770" s="473"/>
      <c r="E770" s="654"/>
      <c r="F770" s="453"/>
      <c r="G770" s="89"/>
      <c r="H770" s="90"/>
      <c r="I770" s="123"/>
      <c r="J770" s="123"/>
    </row>
    <row r="771" spans="1:10" s="124" customFormat="1" ht="15" customHeight="1" hidden="1">
      <c r="A771" s="486" t="s">
        <v>865</v>
      </c>
      <c r="B771" s="458" t="s">
        <v>866</v>
      </c>
      <c r="C771" s="450" t="s">
        <v>1157</v>
      </c>
      <c r="D771" s="473"/>
      <c r="E771" s="654"/>
      <c r="F771" s="453">
        <f>D771*E771</f>
        <v>0</v>
      </c>
      <c r="G771" s="89"/>
      <c r="H771" s="90"/>
      <c r="I771" s="123"/>
      <c r="J771" s="123"/>
    </row>
    <row r="772" spans="1:10" s="124" customFormat="1" ht="15" customHeight="1" hidden="1">
      <c r="A772" s="486"/>
      <c r="B772" s="457" t="s">
        <v>1320</v>
      </c>
      <c r="C772" s="450"/>
      <c r="D772" s="473"/>
      <c r="E772" s="654"/>
      <c r="F772" s="453"/>
      <c r="G772" s="89"/>
      <c r="H772" s="90"/>
      <c r="I772" s="123"/>
      <c r="J772" s="123"/>
    </row>
    <row r="773" spans="1:10" s="124" customFormat="1" ht="15" customHeight="1" hidden="1">
      <c r="A773" s="486"/>
      <c r="B773" s="457" t="s">
        <v>1150</v>
      </c>
      <c r="C773" s="450"/>
      <c r="D773" s="473"/>
      <c r="E773" s="654"/>
      <c r="F773" s="453"/>
      <c r="G773" s="89"/>
      <c r="H773" s="90"/>
      <c r="I773" s="123"/>
      <c r="J773" s="123"/>
    </row>
    <row r="774" spans="1:10" s="124" customFormat="1" ht="15" customHeight="1" hidden="1">
      <c r="A774" s="486"/>
      <c r="B774" s="457" t="s">
        <v>867</v>
      </c>
      <c r="C774" s="450"/>
      <c r="D774" s="473"/>
      <c r="E774" s="654"/>
      <c r="F774" s="453"/>
      <c r="G774" s="89"/>
      <c r="H774" s="90"/>
      <c r="I774" s="123"/>
      <c r="J774" s="123"/>
    </row>
    <row r="775" spans="1:10" s="538" customFormat="1" ht="15" customHeight="1">
      <c r="A775" s="486" t="s">
        <v>868</v>
      </c>
      <c r="B775" s="458" t="s">
        <v>869</v>
      </c>
      <c r="C775" s="450" t="s">
        <v>1157</v>
      </c>
      <c r="D775" s="473">
        <v>2</v>
      </c>
      <c r="E775" s="654"/>
      <c r="F775" s="453">
        <f>D775*E775</f>
        <v>0</v>
      </c>
      <c r="G775" s="89"/>
      <c r="H775" s="90"/>
      <c r="I775" s="537"/>
      <c r="J775" s="537"/>
    </row>
    <row r="776" spans="1:10" s="124" customFormat="1" ht="31.5" hidden="1">
      <c r="A776" s="486" t="s">
        <v>870</v>
      </c>
      <c r="B776" s="458" t="s">
        <v>871</v>
      </c>
      <c r="C776" s="450" t="s">
        <v>1157</v>
      </c>
      <c r="D776" s="473"/>
      <c r="E776" s="654"/>
      <c r="F776" s="453">
        <f>D776*E776</f>
        <v>0</v>
      </c>
      <c r="G776" s="89"/>
      <c r="H776" s="90"/>
      <c r="I776" s="123"/>
      <c r="J776" s="123"/>
    </row>
    <row r="777" spans="1:10" s="124" customFormat="1" ht="15" customHeight="1" hidden="1">
      <c r="A777" s="486"/>
      <c r="B777" s="457" t="s">
        <v>872</v>
      </c>
      <c r="C777" s="450"/>
      <c r="D777" s="473"/>
      <c r="E777" s="654"/>
      <c r="F777" s="453"/>
      <c r="G777" s="89"/>
      <c r="H777" s="90"/>
      <c r="I777" s="123"/>
      <c r="J777" s="123"/>
    </row>
    <row r="778" spans="1:10" s="124" customFormat="1" ht="15" customHeight="1" hidden="1">
      <c r="A778" s="486"/>
      <c r="B778" s="457" t="s">
        <v>1726</v>
      </c>
      <c r="C778" s="450"/>
      <c r="D778" s="473"/>
      <c r="E778" s="654"/>
      <c r="F778" s="453"/>
      <c r="G778" s="89"/>
      <c r="H778" s="90"/>
      <c r="I778" s="123"/>
      <c r="J778" s="123"/>
    </row>
    <row r="779" spans="1:10" s="124" customFormat="1" ht="30" customHeight="1" hidden="1">
      <c r="A779" s="486"/>
      <c r="B779" s="457" t="s">
        <v>873</v>
      </c>
      <c r="C779" s="450"/>
      <c r="D779" s="473"/>
      <c r="E779" s="654"/>
      <c r="F779" s="453"/>
      <c r="G779" s="89"/>
      <c r="H779" s="90"/>
      <c r="I779" s="123"/>
      <c r="J779" s="123"/>
    </row>
    <row r="780" spans="1:10" s="124" customFormat="1" ht="15" customHeight="1" hidden="1">
      <c r="A780" s="486"/>
      <c r="B780" s="457" t="s">
        <v>874</v>
      </c>
      <c r="C780" s="450"/>
      <c r="D780" s="473"/>
      <c r="E780" s="654"/>
      <c r="F780" s="453"/>
      <c r="G780" s="89"/>
      <c r="H780" s="90"/>
      <c r="I780" s="123"/>
      <c r="J780" s="123"/>
    </row>
    <row r="781" spans="1:10" s="124" customFormat="1" ht="15" customHeight="1" hidden="1">
      <c r="A781" s="486"/>
      <c r="B781" s="457" t="s">
        <v>1854</v>
      </c>
      <c r="C781" s="450"/>
      <c r="D781" s="473"/>
      <c r="E781" s="654"/>
      <c r="F781" s="453"/>
      <c r="G781" s="89"/>
      <c r="H781" s="90"/>
      <c r="I781" s="123"/>
      <c r="J781" s="123"/>
    </row>
    <row r="782" spans="1:10" s="124" customFormat="1" ht="15" customHeight="1" hidden="1">
      <c r="A782" s="486"/>
      <c r="B782" s="457" t="s">
        <v>875</v>
      </c>
      <c r="C782" s="450"/>
      <c r="D782" s="473"/>
      <c r="E782" s="654"/>
      <c r="F782" s="453"/>
      <c r="G782" s="89"/>
      <c r="H782" s="90"/>
      <c r="I782" s="123"/>
      <c r="J782" s="123"/>
    </row>
    <row r="783" spans="1:10" s="124" customFormat="1" ht="15" customHeight="1">
      <c r="A783" s="486" t="s">
        <v>876</v>
      </c>
      <c r="B783" s="458" t="s">
        <v>1177</v>
      </c>
      <c r="C783" s="450" t="s">
        <v>1157</v>
      </c>
      <c r="D783" s="473">
        <v>3</v>
      </c>
      <c r="E783" s="654"/>
      <c r="F783" s="453">
        <f>D783*E783</f>
        <v>0</v>
      </c>
      <c r="G783" s="89"/>
      <c r="H783" s="90"/>
      <c r="I783" s="123"/>
      <c r="J783" s="123"/>
    </row>
    <row r="784" spans="1:10" s="124" customFormat="1" ht="15" customHeight="1">
      <c r="A784" s="486" t="s">
        <v>877</v>
      </c>
      <c r="B784" s="458" t="s">
        <v>878</v>
      </c>
      <c r="C784" s="450" t="s">
        <v>1157</v>
      </c>
      <c r="D784" s="473">
        <v>2</v>
      </c>
      <c r="E784" s="654"/>
      <c r="F784" s="453">
        <f>D784*E784</f>
        <v>0</v>
      </c>
      <c r="G784" s="89"/>
      <c r="H784" s="90"/>
      <c r="I784" s="123"/>
      <c r="J784" s="123"/>
    </row>
    <row r="785" spans="1:10" s="124" customFormat="1" ht="30" customHeight="1">
      <c r="A785" s="486"/>
      <c r="B785" s="457" t="s">
        <v>879</v>
      </c>
      <c r="C785" s="450"/>
      <c r="D785" s="473"/>
      <c r="E785" s="654"/>
      <c r="F785" s="453"/>
      <c r="G785" s="89"/>
      <c r="H785" s="90"/>
      <c r="I785" s="123"/>
      <c r="J785" s="123"/>
    </row>
    <row r="786" spans="1:10" s="124" customFormat="1" ht="15" customHeight="1">
      <c r="A786" s="486"/>
      <c r="B786" s="457" t="s">
        <v>1773</v>
      </c>
      <c r="C786" s="450"/>
      <c r="D786" s="473"/>
      <c r="E786" s="662"/>
      <c r="F786" s="453"/>
      <c r="G786" s="89"/>
      <c r="H786" s="90"/>
      <c r="I786" s="123"/>
      <c r="J786" s="123"/>
    </row>
    <row r="787" spans="1:10" s="124" customFormat="1" ht="15" customHeight="1" hidden="1">
      <c r="A787" s="539" t="s">
        <v>880</v>
      </c>
      <c r="B787" s="478" t="s">
        <v>881</v>
      </c>
      <c r="C787" s="541"/>
      <c r="D787" s="543"/>
      <c r="E787" s="544">
        <v>56.09</v>
      </c>
      <c r="F787" s="453">
        <f>D787*E787</f>
        <v>0</v>
      </c>
      <c r="G787" s="89"/>
      <c r="H787" s="90"/>
      <c r="I787" s="123"/>
      <c r="J787" s="123"/>
    </row>
    <row r="788" spans="1:10" s="124" customFormat="1" ht="15" customHeight="1" hidden="1">
      <c r="A788" s="545" t="s">
        <v>882</v>
      </c>
      <c r="B788" s="520" t="s">
        <v>883</v>
      </c>
      <c r="C788" s="450" t="s">
        <v>884</v>
      </c>
      <c r="D788" s="473"/>
      <c r="E788" s="505">
        <v>3853.28</v>
      </c>
      <c r="F788" s="453" t="s">
        <v>1079</v>
      </c>
      <c r="G788" s="89"/>
      <c r="H788" s="90"/>
      <c r="I788" s="123"/>
      <c r="J788" s="123"/>
    </row>
    <row r="789" spans="1:10" s="124" customFormat="1" ht="18" customHeight="1" hidden="1">
      <c r="A789" s="539"/>
      <c r="B789" s="457" t="s">
        <v>885</v>
      </c>
      <c r="C789" s="450"/>
      <c r="D789" s="473"/>
      <c r="E789" s="505"/>
      <c r="F789" s="453"/>
      <c r="G789" s="89"/>
      <c r="H789" s="90"/>
      <c r="I789" s="123"/>
      <c r="J789" s="123"/>
    </row>
    <row r="790" spans="1:10" s="124" customFormat="1" ht="45" hidden="1">
      <c r="A790" s="546"/>
      <c r="B790" s="457" t="s">
        <v>886</v>
      </c>
      <c r="C790" s="450"/>
      <c r="D790" s="473"/>
      <c r="E790" s="505"/>
      <c r="F790" s="453"/>
      <c r="G790" s="89"/>
      <c r="H790" s="90"/>
      <c r="I790" s="123"/>
      <c r="J790" s="123"/>
    </row>
    <row r="791" spans="1:10" s="124" customFormat="1" ht="30" hidden="1">
      <c r="A791" s="546"/>
      <c r="B791" s="457" t="s">
        <v>887</v>
      </c>
      <c r="C791" s="450"/>
      <c r="D791" s="473"/>
      <c r="E791" s="505"/>
      <c r="F791" s="453"/>
      <c r="G791" s="89"/>
      <c r="H791" s="90"/>
      <c r="I791" s="123"/>
      <c r="J791" s="123"/>
    </row>
    <row r="792" spans="1:10" s="124" customFormat="1" ht="15" customHeight="1" hidden="1">
      <c r="A792" s="546"/>
      <c r="B792" s="663" t="s">
        <v>888</v>
      </c>
      <c r="C792" s="450"/>
      <c r="D792" s="473"/>
      <c r="E792" s="505"/>
      <c r="F792" s="453"/>
      <c r="G792" s="89"/>
      <c r="H792" s="90"/>
      <c r="I792" s="123"/>
      <c r="J792" s="123"/>
    </row>
    <row r="793" spans="1:10" s="124" customFormat="1" ht="15" customHeight="1" hidden="1">
      <c r="A793" s="546"/>
      <c r="B793" s="663" t="s">
        <v>889</v>
      </c>
      <c r="C793" s="450"/>
      <c r="D793" s="473"/>
      <c r="E793" s="505"/>
      <c r="F793" s="453"/>
      <c r="G793" s="89"/>
      <c r="H793" s="90"/>
      <c r="I793" s="123"/>
      <c r="J793" s="123"/>
    </row>
    <row r="794" spans="1:10" s="124" customFormat="1" ht="15" customHeight="1" hidden="1">
      <c r="A794" s="546"/>
      <c r="B794" s="663" t="s">
        <v>890</v>
      </c>
      <c r="C794" s="450"/>
      <c r="D794" s="473"/>
      <c r="E794" s="505"/>
      <c r="F794" s="453"/>
      <c r="G794" s="89"/>
      <c r="H794" s="90"/>
      <c r="I794" s="123"/>
      <c r="J794" s="123"/>
    </row>
    <row r="795" spans="1:10" s="124" customFormat="1" ht="15" customHeight="1" hidden="1">
      <c r="A795" s="546"/>
      <c r="B795" s="532"/>
      <c r="C795" s="549"/>
      <c r="D795" s="480"/>
      <c r="E795" s="528"/>
      <c r="F795" s="550"/>
      <c r="G795" s="89"/>
      <c r="H795" s="90"/>
      <c r="I795" s="123"/>
      <c r="J795" s="123"/>
    </row>
    <row r="796" spans="1:10" s="124" customFormat="1" ht="18" customHeight="1">
      <c r="A796" s="551"/>
      <c r="B796" s="483"/>
      <c r="C796" s="765" t="s">
        <v>1458</v>
      </c>
      <c r="D796" s="766"/>
      <c r="E796" s="743"/>
      <c r="F796" s="466">
        <f>SUM(F470:F795)</f>
        <v>0</v>
      </c>
      <c r="G796" s="84"/>
      <c r="H796" s="90"/>
      <c r="I796" s="123"/>
      <c r="J796" s="123"/>
    </row>
    <row r="797" spans="1:10" s="653" customFormat="1" ht="18" customHeight="1">
      <c r="A797" s="441" t="s">
        <v>891</v>
      </c>
      <c r="B797" s="646" t="s">
        <v>1020</v>
      </c>
      <c r="C797" s="442"/>
      <c r="D797" s="647"/>
      <c r="E797" s="648"/>
      <c r="F797" s="649"/>
      <c r="G797" s="650"/>
      <c r="H797" s="651"/>
      <c r="I797" s="652"/>
      <c r="J797" s="652"/>
    </row>
    <row r="798" spans="1:10" s="124" customFormat="1" ht="15" customHeight="1" hidden="1">
      <c r="A798" s="554" t="s">
        <v>892</v>
      </c>
      <c r="B798" s="513" t="s">
        <v>570</v>
      </c>
      <c r="C798" s="506"/>
      <c r="D798" s="473"/>
      <c r="E798" s="654"/>
      <c r="F798" s="453"/>
      <c r="G798" s="89"/>
      <c r="H798" s="90"/>
      <c r="I798" s="123"/>
      <c r="J798" s="123"/>
    </row>
    <row r="799" spans="1:10" s="124" customFormat="1" ht="15" customHeight="1" hidden="1">
      <c r="A799" s="486" t="s">
        <v>893</v>
      </c>
      <c r="B799" s="457" t="s">
        <v>894</v>
      </c>
      <c r="C799" s="450" t="s">
        <v>1157</v>
      </c>
      <c r="D799" s="473"/>
      <c r="E799" s="654">
        <v>396</v>
      </c>
      <c r="F799" s="453">
        <f>D799*E799</f>
        <v>0</v>
      </c>
      <c r="G799" s="89"/>
      <c r="H799" s="90"/>
      <c r="I799" s="123"/>
      <c r="J799" s="123"/>
    </row>
    <row r="800" spans="1:10" s="124" customFormat="1" ht="15" customHeight="1">
      <c r="A800" s="486" t="s">
        <v>895</v>
      </c>
      <c r="B800" s="520" t="s">
        <v>1146</v>
      </c>
      <c r="C800" s="450"/>
      <c r="D800" s="473"/>
      <c r="E800" s="654"/>
      <c r="F800" s="453"/>
      <c r="G800" s="89"/>
      <c r="H800" s="90"/>
      <c r="I800" s="123"/>
      <c r="J800" s="123"/>
    </row>
    <row r="801" spans="1:10" s="124" customFormat="1" ht="30" customHeight="1" hidden="1">
      <c r="A801" s="486" t="s">
        <v>896</v>
      </c>
      <c r="B801" s="458" t="s">
        <v>897</v>
      </c>
      <c r="C801" s="450" t="s">
        <v>1157</v>
      </c>
      <c r="D801" s="473"/>
      <c r="E801" s="654">
        <v>2973.82</v>
      </c>
      <c r="F801" s="453">
        <f>D801*E801</f>
        <v>0</v>
      </c>
      <c r="G801" s="89"/>
      <c r="H801" s="90"/>
      <c r="I801" s="123"/>
      <c r="J801" s="123"/>
    </row>
    <row r="802" spans="1:10" s="124" customFormat="1" ht="30" customHeight="1" hidden="1">
      <c r="A802" s="486"/>
      <c r="B802" s="457" t="s">
        <v>898</v>
      </c>
      <c r="C802" s="450"/>
      <c r="D802" s="473"/>
      <c r="E802" s="654"/>
      <c r="F802" s="453"/>
      <c r="G802" s="89"/>
      <c r="H802" s="90"/>
      <c r="I802" s="123"/>
      <c r="J802" s="123"/>
    </row>
    <row r="803" spans="1:10" s="124" customFormat="1" ht="15" customHeight="1" hidden="1">
      <c r="A803" s="486"/>
      <c r="B803" s="457" t="s">
        <v>1106</v>
      </c>
      <c r="C803" s="450"/>
      <c r="D803" s="473"/>
      <c r="E803" s="654"/>
      <c r="F803" s="453"/>
      <c r="G803" s="89"/>
      <c r="H803" s="90"/>
      <c r="I803" s="123"/>
      <c r="J803" s="123"/>
    </row>
    <row r="804" spans="1:10" s="124" customFormat="1" ht="15" customHeight="1" hidden="1">
      <c r="A804" s="486"/>
      <c r="B804" s="457" t="s">
        <v>1320</v>
      </c>
      <c r="C804" s="450"/>
      <c r="D804" s="473"/>
      <c r="E804" s="654"/>
      <c r="F804" s="453"/>
      <c r="G804" s="89"/>
      <c r="H804" s="90"/>
      <c r="I804" s="123"/>
      <c r="J804" s="123"/>
    </row>
    <row r="805" spans="1:10" s="124" customFormat="1" ht="15" customHeight="1" hidden="1">
      <c r="A805" s="486"/>
      <c r="B805" s="457" t="s">
        <v>1150</v>
      </c>
      <c r="C805" s="450"/>
      <c r="D805" s="473"/>
      <c r="E805" s="654"/>
      <c r="F805" s="453"/>
      <c r="G805" s="89"/>
      <c r="H805" s="90"/>
      <c r="I805" s="123"/>
      <c r="J805" s="123"/>
    </row>
    <row r="806" spans="1:10" s="124" customFormat="1" ht="47.25" hidden="1">
      <c r="A806" s="486" t="s">
        <v>899</v>
      </c>
      <c r="B806" s="458" t="s">
        <v>900</v>
      </c>
      <c r="C806" s="450" t="s">
        <v>1157</v>
      </c>
      <c r="D806" s="473"/>
      <c r="E806" s="654">
        <v>1550.92</v>
      </c>
      <c r="F806" s="453">
        <f>D806*E806</f>
        <v>0</v>
      </c>
      <c r="G806" s="89"/>
      <c r="H806" s="90"/>
      <c r="I806" s="123"/>
      <c r="J806" s="123"/>
    </row>
    <row r="807" spans="1:10" s="124" customFormat="1" ht="17.25" customHeight="1" hidden="1">
      <c r="A807" s="486"/>
      <c r="B807" s="457" t="s">
        <v>901</v>
      </c>
      <c r="C807" s="450"/>
      <c r="D807" s="473"/>
      <c r="E807" s="654"/>
      <c r="F807" s="453"/>
      <c r="G807" s="89"/>
      <c r="H807" s="90"/>
      <c r="I807" s="123"/>
      <c r="J807" s="123"/>
    </row>
    <row r="808" spans="1:10" s="124" customFormat="1" ht="15" customHeight="1" hidden="1">
      <c r="A808" s="486"/>
      <c r="B808" s="457" t="s">
        <v>1106</v>
      </c>
      <c r="C808" s="450"/>
      <c r="D808" s="473"/>
      <c r="E808" s="654"/>
      <c r="F808" s="453"/>
      <c r="G808" s="89"/>
      <c r="H808" s="90"/>
      <c r="I808" s="123"/>
      <c r="J808" s="123"/>
    </row>
    <row r="809" spans="1:10" s="124" customFormat="1" ht="15" customHeight="1" hidden="1">
      <c r="A809" s="486"/>
      <c r="B809" s="457" t="s">
        <v>1320</v>
      </c>
      <c r="C809" s="450"/>
      <c r="D809" s="473"/>
      <c r="E809" s="654"/>
      <c r="F809" s="453"/>
      <c r="G809" s="89"/>
      <c r="H809" s="90"/>
      <c r="I809" s="123"/>
      <c r="J809" s="123"/>
    </row>
    <row r="810" spans="1:10" s="124" customFormat="1" ht="15" customHeight="1" hidden="1">
      <c r="A810" s="486"/>
      <c r="B810" s="457" t="s">
        <v>1150</v>
      </c>
      <c r="C810" s="450"/>
      <c r="D810" s="473"/>
      <c r="E810" s="654"/>
      <c r="F810" s="453"/>
      <c r="G810" s="89"/>
      <c r="H810" s="90"/>
      <c r="I810" s="123"/>
      <c r="J810" s="123"/>
    </row>
    <row r="811" spans="1:10" s="80" customFormat="1" ht="60" customHeight="1">
      <c r="A811" s="486" t="s">
        <v>902</v>
      </c>
      <c r="B811" s="458" t="s">
        <v>1314</v>
      </c>
      <c r="C811" s="450" t="s">
        <v>1157</v>
      </c>
      <c r="D811" s="473">
        <v>3</v>
      </c>
      <c r="E811" s="654"/>
      <c r="F811" s="453">
        <f>D811*E811</f>
        <v>0</v>
      </c>
      <c r="G811" s="89"/>
      <c r="H811" s="90"/>
      <c r="I811" s="63"/>
      <c r="J811" s="63"/>
    </row>
    <row r="812" spans="1:10" s="80" customFormat="1" ht="15" customHeight="1">
      <c r="A812" s="486"/>
      <c r="B812" s="457" t="s">
        <v>1150</v>
      </c>
      <c r="C812" s="450"/>
      <c r="D812" s="473"/>
      <c r="E812" s="654"/>
      <c r="F812" s="453"/>
      <c r="G812" s="89"/>
      <c r="H812" s="90"/>
      <c r="I812" s="63"/>
      <c r="J812" s="63"/>
    </row>
    <row r="813" spans="1:10" s="80" customFormat="1" ht="15" customHeight="1">
      <c r="A813" s="486"/>
      <c r="B813" s="457" t="s">
        <v>1065</v>
      </c>
      <c r="C813" s="450"/>
      <c r="D813" s="473"/>
      <c r="E813" s="654"/>
      <c r="F813" s="453"/>
      <c r="G813" s="89"/>
      <c r="H813" s="90"/>
      <c r="I813" s="63"/>
      <c r="J813" s="63"/>
    </row>
    <row r="814" spans="1:10" s="80" customFormat="1" ht="15" customHeight="1">
      <c r="A814" s="486"/>
      <c r="B814" s="457" t="s">
        <v>1315</v>
      </c>
      <c r="C814" s="450"/>
      <c r="D814" s="473"/>
      <c r="E814" s="654"/>
      <c r="F814" s="453"/>
      <c r="G814" s="89"/>
      <c r="H814" s="90"/>
      <c r="I814" s="63"/>
      <c r="J814" s="63"/>
    </row>
    <row r="815" spans="1:10" s="80" customFormat="1" ht="30" customHeight="1">
      <c r="A815" s="486"/>
      <c r="B815" s="457" t="s">
        <v>1316</v>
      </c>
      <c r="C815" s="450"/>
      <c r="D815" s="473"/>
      <c r="E815" s="654"/>
      <c r="F815" s="453"/>
      <c r="G815" s="89"/>
      <c r="H815" s="90"/>
      <c r="I815" s="63"/>
      <c r="J815" s="63"/>
    </row>
    <row r="816" spans="1:10" s="80" customFormat="1" ht="15" customHeight="1">
      <c r="A816" s="486"/>
      <c r="B816" s="457" t="s">
        <v>1117</v>
      </c>
      <c r="C816" s="450"/>
      <c r="D816" s="473"/>
      <c r="E816" s="654"/>
      <c r="F816" s="453"/>
      <c r="G816" s="89"/>
      <c r="H816" s="90"/>
      <c r="I816" s="63"/>
      <c r="J816" s="63"/>
    </row>
    <row r="817" spans="1:10" s="80" customFormat="1" ht="15" customHeight="1">
      <c r="A817" s="486"/>
      <c r="B817" s="457" t="s">
        <v>1317</v>
      </c>
      <c r="C817" s="450"/>
      <c r="D817" s="473"/>
      <c r="E817" s="654"/>
      <c r="F817" s="453"/>
      <c r="G817" s="89"/>
      <c r="H817" s="90"/>
      <c r="I817" s="63"/>
      <c r="J817" s="63"/>
    </row>
    <row r="818" spans="1:10" s="80" customFormat="1" ht="15" customHeight="1">
      <c r="A818" s="486"/>
      <c r="B818" s="457" t="s">
        <v>1318</v>
      </c>
      <c r="C818" s="450"/>
      <c r="D818" s="473"/>
      <c r="E818" s="654"/>
      <c r="F818" s="453"/>
      <c r="G818" s="89"/>
      <c r="H818" s="90"/>
      <c r="I818" s="63"/>
      <c r="J818" s="63"/>
    </row>
    <row r="819" spans="1:10" s="80" customFormat="1" ht="15" customHeight="1">
      <c r="A819" s="486"/>
      <c r="B819" s="457" t="s">
        <v>1106</v>
      </c>
      <c r="C819" s="450"/>
      <c r="D819" s="473"/>
      <c r="E819" s="654"/>
      <c r="F819" s="453"/>
      <c r="G819" s="89"/>
      <c r="H819" s="90"/>
      <c r="I819" s="63"/>
      <c r="J819" s="63"/>
    </row>
    <row r="820" spans="1:10" s="80" customFormat="1" ht="15" customHeight="1">
      <c r="A820" s="486"/>
      <c r="B820" s="457" t="s">
        <v>1319</v>
      </c>
      <c r="C820" s="450"/>
      <c r="D820" s="473"/>
      <c r="E820" s="654"/>
      <c r="F820" s="453"/>
      <c r="G820" s="89"/>
      <c r="H820" s="90"/>
      <c r="I820" s="63"/>
      <c r="J820" s="63"/>
    </row>
    <row r="821" spans="1:10" s="80" customFormat="1" ht="15" customHeight="1">
      <c r="A821" s="486"/>
      <c r="B821" s="457" t="s">
        <v>1320</v>
      </c>
      <c r="C821" s="450"/>
      <c r="D821" s="473"/>
      <c r="E821" s="654"/>
      <c r="F821" s="453"/>
      <c r="G821" s="89"/>
      <c r="H821" s="90"/>
      <c r="I821" s="63"/>
      <c r="J821" s="63"/>
    </row>
    <row r="822" spans="1:10" s="80" customFormat="1" ht="63" hidden="1">
      <c r="A822" s="486" t="s">
        <v>903</v>
      </c>
      <c r="B822" s="458" t="s">
        <v>904</v>
      </c>
      <c r="C822" s="450" t="s">
        <v>1157</v>
      </c>
      <c r="D822" s="473"/>
      <c r="E822" s="654">
        <v>145.8</v>
      </c>
      <c r="F822" s="453">
        <f>D822*E822</f>
        <v>0</v>
      </c>
      <c r="G822" s="89"/>
      <c r="H822" s="90"/>
      <c r="I822" s="63"/>
      <c r="J822" s="63"/>
    </row>
    <row r="823" spans="1:10" s="80" customFormat="1" ht="15" customHeight="1" hidden="1">
      <c r="A823" s="486"/>
      <c r="B823" s="457" t="s">
        <v>1150</v>
      </c>
      <c r="C823" s="450"/>
      <c r="D823" s="473"/>
      <c r="E823" s="654"/>
      <c r="F823" s="453"/>
      <c r="G823" s="89"/>
      <c r="H823" s="90"/>
      <c r="I823" s="63"/>
      <c r="J823" s="63"/>
    </row>
    <row r="824" spans="1:10" s="80" customFormat="1" ht="15" customHeight="1" hidden="1">
      <c r="A824" s="486"/>
      <c r="B824" s="457" t="s">
        <v>1065</v>
      </c>
      <c r="C824" s="450"/>
      <c r="D824" s="473"/>
      <c r="E824" s="654"/>
      <c r="F824" s="453"/>
      <c r="G824" s="89"/>
      <c r="H824" s="90"/>
      <c r="I824" s="63"/>
      <c r="J824" s="63"/>
    </row>
    <row r="825" spans="1:10" s="80" customFormat="1" ht="15" customHeight="1" hidden="1">
      <c r="A825" s="486"/>
      <c r="B825" s="457" t="s">
        <v>1315</v>
      </c>
      <c r="C825" s="450"/>
      <c r="D825" s="473"/>
      <c r="E825" s="654"/>
      <c r="F825" s="453"/>
      <c r="G825" s="89"/>
      <c r="H825" s="90"/>
      <c r="I825" s="63"/>
      <c r="J825" s="63"/>
    </row>
    <row r="826" spans="1:10" s="80" customFormat="1" ht="30" customHeight="1" hidden="1">
      <c r="A826" s="486"/>
      <c r="B826" s="457" t="s">
        <v>1316</v>
      </c>
      <c r="C826" s="450"/>
      <c r="D826" s="473"/>
      <c r="E826" s="654"/>
      <c r="F826" s="453"/>
      <c r="G826" s="89"/>
      <c r="H826" s="90"/>
      <c r="I826" s="63"/>
      <c r="J826" s="63"/>
    </row>
    <row r="827" spans="1:10" s="80" customFormat="1" ht="15" customHeight="1" hidden="1">
      <c r="A827" s="486"/>
      <c r="B827" s="457" t="s">
        <v>1117</v>
      </c>
      <c r="C827" s="450"/>
      <c r="D827" s="473"/>
      <c r="E827" s="654"/>
      <c r="F827" s="453"/>
      <c r="G827" s="89"/>
      <c r="H827" s="90"/>
      <c r="I827" s="63"/>
      <c r="J827" s="63"/>
    </row>
    <row r="828" spans="1:10" s="80" customFormat="1" ht="15" customHeight="1" hidden="1">
      <c r="A828" s="486"/>
      <c r="B828" s="457" t="s">
        <v>1317</v>
      </c>
      <c r="C828" s="450"/>
      <c r="D828" s="473"/>
      <c r="E828" s="654"/>
      <c r="F828" s="453"/>
      <c r="G828" s="89"/>
      <c r="H828" s="90"/>
      <c r="I828" s="63"/>
      <c r="J828" s="63"/>
    </row>
    <row r="829" spans="1:10" s="80" customFormat="1" ht="15" customHeight="1" hidden="1">
      <c r="A829" s="486"/>
      <c r="B829" s="457" t="s">
        <v>1318</v>
      </c>
      <c r="C829" s="450"/>
      <c r="D829" s="473"/>
      <c r="E829" s="654"/>
      <c r="F829" s="453"/>
      <c r="G829" s="89"/>
      <c r="H829" s="90"/>
      <c r="I829" s="63"/>
      <c r="J829" s="63"/>
    </row>
    <row r="830" spans="1:10" s="80" customFormat="1" ht="15" customHeight="1" hidden="1">
      <c r="A830" s="486"/>
      <c r="B830" s="457" t="s">
        <v>1106</v>
      </c>
      <c r="C830" s="450"/>
      <c r="D830" s="473"/>
      <c r="E830" s="654"/>
      <c r="F830" s="453"/>
      <c r="G830" s="89"/>
      <c r="H830" s="90"/>
      <c r="I830" s="63"/>
      <c r="J830" s="63"/>
    </row>
    <row r="831" spans="1:10" s="80" customFormat="1" ht="15" customHeight="1" hidden="1">
      <c r="A831" s="486"/>
      <c r="B831" s="457" t="s">
        <v>905</v>
      </c>
      <c r="C831" s="450"/>
      <c r="D831" s="473"/>
      <c r="E831" s="654"/>
      <c r="F831" s="453"/>
      <c r="G831" s="89"/>
      <c r="H831" s="90"/>
      <c r="I831" s="63"/>
      <c r="J831" s="63"/>
    </row>
    <row r="832" spans="1:10" s="80" customFormat="1" ht="15" customHeight="1" hidden="1">
      <c r="A832" s="486"/>
      <c r="B832" s="457" t="s">
        <v>1320</v>
      </c>
      <c r="C832" s="450"/>
      <c r="D832" s="473"/>
      <c r="E832" s="654"/>
      <c r="F832" s="453"/>
      <c r="G832" s="89"/>
      <c r="H832" s="90"/>
      <c r="I832" s="63"/>
      <c r="J832" s="63"/>
    </row>
    <row r="833" spans="1:10" s="80" customFormat="1" ht="15" customHeight="1" hidden="1">
      <c r="A833" s="486"/>
      <c r="B833" s="457" t="s">
        <v>906</v>
      </c>
      <c r="C833" s="450"/>
      <c r="D833" s="473"/>
      <c r="E833" s="654"/>
      <c r="F833" s="453"/>
      <c r="G833" s="89"/>
      <c r="H833" s="90"/>
      <c r="I833" s="63"/>
      <c r="J833" s="63"/>
    </row>
    <row r="834" spans="1:10" s="80" customFormat="1" ht="60" customHeight="1">
      <c r="A834" s="486" t="s">
        <v>907</v>
      </c>
      <c r="B834" s="458" t="s">
        <v>908</v>
      </c>
      <c r="C834" s="450" t="s">
        <v>1157</v>
      </c>
      <c r="D834" s="555">
        <v>3</v>
      </c>
      <c r="E834" s="654"/>
      <c r="F834" s="453">
        <f>D834*E834</f>
        <v>0</v>
      </c>
      <c r="G834" s="89"/>
      <c r="H834" s="90"/>
      <c r="I834" s="63"/>
      <c r="J834" s="63"/>
    </row>
    <row r="835" spans="1:10" s="80" customFormat="1" ht="15" customHeight="1">
      <c r="A835" s="486"/>
      <c r="B835" s="457" t="s">
        <v>1150</v>
      </c>
      <c r="C835" s="450"/>
      <c r="D835" s="473"/>
      <c r="E835" s="654"/>
      <c r="F835" s="453"/>
      <c r="G835" s="89"/>
      <c r="H835" s="90"/>
      <c r="I835" s="63"/>
      <c r="J835" s="63"/>
    </row>
    <row r="836" spans="1:10" s="80" customFormat="1" ht="15" customHeight="1">
      <c r="A836" s="486"/>
      <c r="B836" s="457" t="s">
        <v>1065</v>
      </c>
      <c r="C836" s="450"/>
      <c r="D836" s="473"/>
      <c r="E836" s="654"/>
      <c r="F836" s="453"/>
      <c r="G836" s="89"/>
      <c r="H836" s="90"/>
      <c r="I836" s="63"/>
      <c r="J836" s="63"/>
    </row>
    <row r="837" spans="1:10" s="80" customFormat="1" ht="15" customHeight="1">
      <c r="A837" s="486"/>
      <c r="B837" s="457" t="s">
        <v>1315</v>
      </c>
      <c r="C837" s="450"/>
      <c r="D837" s="473"/>
      <c r="E837" s="654"/>
      <c r="F837" s="453"/>
      <c r="G837" s="89"/>
      <c r="H837" s="90"/>
      <c r="I837" s="63"/>
      <c r="J837" s="63"/>
    </row>
    <row r="838" spans="1:10" s="80" customFormat="1" ht="30" customHeight="1">
      <c r="A838" s="486"/>
      <c r="B838" s="457" t="s">
        <v>1316</v>
      </c>
      <c r="C838" s="450"/>
      <c r="D838" s="473"/>
      <c r="E838" s="654"/>
      <c r="F838" s="453"/>
      <c r="G838" s="89"/>
      <c r="H838" s="90"/>
      <c r="I838" s="63"/>
      <c r="J838" s="63"/>
    </row>
    <row r="839" spans="1:10" s="80" customFormat="1" ht="15" customHeight="1">
      <c r="A839" s="486"/>
      <c r="B839" s="457" t="s">
        <v>1117</v>
      </c>
      <c r="C839" s="450"/>
      <c r="D839" s="473"/>
      <c r="E839" s="654"/>
      <c r="F839" s="453"/>
      <c r="G839" s="89"/>
      <c r="H839" s="90"/>
      <c r="I839" s="63"/>
      <c r="J839" s="63"/>
    </row>
    <row r="840" spans="1:10" s="80" customFormat="1" ht="15" customHeight="1">
      <c r="A840" s="486"/>
      <c r="B840" s="457" t="s">
        <v>1317</v>
      </c>
      <c r="C840" s="450"/>
      <c r="D840" s="473"/>
      <c r="E840" s="654"/>
      <c r="F840" s="453"/>
      <c r="G840" s="89"/>
      <c r="H840" s="90"/>
      <c r="I840" s="63"/>
      <c r="J840" s="63"/>
    </row>
    <row r="841" spans="1:10" s="80" customFormat="1" ht="15" customHeight="1">
      <c r="A841" s="486"/>
      <c r="B841" s="457" t="s">
        <v>1318</v>
      </c>
      <c r="C841" s="450"/>
      <c r="D841" s="473"/>
      <c r="E841" s="654"/>
      <c r="F841" s="453"/>
      <c r="G841" s="89"/>
      <c r="H841" s="90"/>
      <c r="I841" s="63"/>
      <c r="J841" s="63"/>
    </row>
    <row r="842" spans="1:10" s="80" customFormat="1" ht="15" customHeight="1">
      <c r="A842" s="486"/>
      <c r="B842" s="457" t="s">
        <v>1319</v>
      </c>
      <c r="C842" s="450"/>
      <c r="D842" s="473"/>
      <c r="E842" s="654"/>
      <c r="F842" s="453"/>
      <c r="G842" s="89"/>
      <c r="H842" s="90"/>
      <c r="I842" s="63"/>
      <c r="J842" s="63"/>
    </row>
    <row r="843" spans="1:10" s="80" customFormat="1" ht="15" customHeight="1">
      <c r="A843" s="486"/>
      <c r="B843" s="457" t="s">
        <v>1320</v>
      </c>
      <c r="C843" s="450"/>
      <c r="D843" s="473"/>
      <c r="E843" s="654"/>
      <c r="F843" s="453"/>
      <c r="G843" s="89"/>
      <c r="H843" s="90"/>
      <c r="I843" s="63"/>
      <c r="J843" s="63"/>
    </row>
    <row r="844" spans="1:10" s="80" customFormat="1" ht="30" customHeight="1">
      <c r="A844" s="486" t="s">
        <v>909</v>
      </c>
      <c r="B844" s="458" t="s">
        <v>910</v>
      </c>
      <c r="C844" s="450" t="s">
        <v>1076</v>
      </c>
      <c r="D844" s="473">
        <v>15</v>
      </c>
      <c r="E844" s="654"/>
      <c r="F844" s="453">
        <f>D844*E844</f>
        <v>0</v>
      </c>
      <c r="G844" s="89"/>
      <c r="H844" s="90"/>
      <c r="I844" s="63"/>
      <c r="J844" s="63"/>
    </row>
    <row r="845" spans="1:10" s="80" customFormat="1" ht="15" customHeight="1">
      <c r="A845" s="486"/>
      <c r="B845" s="457" t="s">
        <v>911</v>
      </c>
      <c r="C845" s="450"/>
      <c r="D845" s="473"/>
      <c r="E845" s="654"/>
      <c r="F845" s="453"/>
      <c r="G845" s="89"/>
      <c r="H845" s="90"/>
      <c r="I845" s="63"/>
      <c r="J845" s="63"/>
    </row>
    <row r="846" spans="1:10" s="80" customFormat="1" ht="15" customHeight="1">
      <c r="A846" s="486"/>
      <c r="B846" s="457" t="s">
        <v>912</v>
      </c>
      <c r="C846" s="450"/>
      <c r="D846" s="473"/>
      <c r="E846" s="654"/>
      <c r="F846" s="453"/>
      <c r="G846" s="89"/>
      <c r="H846" s="90"/>
      <c r="I846" s="63"/>
      <c r="J846" s="63"/>
    </row>
    <row r="847" spans="1:10" s="80" customFormat="1" ht="15" customHeight="1">
      <c r="A847" s="486"/>
      <c r="B847" s="457" t="s">
        <v>913</v>
      </c>
      <c r="C847" s="450"/>
      <c r="D847" s="473"/>
      <c r="E847" s="654"/>
      <c r="F847" s="453"/>
      <c r="G847" s="89"/>
      <c r="H847" s="90"/>
      <c r="I847" s="63"/>
      <c r="J847" s="63"/>
    </row>
    <row r="848" spans="1:10" s="80" customFormat="1" ht="15" customHeight="1">
      <c r="A848" s="486"/>
      <c r="B848" s="457" t="s">
        <v>1318</v>
      </c>
      <c r="C848" s="450"/>
      <c r="D848" s="473"/>
      <c r="E848" s="654"/>
      <c r="F848" s="453"/>
      <c r="G848" s="89"/>
      <c r="H848" s="90"/>
      <c r="I848" s="63"/>
      <c r="J848" s="63"/>
    </row>
    <row r="849" spans="1:10" s="80" customFormat="1" ht="15" customHeight="1" hidden="1">
      <c r="A849" s="486" t="s">
        <v>914</v>
      </c>
      <c r="B849" s="458" t="s">
        <v>915</v>
      </c>
      <c r="C849" s="450" t="s">
        <v>1076</v>
      </c>
      <c r="D849" s="473"/>
      <c r="E849" s="654"/>
      <c r="F849" s="453">
        <f>D849*E849</f>
        <v>0</v>
      </c>
      <c r="G849" s="89"/>
      <c r="H849" s="90"/>
      <c r="I849" s="63"/>
      <c r="J849" s="63"/>
    </row>
    <row r="850" spans="1:10" s="80" customFormat="1" ht="30" customHeight="1" hidden="1">
      <c r="A850" s="486"/>
      <c r="B850" s="457" t="s">
        <v>916</v>
      </c>
      <c r="C850" s="450"/>
      <c r="D850" s="473"/>
      <c r="E850" s="654"/>
      <c r="F850" s="453"/>
      <c r="G850" s="89"/>
      <c r="H850" s="90"/>
      <c r="I850" s="63"/>
      <c r="J850" s="63"/>
    </row>
    <row r="851" spans="1:10" s="80" customFormat="1" ht="45" customHeight="1">
      <c r="A851" s="486" t="s">
        <v>917</v>
      </c>
      <c r="B851" s="458" t="s">
        <v>918</v>
      </c>
      <c r="C851" s="450" t="s">
        <v>1076</v>
      </c>
      <c r="D851" s="473">
        <v>15</v>
      </c>
      <c r="E851" s="654"/>
      <c r="F851" s="453">
        <f>D851*E851</f>
        <v>0</v>
      </c>
      <c r="G851" s="89"/>
      <c r="H851" s="90"/>
      <c r="I851" s="63"/>
      <c r="J851" s="63"/>
    </row>
    <row r="852" spans="1:10" s="80" customFormat="1" ht="15" customHeight="1">
      <c r="A852" s="486"/>
      <c r="B852" s="457" t="s">
        <v>911</v>
      </c>
      <c r="C852" s="450"/>
      <c r="D852" s="473"/>
      <c r="E852" s="654"/>
      <c r="F852" s="453"/>
      <c r="G852" s="89"/>
      <c r="H852" s="90"/>
      <c r="I852" s="63"/>
      <c r="J852" s="63"/>
    </row>
    <row r="853" spans="1:10" s="80" customFormat="1" ht="15" customHeight="1">
      <c r="A853" s="486"/>
      <c r="B853" s="457" t="s">
        <v>919</v>
      </c>
      <c r="C853" s="450"/>
      <c r="D853" s="473"/>
      <c r="E853" s="654"/>
      <c r="F853" s="453"/>
      <c r="G853" s="89"/>
      <c r="H853" s="90"/>
      <c r="I853" s="63"/>
      <c r="J853" s="63"/>
    </row>
    <row r="854" spans="1:10" s="80" customFormat="1" ht="15" customHeight="1">
      <c r="A854" s="486"/>
      <c r="B854" s="457" t="s">
        <v>920</v>
      </c>
      <c r="C854" s="450"/>
      <c r="D854" s="473"/>
      <c r="E854" s="654"/>
      <c r="F854" s="453"/>
      <c r="G854" s="89"/>
      <c r="H854" s="90"/>
      <c r="I854" s="63"/>
      <c r="J854" s="63"/>
    </row>
    <row r="855" spans="1:10" s="80" customFormat="1" ht="15" customHeight="1">
      <c r="A855" s="486"/>
      <c r="B855" s="457" t="s">
        <v>1318</v>
      </c>
      <c r="C855" s="450"/>
      <c r="D855" s="473"/>
      <c r="E855" s="654"/>
      <c r="F855" s="453"/>
      <c r="G855" s="89"/>
      <c r="H855" s="90"/>
      <c r="I855" s="63"/>
      <c r="J855" s="63"/>
    </row>
    <row r="856" spans="1:10" s="660" customFormat="1" ht="30" customHeight="1">
      <c r="A856" s="661"/>
      <c r="B856" s="461" t="s">
        <v>921</v>
      </c>
      <c r="C856" s="549"/>
      <c r="D856" s="480"/>
      <c r="E856" s="655"/>
      <c r="F856" s="550"/>
      <c r="G856" s="657"/>
      <c r="H856" s="658"/>
      <c r="I856" s="659"/>
      <c r="J856" s="659"/>
    </row>
    <row r="857" spans="1:10" s="80" customFormat="1" ht="15" customHeight="1" hidden="1">
      <c r="A857" s="486" t="s">
        <v>922</v>
      </c>
      <c r="B857" s="520" t="s">
        <v>923</v>
      </c>
      <c r="C857" s="450"/>
      <c r="D857" s="473"/>
      <c r="E857" s="654"/>
      <c r="F857" s="453"/>
      <c r="G857" s="89"/>
      <c r="H857" s="90"/>
      <c r="I857" s="63"/>
      <c r="J857" s="63"/>
    </row>
    <row r="858" spans="1:10" s="80" customFormat="1" ht="15" customHeight="1" hidden="1">
      <c r="A858" s="456" t="s">
        <v>924</v>
      </c>
      <c r="B858" s="458" t="s">
        <v>925</v>
      </c>
      <c r="C858" s="450" t="s">
        <v>1157</v>
      </c>
      <c r="D858" s="473"/>
      <c r="E858" s="654"/>
      <c r="F858" s="453">
        <f>D858*E858</f>
        <v>0</v>
      </c>
      <c r="G858" s="89"/>
      <c r="H858" s="90"/>
      <c r="I858" s="63"/>
      <c r="J858" s="63"/>
    </row>
    <row r="859" spans="1:10" s="80" customFormat="1" ht="45" customHeight="1" hidden="1">
      <c r="A859" s="456"/>
      <c r="B859" s="457" t="s">
        <v>926</v>
      </c>
      <c r="C859" s="450"/>
      <c r="D859" s="473"/>
      <c r="E859" s="654"/>
      <c r="F859" s="453"/>
      <c r="G859" s="89"/>
      <c r="H859" s="90"/>
      <c r="I859" s="63"/>
      <c r="J859" s="63"/>
    </row>
    <row r="860" spans="1:10" s="80" customFormat="1" ht="47.25" customHeight="1">
      <c r="A860" s="456" t="s">
        <v>927</v>
      </c>
      <c r="B860" s="520" t="s">
        <v>1321</v>
      </c>
      <c r="C860" s="450"/>
      <c r="D860" s="473"/>
      <c r="E860" s="654"/>
      <c r="F860" s="453"/>
      <c r="G860" s="89"/>
      <c r="H860" s="90"/>
      <c r="I860" s="63"/>
      <c r="J860" s="63"/>
    </row>
    <row r="861" spans="1:10" s="80" customFormat="1" ht="15" customHeight="1">
      <c r="A861" s="456" t="s">
        <v>928</v>
      </c>
      <c r="B861" s="458" t="s">
        <v>1322</v>
      </c>
      <c r="C861" s="450" t="s">
        <v>1076</v>
      </c>
      <c r="D861" s="473">
        <v>25</v>
      </c>
      <c r="E861" s="654"/>
      <c r="F861" s="453">
        <f>D861*E861</f>
        <v>0</v>
      </c>
      <c r="G861" s="89"/>
      <c r="H861" s="90"/>
      <c r="I861" s="63"/>
      <c r="J861" s="63"/>
    </row>
    <row r="862" spans="1:10" s="80" customFormat="1" ht="15" customHeight="1">
      <c r="A862" s="456"/>
      <c r="B862" s="457" t="s">
        <v>1323</v>
      </c>
      <c r="C862" s="450"/>
      <c r="D862" s="473"/>
      <c r="E862" s="654"/>
      <c r="F862" s="453"/>
      <c r="G862" s="89"/>
      <c r="H862" s="90"/>
      <c r="I862" s="63"/>
      <c r="J862" s="63"/>
    </row>
    <row r="863" spans="1:10" s="80" customFormat="1" ht="15" customHeight="1">
      <c r="A863" s="456"/>
      <c r="B863" s="457" t="s">
        <v>1150</v>
      </c>
      <c r="C863" s="450"/>
      <c r="D863" s="473"/>
      <c r="E863" s="654"/>
      <c r="F863" s="453"/>
      <c r="G863" s="89"/>
      <c r="H863" s="90"/>
      <c r="I863" s="63"/>
      <c r="J863" s="63"/>
    </row>
    <row r="864" spans="1:10" s="80" customFormat="1" ht="15" customHeight="1">
      <c r="A864" s="456"/>
      <c r="B864" s="457" t="s">
        <v>1153</v>
      </c>
      <c r="C864" s="450"/>
      <c r="D864" s="473"/>
      <c r="E864" s="654"/>
      <c r="F864" s="453"/>
      <c r="G864" s="89"/>
      <c r="H864" s="90"/>
      <c r="I864" s="63"/>
      <c r="J864" s="63"/>
    </row>
    <row r="865" spans="1:10" s="80" customFormat="1" ht="15" customHeight="1">
      <c r="A865" s="456"/>
      <c r="B865" s="457" t="s">
        <v>1324</v>
      </c>
      <c r="C865" s="450"/>
      <c r="D865" s="473"/>
      <c r="E865" s="654"/>
      <c r="F865" s="453"/>
      <c r="G865" s="89"/>
      <c r="H865" s="90"/>
      <c r="I865" s="63"/>
      <c r="J865" s="63"/>
    </row>
    <row r="866" spans="1:10" s="80" customFormat="1" ht="18.75" customHeight="1">
      <c r="A866" s="456"/>
      <c r="B866" s="457" t="s">
        <v>1325</v>
      </c>
      <c r="C866" s="450"/>
      <c r="D866" s="473"/>
      <c r="E866" s="654"/>
      <c r="F866" s="453"/>
      <c r="G866" s="89"/>
      <c r="H866" s="90"/>
      <c r="I866" s="63"/>
      <c r="J866" s="63"/>
    </row>
    <row r="867" spans="1:10" s="80" customFormat="1" ht="15" customHeight="1">
      <c r="A867" s="456"/>
      <c r="B867" s="457" t="s">
        <v>1326</v>
      </c>
      <c r="C867" s="450"/>
      <c r="D867" s="473"/>
      <c r="E867" s="654"/>
      <c r="F867" s="453"/>
      <c r="G867" s="89"/>
      <c r="H867" s="90"/>
      <c r="I867" s="63"/>
      <c r="J867" s="63"/>
    </row>
    <row r="868" spans="1:10" s="80" customFormat="1" ht="15" customHeight="1">
      <c r="A868" s="456" t="s">
        <v>929</v>
      </c>
      <c r="B868" s="458" t="s">
        <v>1327</v>
      </c>
      <c r="C868" s="450" t="s">
        <v>1076</v>
      </c>
      <c r="D868" s="473">
        <v>15</v>
      </c>
      <c r="E868" s="654"/>
      <c r="F868" s="453">
        <f>D868*E868</f>
        <v>0</v>
      </c>
      <c r="G868" s="89"/>
      <c r="H868" s="90"/>
      <c r="I868" s="63"/>
      <c r="J868" s="63"/>
    </row>
    <row r="869" spans="1:10" s="80" customFormat="1" ht="15" customHeight="1">
      <c r="A869" s="456"/>
      <c r="B869" s="457" t="s">
        <v>1323</v>
      </c>
      <c r="C869" s="450"/>
      <c r="D869" s="473"/>
      <c r="E869" s="654"/>
      <c r="F869" s="453"/>
      <c r="G869" s="89"/>
      <c r="H869" s="90"/>
      <c r="I869" s="63"/>
      <c r="J869" s="63"/>
    </row>
    <row r="870" spans="1:10" s="80" customFormat="1" ht="15" customHeight="1">
      <c r="A870" s="456"/>
      <c r="B870" s="457" t="s">
        <v>1150</v>
      </c>
      <c r="C870" s="450"/>
      <c r="D870" s="473"/>
      <c r="E870" s="654"/>
      <c r="F870" s="453"/>
      <c r="G870" s="89"/>
      <c r="H870" s="90"/>
      <c r="I870" s="63"/>
      <c r="J870" s="63"/>
    </row>
    <row r="871" spans="1:10" s="80" customFormat="1" ht="15" customHeight="1">
      <c r="A871" s="456"/>
      <c r="B871" s="457" t="s">
        <v>1153</v>
      </c>
      <c r="C871" s="450"/>
      <c r="D871" s="473"/>
      <c r="E871" s="654"/>
      <c r="F871" s="453"/>
      <c r="G871" s="89"/>
      <c r="H871" s="90"/>
      <c r="I871" s="63"/>
      <c r="J871" s="63"/>
    </row>
    <row r="872" spans="1:10" s="80" customFormat="1" ht="15" customHeight="1">
      <c r="A872" s="456"/>
      <c r="B872" s="457" t="s">
        <v>1328</v>
      </c>
      <c r="C872" s="450"/>
      <c r="D872" s="473"/>
      <c r="E872" s="654"/>
      <c r="F872" s="453"/>
      <c r="G872" s="89"/>
      <c r="H872" s="90"/>
      <c r="I872" s="63"/>
      <c r="J872" s="63"/>
    </row>
    <row r="873" spans="1:10" s="80" customFormat="1" ht="30">
      <c r="A873" s="456"/>
      <c r="B873" s="457" t="s">
        <v>1329</v>
      </c>
      <c r="C873" s="450"/>
      <c r="D873" s="473"/>
      <c r="E873" s="654"/>
      <c r="F873" s="453"/>
      <c r="G873" s="89"/>
      <c r="H873" s="90"/>
      <c r="I873" s="63"/>
      <c r="J873" s="63"/>
    </row>
    <row r="874" spans="1:10" s="80" customFormat="1" ht="15" customHeight="1">
      <c r="A874" s="456"/>
      <c r="B874" s="457" t="s">
        <v>1326</v>
      </c>
      <c r="C874" s="450"/>
      <c r="D874" s="473"/>
      <c r="E874" s="654"/>
      <c r="F874" s="453"/>
      <c r="G874" s="89"/>
      <c r="H874" s="90"/>
      <c r="I874" s="63"/>
      <c r="J874" s="63"/>
    </row>
    <row r="875" spans="1:10" s="80" customFormat="1" ht="15" customHeight="1">
      <c r="A875" s="456" t="s">
        <v>930</v>
      </c>
      <c r="B875" s="458" t="s">
        <v>931</v>
      </c>
      <c r="C875" s="450" t="s">
        <v>1076</v>
      </c>
      <c r="D875" s="473">
        <v>18</v>
      </c>
      <c r="E875" s="654"/>
      <c r="F875" s="453">
        <f>D875*E875</f>
        <v>0</v>
      </c>
      <c r="G875" s="89"/>
      <c r="H875" s="90"/>
      <c r="I875" s="63"/>
      <c r="J875" s="63"/>
    </row>
    <row r="876" spans="1:10" s="80" customFormat="1" ht="15" customHeight="1">
      <c r="A876" s="456"/>
      <c r="B876" s="457" t="s">
        <v>1323</v>
      </c>
      <c r="C876" s="450"/>
      <c r="D876" s="473"/>
      <c r="E876" s="654"/>
      <c r="F876" s="453"/>
      <c r="G876" s="89"/>
      <c r="H876" s="90"/>
      <c r="I876" s="63"/>
      <c r="J876" s="63"/>
    </row>
    <row r="877" spans="1:10" s="80" customFormat="1" ht="15" customHeight="1">
      <c r="A877" s="456"/>
      <c r="B877" s="457" t="s">
        <v>1150</v>
      </c>
      <c r="C877" s="450"/>
      <c r="D877" s="473"/>
      <c r="E877" s="654"/>
      <c r="F877" s="453"/>
      <c r="G877" s="89"/>
      <c r="H877" s="90"/>
      <c r="I877" s="63"/>
      <c r="J877" s="63"/>
    </row>
    <row r="878" spans="1:10" s="80" customFormat="1" ht="15" customHeight="1">
      <c r="A878" s="456"/>
      <c r="B878" s="457" t="s">
        <v>1153</v>
      </c>
      <c r="C878" s="450"/>
      <c r="D878" s="473"/>
      <c r="E878" s="654"/>
      <c r="F878" s="453"/>
      <c r="G878" s="89"/>
      <c r="H878" s="90"/>
      <c r="I878" s="63"/>
      <c r="J878" s="63"/>
    </row>
    <row r="879" spans="1:10" s="80" customFormat="1" ht="15" customHeight="1">
      <c r="A879" s="456"/>
      <c r="B879" s="457" t="s">
        <v>932</v>
      </c>
      <c r="C879" s="450"/>
      <c r="D879" s="473"/>
      <c r="E879" s="654"/>
      <c r="F879" s="453"/>
      <c r="G879" s="89"/>
      <c r="H879" s="90"/>
      <c r="I879" s="63"/>
      <c r="J879" s="63"/>
    </row>
    <row r="880" spans="1:10" s="80" customFormat="1" ht="15.75" customHeight="1">
      <c r="A880" s="456"/>
      <c r="B880" s="457" t="s">
        <v>933</v>
      </c>
      <c r="C880" s="450"/>
      <c r="D880" s="473"/>
      <c r="E880" s="654"/>
      <c r="F880" s="453"/>
      <c r="G880" s="89"/>
      <c r="H880" s="90"/>
      <c r="I880" s="63"/>
      <c r="J880" s="63"/>
    </row>
    <row r="881" spans="1:10" s="80" customFormat="1" ht="15" customHeight="1">
      <c r="A881" s="456"/>
      <c r="B881" s="457" t="s">
        <v>1326</v>
      </c>
      <c r="C881" s="450"/>
      <c r="D881" s="473"/>
      <c r="E881" s="654"/>
      <c r="F881" s="453"/>
      <c r="G881" s="89"/>
      <c r="H881" s="90"/>
      <c r="I881" s="63"/>
      <c r="J881" s="63"/>
    </row>
    <row r="882" spans="1:10" s="80" customFormat="1" ht="15" customHeight="1">
      <c r="A882" s="456" t="s">
        <v>934</v>
      </c>
      <c r="B882" s="458" t="s">
        <v>1330</v>
      </c>
      <c r="C882" s="450" t="s">
        <v>1076</v>
      </c>
      <c r="D882" s="473">
        <v>30</v>
      </c>
      <c r="E882" s="654"/>
      <c r="F882" s="453">
        <f>D882*E882</f>
        <v>0</v>
      </c>
      <c r="G882" s="89"/>
      <c r="H882" s="90"/>
      <c r="I882" s="63"/>
      <c r="J882" s="63"/>
    </row>
    <row r="883" spans="1:10" s="80" customFormat="1" ht="15" customHeight="1">
      <c r="A883" s="456"/>
      <c r="B883" s="457" t="s">
        <v>1323</v>
      </c>
      <c r="C883" s="450"/>
      <c r="D883" s="473"/>
      <c r="E883" s="654"/>
      <c r="F883" s="453"/>
      <c r="G883" s="89"/>
      <c r="H883" s="90"/>
      <c r="I883" s="63"/>
      <c r="J883" s="63"/>
    </row>
    <row r="884" spans="1:10" s="80" customFormat="1" ht="15" customHeight="1">
      <c r="A884" s="456"/>
      <c r="B884" s="457" t="s">
        <v>1150</v>
      </c>
      <c r="C884" s="450"/>
      <c r="D884" s="473"/>
      <c r="E884" s="654"/>
      <c r="F884" s="453"/>
      <c r="G884" s="89"/>
      <c r="H884" s="90"/>
      <c r="I884" s="63"/>
      <c r="J884" s="63"/>
    </row>
    <row r="885" spans="1:10" s="80" customFormat="1" ht="15" customHeight="1">
      <c r="A885" s="456"/>
      <c r="B885" s="457" t="s">
        <v>1153</v>
      </c>
      <c r="C885" s="450"/>
      <c r="D885" s="473"/>
      <c r="E885" s="654"/>
      <c r="F885" s="453"/>
      <c r="G885" s="89"/>
      <c r="H885" s="90"/>
      <c r="I885" s="63"/>
      <c r="J885" s="63"/>
    </row>
    <row r="886" spans="1:10" s="80" customFormat="1" ht="30" customHeight="1">
      <c r="A886" s="456"/>
      <c r="B886" s="457" t="s">
        <v>1331</v>
      </c>
      <c r="C886" s="450"/>
      <c r="D886" s="473"/>
      <c r="E886" s="654"/>
      <c r="F886" s="453"/>
      <c r="G886" s="89"/>
      <c r="H886" s="90"/>
      <c r="I886" s="63"/>
      <c r="J886" s="63"/>
    </row>
    <row r="887" spans="1:10" s="80" customFormat="1" ht="15" customHeight="1">
      <c r="A887" s="456"/>
      <c r="B887" s="457" t="s">
        <v>1332</v>
      </c>
      <c r="C887" s="450"/>
      <c r="D887" s="473"/>
      <c r="E887" s="654"/>
      <c r="F887" s="453"/>
      <c r="G887" s="89"/>
      <c r="H887" s="90"/>
      <c r="I887" s="63"/>
      <c r="J887" s="63"/>
    </row>
    <row r="888" spans="1:10" s="80" customFormat="1" ht="15" customHeight="1">
      <c r="A888" s="456"/>
      <c r="B888" s="457" t="s">
        <v>1333</v>
      </c>
      <c r="C888" s="450"/>
      <c r="D888" s="473"/>
      <c r="E888" s="654"/>
      <c r="F888" s="453"/>
      <c r="G888" s="89"/>
      <c r="H888" s="90"/>
      <c r="I888" s="63"/>
      <c r="J888" s="63"/>
    </row>
    <row r="889" spans="1:10" s="80" customFormat="1" ht="15" customHeight="1">
      <c r="A889" s="456" t="s">
        <v>935</v>
      </c>
      <c r="B889" s="520" t="s">
        <v>1352</v>
      </c>
      <c r="C889" s="450"/>
      <c r="D889" s="473"/>
      <c r="E889" s="654"/>
      <c r="F889" s="453"/>
      <c r="G889" s="89"/>
      <c r="H889" s="90"/>
      <c r="I889" s="63"/>
      <c r="J889" s="63"/>
    </row>
    <row r="890" spans="1:10" s="80" customFormat="1" ht="30" customHeight="1">
      <c r="A890" s="456" t="s">
        <v>936</v>
      </c>
      <c r="B890" s="458" t="s">
        <v>937</v>
      </c>
      <c r="C890" s="450" t="s">
        <v>1157</v>
      </c>
      <c r="D890" s="473">
        <v>1</v>
      </c>
      <c r="E890" s="654"/>
      <c r="F890" s="453">
        <f>D890*E890</f>
        <v>0</v>
      </c>
      <c r="G890" s="89"/>
      <c r="H890" s="90"/>
      <c r="I890" s="63"/>
      <c r="J890" s="63"/>
    </row>
    <row r="891" spans="1:10" s="80" customFormat="1" ht="15" customHeight="1">
      <c r="A891" s="456"/>
      <c r="B891" s="457" t="s">
        <v>938</v>
      </c>
      <c r="C891" s="450"/>
      <c r="D891" s="473"/>
      <c r="E891" s="654"/>
      <c r="F891" s="453"/>
      <c r="G891" s="89"/>
      <c r="H891" s="90"/>
      <c r="I891" s="63"/>
      <c r="J891" s="63"/>
    </row>
    <row r="892" spans="1:10" s="80" customFormat="1" ht="30" customHeight="1">
      <c r="A892" s="456"/>
      <c r="B892" s="457" t="s">
        <v>939</v>
      </c>
      <c r="C892" s="450"/>
      <c r="D892" s="473"/>
      <c r="E892" s="654"/>
      <c r="F892" s="453"/>
      <c r="G892" s="89"/>
      <c r="H892" s="90"/>
      <c r="I892" s="63"/>
      <c r="J892" s="63"/>
    </row>
    <row r="893" spans="1:10" s="80" customFormat="1" ht="30" customHeight="1">
      <c r="A893" s="456"/>
      <c r="B893" s="457" t="s">
        <v>879</v>
      </c>
      <c r="C893" s="450"/>
      <c r="D893" s="473"/>
      <c r="E893" s="654"/>
      <c r="F893" s="453"/>
      <c r="G893" s="89"/>
      <c r="H893" s="90"/>
      <c r="I893" s="63"/>
      <c r="J893" s="63"/>
    </row>
    <row r="894" spans="1:10" s="80" customFormat="1" ht="15" customHeight="1">
      <c r="A894" s="456"/>
      <c r="B894" s="457" t="s">
        <v>940</v>
      </c>
      <c r="C894" s="450"/>
      <c r="D894" s="473"/>
      <c r="E894" s="654"/>
      <c r="F894" s="453"/>
      <c r="G894" s="89"/>
      <c r="H894" s="90"/>
      <c r="I894" s="63"/>
      <c r="J894" s="63"/>
    </row>
    <row r="895" spans="1:10" s="80" customFormat="1" ht="30" customHeight="1" hidden="1">
      <c r="A895" s="456" t="s">
        <v>941</v>
      </c>
      <c r="B895" s="458" t="s">
        <v>942</v>
      </c>
      <c r="C895" s="450" t="s">
        <v>1157</v>
      </c>
      <c r="D895" s="473"/>
      <c r="E895" s="654">
        <v>302.68</v>
      </c>
      <c r="F895" s="453">
        <f>D895*E895</f>
        <v>0</v>
      </c>
      <c r="G895" s="89"/>
      <c r="H895" s="90"/>
      <c r="I895" s="63"/>
      <c r="J895" s="63"/>
    </row>
    <row r="896" spans="1:10" s="80" customFormat="1" ht="15" customHeight="1" hidden="1">
      <c r="A896" s="456"/>
      <c r="B896" s="457" t="s">
        <v>943</v>
      </c>
      <c r="C896" s="450"/>
      <c r="D896" s="473"/>
      <c r="E896" s="654"/>
      <c r="F896" s="453"/>
      <c r="G896" s="89"/>
      <c r="H896" s="90"/>
      <c r="I896" s="63"/>
      <c r="J896" s="63"/>
    </row>
    <row r="897" spans="1:10" s="80" customFormat="1" ht="30" customHeight="1" hidden="1">
      <c r="A897" s="456"/>
      <c r="B897" s="457" t="s">
        <v>939</v>
      </c>
      <c r="C897" s="450"/>
      <c r="D897" s="473"/>
      <c r="E897" s="654"/>
      <c r="F897" s="453"/>
      <c r="G897" s="89"/>
      <c r="H897" s="90"/>
      <c r="I897" s="63"/>
      <c r="J897" s="63"/>
    </row>
    <row r="898" spans="1:10" s="80" customFormat="1" ht="30" customHeight="1" hidden="1">
      <c r="A898" s="456"/>
      <c r="B898" s="457" t="s">
        <v>879</v>
      </c>
      <c r="C898" s="450"/>
      <c r="D898" s="473"/>
      <c r="E898" s="654"/>
      <c r="F898" s="453"/>
      <c r="G898" s="89"/>
      <c r="H898" s="90"/>
      <c r="I898" s="63"/>
      <c r="J898" s="63"/>
    </row>
    <row r="899" spans="1:10" s="80" customFormat="1" ht="15" customHeight="1" hidden="1">
      <c r="A899" s="456"/>
      <c r="B899" s="457" t="s">
        <v>940</v>
      </c>
      <c r="C899" s="450"/>
      <c r="D899" s="473"/>
      <c r="E899" s="654"/>
      <c r="F899" s="453"/>
      <c r="G899" s="89"/>
      <c r="H899" s="90"/>
      <c r="I899" s="63"/>
      <c r="J899" s="63"/>
    </row>
    <row r="900" spans="1:10" s="80" customFormat="1" ht="30" customHeight="1">
      <c r="A900" s="456" t="s">
        <v>944</v>
      </c>
      <c r="B900" s="458" t="s">
        <v>945</v>
      </c>
      <c r="C900" s="450" t="s">
        <v>1157</v>
      </c>
      <c r="D900" s="473">
        <v>1</v>
      </c>
      <c r="E900" s="654"/>
      <c r="F900" s="453">
        <f>D900*E900</f>
        <v>0</v>
      </c>
      <c r="G900" s="89"/>
      <c r="H900" s="90"/>
      <c r="I900" s="63"/>
      <c r="J900" s="63"/>
    </row>
    <row r="901" spans="1:10" s="80" customFormat="1" ht="15" customHeight="1">
      <c r="A901" s="456"/>
      <c r="B901" s="457" t="s">
        <v>946</v>
      </c>
      <c r="C901" s="450"/>
      <c r="D901" s="473"/>
      <c r="E901" s="654"/>
      <c r="F901" s="453"/>
      <c r="G901" s="89"/>
      <c r="H901" s="90"/>
      <c r="I901" s="63"/>
      <c r="J901" s="63"/>
    </row>
    <row r="902" spans="1:10" s="80" customFormat="1" ht="30" customHeight="1">
      <c r="A902" s="456"/>
      <c r="B902" s="457" t="s">
        <v>947</v>
      </c>
      <c r="C902" s="450"/>
      <c r="D902" s="473"/>
      <c r="E902" s="654"/>
      <c r="F902" s="453"/>
      <c r="G902" s="89"/>
      <c r="H902" s="90"/>
      <c r="I902" s="63"/>
      <c r="J902" s="63"/>
    </row>
    <row r="903" spans="1:10" s="80" customFormat="1" ht="15" customHeight="1">
      <c r="A903" s="456"/>
      <c r="B903" s="457" t="s">
        <v>948</v>
      </c>
      <c r="C903" s="450"/>
      <c r="D903" s="473"/>
      <c r="E903" s="654"/>
      <c r="F903" s="453"/>
      <c r="G903" s="89"/>
      <c r="H903" s="90"/>
      <c r="I903" s="63"/>
      <c r="J903" s="63"/>
    </row>
    <row r="904" spans="1:10" s="80" customFormat="1" ht="15" customHeight="1">
      <c r="A904" s="456"/>
      <c r="B904" s="457" t="s">
        <v>949</v>
      </c>
      <c r="C904" s="450"/>
      <c r="D904" s="473"/>
      <c r="E904" s="654"/>
      <c r="F904" s="453"/>
      <c r="G904" s="89"/>
      <c r="H904" s="90"/>
      <c r="I904" s="63"/>
      <c r="J904" s="63"/>
    </row>
    <row r="905" spans="1:10" s="80" customFormat="1" ht="15" customHeight="1">
      <c r="A905" s="456"/>
      <c r="B905" s="457" t="s">
        <v>950</v>
      </c>
      <c r="C905" s="450"/>
      <c r="D905" s="473"/>
      <c r="E905" s="654"/>
      <c r="F905" s="453"/>
      <c r="G905" s="89"/>
      <c r="H905" s="90"/>
      <c r="I905" s="63"/>
      <c r="J905" s="63"/>
    </row>
    <row r="906" spans="1:10" s="80" customFormat="1" ht="15" customHeight="1">
      <c r="A906" s="456"/>
      <c r="B906" s="457" t="s">
        <v>940</v>
      </c>
      <c r="C906" s="450"/>
      <c r="D906" s="473"/>
      <c r="E906" s="654"/>
      <c r="F906" s="453"/>
      <c r="G906" s="89"/>
      <c r="H906" s="90"/>
      <c r="I906" s="63"/>
      <c r="J906" s="63"/>
    </row>
    <row r="907" spans="1:10" s="80" customFormat="1" ht="15" customHeight="1">
      <c r="A907" s="456" t="s">
        <v>951</v>
      </c>
      <c r="B907" s="458" t="s">
        <v>952</v>
      </c>
      <c r="C907" s="450" t="s">
        <v>1157</v>
      </c>
      <c r="D907" s="473">
        <v>2</v>
      </c>
      <c r="E907" s="654"/>
      <c r="F907" s="453">
        <f>D907*E907</f>
        <v>0</v>
      </c>
      <c r="G907" s="89"/>
      <c r="H907" s="90"/>
      <c r="I907" s="63"/>
      <c r="J907" s="63"/>
    </row>
    <row r="908" spans="1:10" s="80" customFormat="1" ht="30" customHeight="1" hidden="1">
      <c r="A908" s="456" t="s">
        <v>953</v>
      </c>
      <c r="B908" s="458" t="s">
        <v>954</v>
      </c>
      <c r="C908" s="450" t="s">
        <v>1157</v>
      </c>
      <c r="D908" s="473"/>
      <c r="E908" s="454">
        <v>505.47</v>
      </c>
      <c r="F908" s="453">
        <f>D908*E908</f>
        <v>0</v>
      </c>
      <c r="G908" s="89"/>
      <c r="H908" s="90"/>
      <c r="I908" s="63"/>
      <c r="J908" s="63"/>
    </row>
    <row r="909" spans="1:10" s="80" customFormat="1" ht="31.5" hidden="1">
      <c r="A909" s="456" t="s">
        <v>955</v>
      </c>
      <c r="B909" s="458" t="s">
        <v>956</v>
      </c>
      <c r="C909" s="450" t="s">
        <v>1157</v>
      </c>
      <c r="D909" s="473"/>
      <c r="E909" s="454">
        <v>850</v>
      </c>
      <c r="F909" s="453">
        <f>D909*E909</f>
        <v>0</v>
      </c>
      <c r="G909" s="89"/>
      <c r="H909" s="90"/>
      <c r="I909" s="63"/>
      <c r="J909" s="63"/>
    </row>
    <row r="910" spans="1:10" s="80" customFormat="1" ht="30" customHeight="1" hidden="1">
      <c r="A910" s="456" t="s">
        <v>957</v>
      </c>
      <c r="B910" s="458" t="s">
        <v>958</v>
      </c>
      <c r="C910" s="450" t="s">
        <v>1157</v>
      </c>
      <c r="D910" s="473"/>
      <c r="E910" s="454">
        <v>282.62</v>
      </c>
      <c r="F910" s="453">
        <f>D910*E910</f>
        <v>0</v>
      </c>
      <c r="G910" s="89"/>
      <c r="H910" s="90"/>
      <c r="I910" s="63"/>
      <c r="J910" s="63"/>
    </row>
    <row r="911" spans="1:10" s="80" customFormat="1" ht="30" customHeight="1" hidden="1">
      <c r="A911" s="456"/>
      <c r="B911" s="457" t="s">
        <v>959</v>
      </c>
      <c r="C911" s="450"/>
      <c r="D911" s="473"/>
      <c r="E911" s="454"/>
      <c r="F911" s="453"/>
      <c r="G911" s="89"/>
      <c r="H911" s="90"/>
      <c r="I911" s="63"/>
      <c r="J911" s="63"/>
    </row>
    <row r="912" spans="1:10" s="80" customFormat="1" ht="30" customHeight="1" hidden="1">
      <c r="A912" s="456"/>
      <c r="B912" s="457" t="s">
        <v>960</v>
      </c>
      <c r="C912" s="450"/>
      <c r="D912" s="473"/>
      <c r="E912" s="454"/>
      <c r="F912" s="453"/>
      <c r="G912" s="89"/>
      <c r="H912" s="90"/>
      <c r="I912" s="63"/>
      <c r="J912" s="63"/>
    </row>
    <row r="913" spans="1:10" s="80" customFormat="1" ht="30" customHeight="1" hidden="1">
      <c r="A913" s="456"/>
      <c r="B913" s="457" t="s">
        <v>839</v>
      </c>
      <c r="C913" s="450"/>
      <c r="D913" s="473"/>
      <c r="E913" s="454"/>
      <c r="F913" s="453"/>
      <c r="G913" s="89"/>
      <c r="H913" s="90"/>
      <c r="I913" s="63"/>
      <c r="J913" s="63"/>
    </row>
    <row r="914" spans="1:10" s="80" customFormat="1" ht="15" customHeight="1" hidden="1">
      <c r="A914" s="456"/>
      <c r="B914" s="457" t="s">
        <v>940</v>
      </c>
      <c r="C914" s="450"/>
      <c r="D914" s="473"/>
      <c r="E914" s="454"/>
      <c r="F914" s="453"/>
      <c r="G914" s="89"/>
      <c r="H914" s="90"/>
      <c r="I914" s="63"/>
      <c r="J914" s="63"/>
    </row>
    <row r="915" spans="1:10" s="80" customFormat="1" ht="30" customHeight="1" hidden="1">
      <c r="A915" s="456" t="s">
        <v>961</v>
      </c>
      <c r="B915" s="458" t="s">
        <v>962</v>
      </c>
      <c r="C915" s="450" t="s">
        <v>1157</v>
      </c>
      <c r="D915" s="473"/>
      <c r="E915" s="454">
        <v>476.56</v>
      </c>
      <c r="F915" s="453">
        <f>D915*E915</f>
        <v>0</v>
      </c>
      <c r="G915" s="89"/>
      <c r="H915" s="90"/>
      <c r="I915" s="63"/>
      <c r="J915" s="63"/>
    </row>
    <row r="916" spans="1:10" s="80" customFormat="1" ht="30" customHeight="1" hidden="1">
      <c r="A916" s="456"/>
      <c r="B916" s="457" t="s">
        <v>963</v>
      </c>
      <c r="C916" s="450"/>
      <c r="D916" s="473"/>
      <c r="E916" s="454"/>
      <c r="F916" s="453"/>
      <c r="G916" s="89"/>
      <c r="H916" s="90"/>
      <c r="I916" s="63"/>
      <c r="J916" s="63"/>
    </row>
    <row r="917" spans="1:10" s="80" customFormat="1" ht="30" customHeight="1" hidden="1">
      <c r="A917" s="456"/>
      <c r="B917" s="457" t="s">
        <v>960</v>
      </c>
      <c r="C917" s="450"/>
      <c r="D917" s="473"/>
      <c r="E917" s="454"/>
      <c r="F917" s="453"/>
      <c r="G917" s="89"/>
      <c r="H917" s="90"/>
      <c r="I917" s="63"/>
      <c r="J917" s="63"/>
    </row>
    <row r="918" spans="1:10" s="80" customFormat="1" ht="30" customHeight="1" hidden="1">
      <c r="A918" s="456"/>
      <c r="B918" s="457" t="s">
        <v>839</v>
      </c>
      <c r="C918" s="450"/>
      <c r="D918" s="473"/>
      <c r="E918" s="454"/>
      <c r="F918" s="453"/>
      <c r="G918" s="89"/>
      <c r="H918" s="90"/>
      <c r="I918" s="63"/>
      <c r="J918" s="63"/>
    </row>
    <row r="919" spans="1:10" s="80" customFormat="1" ht="15" customHeight="1" hidden="1">
      <c r="A919" s="456"/>
      <c r="B919" s="457" t="s">
        <v>940</v>
      </c>
      <c r="C919" s="450"/>
      <c r="D919" s="473"/>
      <c r="E919" s="505"/>
      <c r="F919" s="453"/>
      <c r="G919" s="89"/>
      <c r="H919" s="90"/>
      <c r="I919" s="63"/>
      <c r="J919" s="63"/>
    </row>
    <row r="920" spans="1:10" s="80" customFormat="1" ht="31.5" hidden="1">
      <c r="A920" s="456" t="s">
        <v>964</v>
      </c>
      <c r="B920" s="520" t="s">
        <v>965</v>
      </c>
      <c r="C920" s="450"/>
      <c r="D920" s="473"/>
      <c r="E920" s="505"/>
      <c r="F920" s="453"/>
      <c r="G920" s="89"/>
      <c r="H920" s="90"/>
      <c r="I920" s="63"/>
      <c r="J920" s="63"/>
    </row>
    <row r="921" spans="1:10" s="80" customFormat="1" ht="15" customHeight="1" hidden="1">
      <c r="A921" s="456" t="s">
        <v>966</v>
      </c>
      <c r="B921" s="458" t="s">
        <v>967</v>
      </c>
      <c r="C921" s="450" t="s">
        <v>1076</v>
      </c>
      <c r="D921" s="473"/>
      <c r="E921" s="505">
        <v>6.57</v>
      </c>
      <c r="F921" s="453">
        <f>D921*E921</f>
        <v>0</v>
      </c>
      <c r="G921" s="89"/>
      <c r="H921" s="90"/>
      <c r="I921" s="63"/>
      <c r="J921" s="63"/>
    </row>
    <row r="922" spans="1:10" s="80" customFormat="1" ht="15" customHeight="1" hidden="1">
      <c r="A922" s="456"/>
      <c r="B922" s="457" t="s">
        <v>968</v>
      </c>
      <c r="C922" s="450"/>
      <c r="D922" s="473"/>
      <c r="E922" s="505"/>
      <c r="F922" s="453"/>
      <c r="G922" s="89"/>
      <c r="H922" s="90"/>
      <c r="I922" s="63"/>
      <c r="J922" s="63"/>
    </row>
    <row r="923" spans="1:10" s="80" customFormat="1" ht="15" customHeight="1" hidden="1">
      <c r="A923" s="456"/>
      <c r="B923" s="457" t="s">
        <v>1800</v>
      </c>
      <c r="C923" s="450"/>
      <c r="D923" s="473"/>
      <c r="E923" s="505"/>
      <c r="F923" s="453"/>
      <c r="G923" s="89"/>
      <c r="H923" s="90"/>
      <c r="I923" s="63"/>
      <c r="J923" s="63"/>
    </row>
    <row r="924" spans="1:10" s="80" customFormat="1" ht="15" customHeight="1" hidden="1">
      <c r="A924" s="456"/>
      <c r="B924" s="457" t="s">
        <v>1333</v>
      </c>
      <c r="C924" s="450"/>
      <c r="D924" s="473"/>
      <c r="E924" s="505"/>
      <c r="F924" s="453"/>
      <c r="G924" s="89"/>
      <c r="H924" s="90"/>
      <c r="I924" s="63"/>
      <c r="J924" s="63"/>
    </row>
    <row r="925" spans="1:10" s="80" customFormat="1" ht="15" customHeight="1" hidden="1">
      <c r="A925" s="456" t="s">
        <v>969</v>
      </c>
      <c r="B925" s="458" t="s">
        <v>970</v>
      </c>
      <c r="C925" s="450" t="s">
        <v>1076</v>
      </c>
      <c r="D925" s="473"/>
      <c r="E925" s="505">
        <v>9.57</v>
      </c>
      <c r="F925" s="453">
        <f>D925*E925</f>
        <v>0</v>
      </c>
      <c r="G925" s="89"/>
      <c r="H925" s="90"/>
      <c r="I925" s="63"/>
      <c r="J925" s="63"/>
    </row>
    <row r="926" spans="1:10" s="80" customFormat="1" ht="15" customHeight="1" hidden="1">
      <c r="A926" s="456"/>
      <c r="B926" s="457" t="s">
        <v>971</v>
      </c>
      <c r="C926" s="450"/>
      <c r="D926" s="473"/>
      <c r="E926" s="505"/>
      <c r="F926" s="453"/>
      <c r="G926" s="89"/>
      <c r="H926" s="90"/>
      <c r="I926" s="63"/>
      <c r="J926" s="63"/>
    </row>
    <row r="927" spans="1:10" s="80" customFormat="1" ht="15" customHeight="1" hidden="1">
      <c r="A927" s="456"/>
      <c r="B927" s="457" t="s">
        <v>1800</v>
      </c>
      <c r="C927" s="450"/>
      <c r="D927" s="473"/>
      <c r="E927" s="505"/>
      <c r="F927" s="453"/>
      <c r="G927" s="89"/>
      <c r="H927" s="90"/>
      <c r="I927" s="63"/>
      <c r="J927" s="63"/>
    </row>
    <row r="928" spans="1:10" s="80" customFormat="1" ht="15" customHeight="1" hidden="1">
      <c r="A928" s="456"/>
      <c r="B928" s="457" t="s">
        <v>1326</v>
      </c>
      <c r="C928" s="450"/>
      <c r="D928" s="473"/>
      <c r="E928" s="505"/>
      <c r="F928" s="453"/>
      <c r="G928" s="89"/>
      <c r="H928" s="90"/>
      <c r="I928" s="63"/>
      <c r="J928" s="63"/>
    </row>
    <row r="929" spans="1:10" s="80" customFormat="1" ht="15" customHeight="1" hidden="1">
      <c r="A929" s="456"/>
      <c r="B929" s="457" t="s">
        <v>972</v>
      </c>
      <c r="C929" s="450"/>
      <c r="D929" s="473"/>
      <c r="E929" s="505"/>
      <c r="F929" s="453"/>
      <c r="G929" s="89"/>
      <c r="H929" s="90"/>
      <c r="I929" s="63"/>
      <c r="J929" s="63"/>
    </row>
    <row r="930" spans="1:10" s="80" customFormat="1" ht="15" customHeight="1" hidden="1">
      <c r="A930" s="456" t="s">
        <v>973</v>
      </c>
      <c r="B930" s="458" t="s">
        <v>974</v>
      </c>
      <c r="C930" s="450" t="s">
        <v>1076</v>
      </c>
      <c r="D930" s="473"/>
      <c r="E930" s="505">
        <v>13.16</v>
      </c>
      <c r="F930" s="453">
        <f>D930*E930</f>
        <v>0</v>
      </c>
      <c r="G930" s="89"/>
      <c r="H930" s="90"/>
      <c r="I930" s="63"/>
      <c r="J930" s="63"/>
    </row>
    <row r="931" spans="1:10" s="80" customFormat="1" ht="15" customHeight="1" hidden="1">
      <c r="A931" s="456"/>
      <c r="B931" s="457" t="s">
        <v>975</v>
      </c>
      <c r="C931" s="450"/>
      <c r="D931" s="473"/>
      <c r="E931" s="505"/>
      <c r="F931" s="453"/>
      <c r="G931" s="89"/>
      <c r="H931" s="90"/>
      <c r="I931" s="63"/>
      <c r="J931" s="63"/>
    </row>
    <row r="932" spans="1:10" s="80" customFormat="1" ht="15" customHeight="1" hidden="1">
      <c r="A932" s="456"/>
      <c r="B932" s="457" t="s">
        <v>1800</v>
      </c>
      <c r="C932" s="450"/>
      <c r="D932" s="473"/>
      <c r="E932" s="505"/>
      <c r="F932" s="453"/>
      <c r="G932" s="89"/>
      <c r="H932" s="90"/>
      <c r="I932" s="63"/>
      <c r="J932" s="63"/>
    </row>
    <row r="933" spans="1:10" s="80" customFormat="1" ht="15" customHeight="1" hidden="1">
      <c r="A933" s="456"/>
      <c r="B933" s="457" t="s">
        <v>1326</v>
      </c>
      <c r="C933" s="450"/>
      <c r="D933" s="473"/>
      <c r="E933" s="505"/>
      <c r="F933" s="453"/>
      <c r="G933" s="89"/>
      <c r="H933" s="90"/>
      <c r="I933" s="63"/>
      <c r="J933" s="63"/>
    </row>
    <row r="934" spans="1:10" s="80" customFormat="1" ht="15" customHeight="1" hidden="1">
      <c r="A934" s="456"/>
      <c r="B934" s="457" t="s">
        <v>976</v>
      </c>
      <c r="C934" s="450"/>
      <c r="D934" s="473"/>
      <c r="E934" s="505"/>
      <c r="F934" s="453"/>
      <c r="G934" s="89"/>
      <c r="H934" s="90"/>
      <c r="I934" s="63"/>
      <c r="J934" s="63"/>
    </row>
    <row r="935" spans="1:10" s="80" customFormat="1" ht="15" customHeight="1" hidden="1">
      <c r="A935" s="456" t="s">
        <v>977</v>
      </c>
      <c r="B935" s="458" t="s">
        <v>978</v>
      </c>
      <c r="C935" s="450" t="s">
        <v>1076</v>
      </c>
      <c r="D935" s="473"/>
      <c r="E935" s="505">
        <v>14.74</v>
      </c>
      <c r="F935" s="453">
        <f>D935*E935</f>
        <v>0</v>
      </c>
      <c r="G935" s="89"/>
      <c r="H935" s="90"/>
      <c r="I935" s="63"/>
      <c r="J935" s="63"/>
    </row>
    <row r="936" spans="1:10" s="80" customFormat="1" ht="15" customHeight="1" hidden="1">
      <c r="A936" s="456"/>
      <c r="B936" s="457" t="s">
        <v>979</v>
      </c>
      <c r="C936" s="450"/>
      <c r="D936" s="473"/>
      <c r="E936" s="505"/>
      <c r="F936" s="453"/>
      <c r="G936" s="89"/>
      <c r="H936" s="90"/>
      <c r="I936" s="63"/>
      <c r="J936" s="63"/>
    </row>
    <row r="937" spans="1:10" s="80" customFormat="1" ht="15" customHeight="1" hidden="1">
      <c r="A937" s="456"/>
      <c r="B937" s="457" t="s">
        <v>1800</v>
      </c>
      <c r="C937" s="450"/>
      <c r="D937" s="473"/>
      <c r="E937" s="505"/>
      <c r="F937" s="453"/>
      <c r="G937" s="89"/>
      <c r="H937" s="90"/>
      <c r="I937" s="63"/>
      <c r="J937" s="63"/>
    </row>
    <row r="938" spans="1:10" s="80" customFormat="1" ht="15" customHeight="1" hidden="1">
      <c r="A938" s="456"/>
      <c r="B938" s="457" t="s">
        <v>1326</v>
      </c>
      <c r="C938" s="450"/>
      <c r="D938" s="473"/>
      <c r="E938" s="505"/>
      <c r="F938" s="453"/>
      <c r="G938" s="89"/>
      <c r="H938" s="90"/>
      <c r="I938" s="63"/>
      <c r="J938" s="63"/>
    </row>
    <row r="939" spans="1:10" s="80" customFormat="1" ht="15" customHeight="1" hidden="1">
      <c r="A939" s="456"/>
      <c r="B939" s="457" t="s">
        <v>980</v>
      </c>
      <c r="C939" s="450"/>
      <c r="D939" s="473"/>
      <c r="E939" s="505"/>
      <c r="F939" s="453"/>
      <c r="G939" s="89"/>
      <c r="H939" s="90"/>
      <c r="I939" s="63"/>
      <c r="J939" s="63"/>
    </row>
    <row r="940" spans="1:10" s="80" customFormat="1" ht="15" customHeight="1" hidden="1">
      <c r="A940" s="456" t="s">
        <v>981</v>
      </c>
      <c r="B940" s="458" t="s">
        <v>982</v>
      </c>
      <c r="C940" s="450" t="s">
        <v>1076</v>
      </c>
      <c r="D940" s="473"/>
      <c r="E940" s="505">
        <v>28.03</v>
      </c>
      <c r="F940" s="453">
        <f>D940*E940</f>
        <v>0</v>
      </c>
      <c r="G940" s="89"/>
      <c r="H940" s="90"/>
      <c r="I940" s="63"/>
      <c r="J940" s="63"/>
    </row>
    <row r="941" spans="1:10" s="80" customFormat="1" ht="15" customHeight="1" hidden="1">
      <c r="A941" s="456"/>
      <c r="B941" s="457" t="s">
        <v>983</v>
      </c>
      <c r="C941" s="450"/>
      <c r="D941" s="473"/>
      <c r="E941" s="505"/>
      <c r="F941" s="453"/>
      <c r="G941" s="89"/>
      <c r="H941" s="90"/>
      <c r="I941" s="63"/>
      <c r="J941" s="63"/>
    </row>
    <row r="942" spans="1:10" s="80" customFormat="1" ht="15" customHeight="1" hidden="1">
      <c r="A942" s="456"/>
      <c r="B942" s="457" t="s">
        <v>1800</v>
      </c>
      <c r="C942" s="450"/>
      <c r="D942" s="473"/>
      <c r="E942" s="505"/>
      <c r="F942" s="453"/>
      <c r="G942" s="89"/>
      <c r="H942" s="90"/>
      <c r="I942" s="63"/>
      <c r="J942" s="63"/>
    </row>
    <row r="943" spans="1:10" s="80" customFormat="1" ht="15" customHeight="1" hidden="1">
      <c r="A943" s="456"/>
      <c r="B943" s="457" t="s">
        <v>1326</v>
      </c>
      <c r="C943" s="450"/>
      <c r="D943" s="473"/>
      <c r="E943" s="505"/>
      <c r="F943" s="453"/>
      <c r="G943" s="89"/>
      <c r="H943" s="90"/>
      <c r="I943" s="63"/>
      <c r="J943" s="63"/>
    </row>
    <row r="944" spans="1:10" s="80" customFormat="1" ht="15" customHeight="1" hidden="1">
      <c r="A944" s="456"/>
      <c r="B944" s="457" t="s">
        <v>984</v>
      </c>
      <c r="C944" s="450"/>
      <c r="D944" s="473"/>
      <c r="E944" s="505"/>
      <c r="F944" s="453"/>
      <c r="G944" s="89"/>
      <c r="H944" s="90"/>
      <c r="I944" s="63"/>
      <c r="J944" s="63"/>
    </row>
    <row r="945" spans="1:10" s="80" customFormat="1" ht="18" customHeight="1">
      <c r="A945" s="509"/>
      <c r="B945" s="556"/>
      <c r="C945" s="765" t="s">
        <v>1458</v>
      </c>
      <c r="D945" s="766"/>
      <c r="E945" s="743"/>
      <c r="F945" s="466">
        <f>SUM(F799:F944)</f>
        <v>0</v>
      </c>
      <c r="G945" s="84"/>
      <c r="H945" s="90"/>
      <c r="I945" s="63"/>
      <c r="J945" s="63"/>
    </row>
    <row r="946" spans="1:10" s="653" customFormat="1" ht="18" customHeight="1">
      <c r="A946" s="441">
        <v>100000</v>
      </c>
      <c r="B946" s="646" t="s">
        <v>1014</v>
      </c>
      <c r="C946" s="442"/>
      <c r="D946" s="647"/>
      <c r="E946" s="648"/>
      <c r="F946" s="649"/>
      <c r="G946" s="650"/>
      <c r="H946" s="651"/>
      <c r="I946" s="652"/>
      <c r="J946" s="652"/>
    </row>
    <row r="947" spans="1:10" s="80" customFormat="1" ht="15" customHeight="1">
      <c r="A947" s="448">
        <v>100100</v>
      </c>
      <c r="B947" s="513" t="s">
        <v>1334</v>
      </c>
      <c r="C947" s="506"/>
      <c r="D947" s="473"/>
      <c r="E947" s="654"/>
      <c r="F947" s="453"/>
      <c r="G947" s="89"/>
      <c r="H947" s="90"/>
      <c r="I947" s="63"/>
      <c r="J947" s="63"/>
    </row>
    <row r="948" spans="1:10" s="80" customFormat="1" ht="15" customHeight="1" hidden="1">
      <c r="A948" s="456">
        <v>100101</v>
      </c>
      <c r="B948" s="458" t="s">
        <v>985</v>
      </c>
      <c r="C948" s="450" t="s">
        <v>1157</v>
      </c>
      <c r="D948" s="473"/>
      <c r="E948" s="654">
        <v>2.63</v>
      </c>
      <c r="F948" s="453">
        <f aca="true" t="shared" si="4" ref="F948:F954">D948*E948</f>
        <v>0</v>
      </c>
      <c r="G948" s="89"/>
      <c r="H948" s="90"/>
      <c r="I948" s="63"/>
      <c r="J948" s="63"/>
    </row>
    <row r="949" spans="1:10" s="80" customFormat="1" ht="15" customHeight="1">
      <c r="A949" s="456" t="s">
        <v>986</v>
      </c>
      <c r="B949" s="458" t="s">
        <v>987</v>
      </c>
      <c r="C949" s="450" t="s">
        <v>1157</v>
      </c>
      <c r="D949" s="473">
        <v>15</v>
      </c>
      <c r="E949" s="654"/>
      <c r="F949" s="453">
        <f t="shared" si="4"/>
        <v>0</v>
      </c>
      <c r="G949" s="89"/>
      <c r="H949" s="90"/>
      <c r="I949" s="63"/>
      <c r="J949" s="63"/>
    </row>
    <row r="950" spans="1:10" s="80" customFormat="1" ht="15" customHeight="1" hidden="1">
      <c r="A950" s="456">
        <v>100103</v>
      </c>
      <c r="B950" s="458" t="s">
        <v>988</v>
      </c>
      <c r="C950" s="450" t="s">
        <v>1157</v>
      </c>
      <c r="D950" s="473"/>
      <c r="E950" s="654"/>
      <c r="F950" s="453">
        <f t="shared" si="4"/>
        <v>0</v>
      </c>
      <c r="G950" s="89"/>
      <c r="H950" s="90"/>
      <c r="I950" s="63"/>
      <c r="J950" s="63"/>
    </row>
    <row r="951" spans="1:10" s="80" customFormat="1" ht="15" customHeight="1">
      <c r="A951" s="456">
        <v>100104</v>
      </c>
      <c r="B951" s="458" t="s">
        <v>1335</v>
      </c>
      <c r="C951" s="450" t="s">
        <v>1157</v>
      </c>
      <c r="D951" s="473">
        <v>80</v>
      </c>
      <c r="E951" s="654"/>
      <c r="F951" s="453">
        <f t="shared" si="4"/>
        <v>0</v>
      </c>
      <c r="G951" s="89"/>
      <c r="H951" s="90"/>
      <c r="I951" s="63"/>
      <c r="J951" s="63"/>
    </row>
    <row r="952" spans="1:10" s="80" customFormat="1" ht="15" customHeight="1" hidden="1">
      <c r="A952" s="456" t="s">
        <v>989</v>
      </c>
      <c r="B952" s="458" t="s">
        <v>990</v>
      </c>
      <c r="C952" s="450" t="s">
        <v>1157</v>
      </c>
      <c r="D952" s="473"/>
      <c r="E952" s="654"/>
      <c r="F952" s="453">
        <f t="shared" si="4"/>
        <v>0</v>
      </c>
      <c r="G952" s="89"/>
      <c r="H952" s="90"/>
      <c r="I952" s="63"/>
      <c r="J952" s="63"/>
    </row>
    <row r="953" spans="1:10" s="80" customFormat="1" ht="15" customHeight="1" hidden="1">
      <c r="A953" s="456"/>
      <c r="B953" s="457" t="s">
        <v>991</v>
      </c>
      <c r="C953" s="450" t="s">
        <v>1157</v>
      </c>
      <c r="D953" s="473"/>
      <c r="E953" s="654"/>
      <c r="F953" s="453">
        <f t="shared" si="4"/>
        <v>0</v>
      </c>
      <c r="G953" s="89"/>
      <c r="H953" s="90"/>
      <c r="I953" s="63"/>
      <c r="J953" s="63"/>
    </row>
    <row r="954" spans="1:10" s="80" customFormat="1" ht="15" customHeight="1" hidden="1">
      <c r="A954" s="456" t="s">
        <v>992</v>
      </c>
      <c r="B954" s="458" t="s">
        <v>993</v>
      </c>
      <c r="C954" s="450" t="s">
        <v>1157</v>
      </c>
      <c r="D954" s="473"/>
      <c r="E954" s="654"/>
      <c r="F954" s="453">
        <f t="shared" si="4"/>
        <v>0</v>
      </c>
      <c r="G954" s="89"/>
      <c r="H954" s="90"/>
      <c r="I954" s="63"/>
      <c r="J954" s="63"/>
    </row>
    <row r="955" spans="1:10" s="80" customFormat="1" ht="15" customHeight="1" hidden="1">
      <c r="A955" s="456"/>
      <c r="B955" s="457" t="s">
        <v>129</v>
      </c>
      <c r="C955" s="450"/>
      <c r="D955" s="473"/>
      <c r="E955" s="654"/>
      <c r="F955" s="453"/>
      <c r="G955" s="89"/>
      <c r="H955" s="90"/>
      <c r="I955" s="63"/>
      <c r="J955" s="63"/>
    </row>
    <row r="956" spans="1:10" s="80" customFormat="1" ht="15" customHeight="1">
      <c r="A956" s="456" t="s">
        <v>130</v>
      </c>
      <c r="B956" s="458" t="s">
        <v>131</v>
      </c>
      <c r="C956" s="450" t="s">
        <v>1157</v>
      </c>
      <c r="D956" s="473">
        <v>8</v>
      </c>
      <c r="E956" s="654"/>
      <c r="F956" s="453">
        <f>D956*E956</f>
        <v>0</v>
      </c>
      <c r="G956" s="89"/>
      <c r="H956" s="90"/>
      <c r="I956" s="63"/>
      <c r="J956" s="63"/>
    </row>
    <row r="957" spans="1:10" s="80" customFormat="1" ht="15" customHeight="1">
      <c r="A957" s="456"/>
      <c r="B957" s="457" t="s">
        <v>132</v>
      </c>
      <c r="C957" s="450"/>
      <c r="D957" s="473"/>
      <c r="E957" s="654"/>
      <c r="F957" s="453"/>
      <c r="G957" s="89"/>
      <c r="H957" s="90"/>
      <c r="I957" s="63"/>
      <c r="J957" s="63"/>
    </row>
    <row r="958" spans="1:10" s="80" customFormat="1" ht="15" customHeight="1" hidden="1">
      <c r="A958" s="456" t="s">
        <v>133</v>
      </c>
      <c r="B958" s="458" t="s">
        <v>134</v>
      </c>
      <c r="C958" s="450" t="s">
        <v>1157</v>
      </c>
      <c r="D958" s="473"/>
      <c r="E958" s="654"/>
      <c r="F958" s="453">
        <f>D958*E958</f>
        <v>0</v>
      </c>
      <c r="G958" s="89"/>
      <c r="H958" s="90"/>
      <c r="I958" s="63"/>
      <c r="J958" s="63"/>
    </row>
    <row r="959" spans="1:10" s="80" customFormat="1" ht="15" customHeight="1" hidden="1">
      <c r="A959" s="456" t="s">
        <v>135</v>
      </c>
      <c r="B959" s="458" t="s">
        <v>136</v>
      </c>
      <c r="C959" s="450" t="s">
        <v>1157</v>
      </c>
      <c r="D959" s="473"/>
      <c r="E959" s="654"/>
      <c r="F959" s="453">
        <f>D959*E959</f>
        <v>0</v>
      </c>
      <c r="G959" s="89"/>
      <c r="H959" s="90"/>
      <c r="I959" s="63"/>
      <c r="J959" s="63"/>
    </row>
    <row r="960" spans="1:10" s="80" customFormat="1" ht="45" customHeight="1" hidden="1">
      <c r="A960" s="456" t="s">
        <v>137</v>
      </c>
      <c r="B960" s="458" t="s">
        <v>138</v>
      </c>
      <c r="C960" s="450" t="s">
        <v>1157</v>
      </c>
      <c r="D960" s="473"/>
      <c r="E960" s="654"/>
      <c r="F960" s="453">
        <f>D960*E960</f>
        <v>0</v>
      </c>
      <c r="G960" s="89"/>
      <c r="H960" s="90"/>
      <c r="I960" s="63"/>
      <c r="J960" s="63"/>
    </row>
    <row r="961" spans="1:10" s="80" customFormat="1" ht="15" customHeight="1" hidden="1">
      <c r="A961" s="456"/>
      <c r="B961" s="457" t="s">
        <v>139</v>
      </c>
      <c r="C961" s="450"/>
      <c r="D961" s="473"/>
      <c r="E961" s="654"/>
      <c r="F961" s="453"/>
      <c r="G961" s="89"/>
      <c r="H961" s="90"/>
      <c r="I961" s="63"/>
      <c r="J961" s="63"/>
    </row>
    <row r="962" spans="1:10" s="80" customFormat="1" ht="15" customHeight="1" hidden="1">
      <c r="A962" s="456"/>
      <c r="B962" s="457" t="s">
        <v>140</v>
      </c>
      <c r="C962" s="450"/>
      <c r="D962" s="473"/>
      <c r="E962" s="654"/>
      <c r="F962" s="453"/>
      <c r="G962" s="89"/>
      <c r="H962" s="90"/>
      <c r="I962" s="63"/>
      <c r="J962" s="63"/>
    </row>
    <row r="963" spans="1:10" s="80" customFormat="1" ht="15" customHeight="1" hidden="1">
      <c r="A963" s="456"/>
      <c r="B963" s="457" t="s">
        <v>141</v>
      </c>
      <c r="C963" s="450"/>
      <c r="D963" s="473"/>
      <c r="E963" s="654"/>
      <c r="F963" s="453"/>
      <c r="G963" s="89"/>
      <c r="H963" s="90"/>
      <c r="I963" s="63"/>
      <c r="J963" s="63"/>
    </row>
    <row r="964" spans="1:10" s="80" customFormat="1" ht="15" customHeight="1" hidden="1">
      <c r="A964" s="456" t="s">
        <v>142</v>
      </c>
      <c r="B964" s="520" t="s">
        <v>143</v>
      </c>
      <c r="C964" s="450"/>
      <c r="D964" s="473"/>
      <c r="E964" s="654"/>
      <c r="F964" s="453"/>
      <c r="G964" s="89"/>
      <c r="H964" s="90"/>
      <c r="I964" s="63"/>
      <c r="J964" s="63"/>
    </row>
    <row r="965" spans="1:10" s="80" customFormat="1" ht="15" customHeight="1" hidden="1">
      <c r="A965" s="456" t="s">
        <v>144</v>
      </c>
      <c r="B965" s="458" t="s">
        <v>145</v>
      </c>
      <c r="C965" s="450" t="s">
        <v>1157</v>
      </c>
      <c r="D965" s="473"/>
      <c r="E965" s="654"/>
      <c r="F965" s="453">
        <f>D965*E965</f>
        <v>0</v>
      </c>
      <c r="G965" s="89"/>
      <c r="H965" s="90"/>
      <c r="I965" s="63"/>
      <c r="J965" s="63"/>
    </row>
    <row r="966" spans="1:10" s="80" customFormat="1" ht="15" customHeight="1" hidden="1">
      <c r="A966" s="456"/>
      <c r="B966" s="457" t="s">
        <v>146</v>
      </c>
      <c r="C966" s="450"/>
      <c r="D966" s="473"/>
      <c r="E966" s="654"/>
      <c r="F966" s="453"/>
      <c r="G966" s="89"/>
      <c r="H966" s="90"/>
      <c r="I966" s="63"/>
      <c r="J966" s="63"/>
    </row>
    <row r="967" spans="1:10" s="80" customFormat="1" ht="30" customHeight="1" hidden="1">
      <c r="A967" s="486" t="s">
        <v>147</v>
      </c>
      <c r="B967" s="458" t="s">
        <v>148</v>
      </c>
      <c r="C967" s="450" t="s">
        <v>1157</v>
      </c>
      <c r="D967" s="473"/>
      <c r="E967" s="654"/>
      <c r="F967" s="453">
        <f>D967*E967</f>
        <v>0</v>
      </c>
      <c r="G967" s="89"/>
      <c r="H967" s="90"/>
      <c r="I967" s="63"/>
      <c r="J967" s="63"/>
    </row>
    <row r="968" spans="1:10" s="80" customFormat="1" ht="15" customHeight="1" hidden="1">
      <c r="A968" s="486"/>
      <c r="B968" s="457" t="s">
        <v>146</v>
      </c>
      <c r="C968" s="450"/>
      <c r="D968" s="473"/>
      <c r="E968" s="654"/>
      <c r="F968" s="453"/>
      <c r="G968" s="89"/>
      <c r="H968" s="90"/>
      <c r="I968" s="63"/>
      <c r="J968" s="63"/>
    </row>
    <row r="969" spans="1:10" s="80" customFormat="1" ht="31.5" hidden="1">
      <c r="A969" s="456" t="s">
        <v>149</v>
      </c>
      <c r="B969" s="520" t="s">
        <v>150</v>
      </c>
      <c r="C969" s="450"/>
      <c r="D969" s="473"/>
      <c r="E969" s="654"/>
      <c r="F969" s="453"/>
      <c r="G969" s="89"/>
      <c r="H969" s="90"/>
      <c r="I969" s="63"/>
      <c r="J969" s="63"/>
    </row>
    <row r="970" spans="1:10" s="80" customFormat="1" ht="15" customHeight="1" hidden="1">
      <c r="A970" s="456" t="s">
        <v>151</v>
      </c>
      <c r="B970" s="458" t="s">
        <v>152</v>
      </c>
      <c r="C970" s="450" t="s">
        <v>1157</v>
      </c>
      <c r="D970" s="473"/>
      <c r="E970" s="654"/>
      <c r="F970" s="453">
        <f>D970*E970</f>
        <v>0</v>
      </c>
      <c r="G970" s="89"/>
      <c r="H970" s="90"/>
      <c r="I970" s="63"/>
      <c r="J970" s="63"/>
    </row>
    <row r="971" spans="1:10" s="80" customFormat="1" ht="45" customHeight="1" hidden="1">
      <c r="A971" s="456"/>
      <c r="B971" s="457" t="s">
        <v>153</v>
      </c>
      <c r="C971" s="450"/>
      <c r="D971" s="473"/>
      <c r="E971" s="654"/>
      <c r="F971" s="453"/>
      <c r="G971" s="89"/>
      <c r="H971" s="90"/>
      <c r="I971" s="63"/>
      <c r="J971" s="63"/>
    </row>
    <row r="972" spans="1:10" s="80" customFormat="1" ht="15" customHeight="1" hidden="1">
      <c r="A972" s="456" t="s">
        <v>154</v>
      </c>
      <c r="B972" s="458" t="s">
        <v>155</v>
      </c>
      <c r="C972" s="450" t="s">
        <v>1157</v>
      </c>
      <c r="D972" s="473"/>
      <c r="E972" s="654"/>
      <c r="F972" s="453">
        <f>D972*E972</f>
        <v>0</v>
      </c>
      <c r="G972" s="89"/>
      <c r="H972" s="90"/>
      <c r="I972" s="63"/>
      <c r="J972" s="63"/>
    </row>
    <row r="973" spans="1:10" s="80" customFormat="1" ht="30" customHeight="1" hidden="1">
      <c r="A973" s="456"/>
      <c r="B973" s="457" t="s">
        <v>156</v>
      </c>
      <c r="C973" s="450"/>
      <c r="D973" s="473"/>
      <c r="E973" s="654"/>
      <c r="F973" s="453"/>
      <c r="G973" s="89"/>
      <c r="H973" s="90"/>
      <c r="I973" s="63"/>
      <c r="J973" s="63"/>
    </row>
    <row r="974" spans="1:10" s="80" customFormat="1" ht="15" customHeight="1" hidden="1">
      <c r="A974" s="456" t="s">
        <v>157</v>
      </c>
      <c r="B974" s="458" t="s">
        <v>158</v>
      </c>
      <c r="C974" s="450" t="s">
        <v>1157</v>
      </c>
      <c r="D974" s="473"/>
      <c r="E974" s="654"/>
      <c r="F974" s="453">
        <f>D974*E974</f>
        <v>0</v>
      </c>
      <c r="G974" s="89"/>
      <c r="H974" s="90"/>
      <c r="I974" s="63"/>
      <c r="J974" s="63"/>
    </row>
    <row r="975" spans="1:10" s="80" customFormat="1" ht="45" customHeight="1" hidden="1">
      <c r="A975" s="456"/>
      <c r="B975" s="457" t="s">
        <v>159</v>
      </c>
      <c r="C975" s="450"/>
      <c r="D975" s="473"/>
      <c r="E975" s="654"/>
      <c r="F975" s="453"/>
      <c r="G975" s="89"/>
      <c r="H975" s="90"/>
      <c r="I975" s="63"/>
      <c r="J975" s="63"/>
    </row>
    <row r="976" spans="1:10" s="80" customFormat="1" ht="15" customHeight="1" hidden="1">
      <c r="A976" s="456" t="s">
        <v>160</v>
      </c>
      <c r="B976" s="458" t="s">
        <v>161</v>
      </c>
      <c r="C976" s="450" t="s">
        <v>1157</v>
      </c>
      <c r="D976" s="473"/>
      <c r="E976" s="654"/>
      <c r="F976" s="453">
        <f>D976*E976</f>
        <v>0</v>
      </c>
      <c r="G976" s="89"/>
      <c r="H976" s="90"/>
      <c r="I976" s="63"/>
      <c r="J976" s="63"/>
    </row>
    <row r="977" spans="1:10" s="80" customFormat="1" ht="45" customHeight="1" hidden="1">
      <c r="A977" s="456"/>
      <c r="B977" s="457" t="s">
        <v>162</v>
      </c>
      <c r="C977" s="450"/>
      <c r="D977" s="473"/>
      <c r="E977" s="654"/>
      <c r="F977" s="453"/>
      <c r="G977" s="89"/>
      <c r="H977" s="90"/>
      <c r="I977" s="63"/>
      <c r="J977" s="63"/>
    </row>
    <row r="978" spans="1:10" s="80" customFormat="1" ht="15" customHeight="1" hidden="1">
      <c r="A978" s="456" t="s">
        <v>163</v>
      </c>
      <c r="B978" s="458" t="s">
        <v>164</v>
      </c>
      <c r="C978" s="450" t="s">
        <v>1157</v>
      </c>
      <c r="D978" s="473"/>
      <c r="E978" s="654"/>
      <c r="F978" s="453">
        <f>D978*E978</f>
        <v>0</v>
      </c>
      <c r="G978" s="89"/>
      <c r="H978" s="90"/>
      <c r="I978" s="63"/>
      <c r="J978" s="63"/>
    </row>
    <row r="979" spans="1:10" s="80" customFormat="1" ht="45" customHeight="1" hidden="1">
      <c r="A979" s="456"/>
      <c r="B979" s="457" t="s">
        <v>165</v>
      </c>
      <c r="C979" s="450"/>
      <c r="D979" s="473"/>
      <c r="E979" s="654"/>
      <c r="F979" s="453"/>
      <c r="G979" s="89"/>
      <c r="H979" s="90"/>
      <c r="I979" s="63"/>
      <c r="J979" s="63"/>
    </row>
    <row r="980" spans="1:10" s="80" customFormat="1" ht="15" customHeight="1" hidden="1">
      <c r="A980" s="456" t="s">
        <v>166</v>
      </c>
      <c r="B980" s="520" t="s">
        <v>167</v>
      </c>
      <c r="C980" s="450"/>
      <c r="D980" s="473"/>
      <c r="E980" s="654"/>
      <c r="F980" s="453"/>
      <c r="G980" s="89"/>
      <c r="H980" s="90"/>
      <c r="I980" s="63"/>
      <c r="J980" s="63"/>
    </row>
    <row r="981" spans="1:10" s="80" customFormat="1" ht="15" customHeight="1" hidden="1">
      <c r="A981" s="486" t="s">
        <v>168</v>
      </c>
      <c r="B981" s="458" t="s">
        <v>169</v>
      </c>
      <c r="C981" s="450" t="s">
        <v>1157</v>
      </c>
      <c r="D981" s="473"/>
      <c r="E981" s="654"/>
      <c r="F981" s="453">
        <f>D981*E981</f>
        <v>0</v>
      </c>
      <c r="G981" s="89"/>
      <c r="H981" s="90"/>
      <c r="I981" s="63"/>
      <c r="J981" s="63"/>
    </row>
    <row r="982" spans="1:10" s="80" customFormat="1" ht="30" customHeight="1" hidden="1">
      <c r="A982" s="486"/>
      <c r="B982" s="457" t="s">
        <v>170</v>
      </c>
      <c r="C982" s="450"/>
      <c r="D982" s="473"/>
      <c r="E982" s="654"/>
      <c r="F982" s="453"/>
      <c r="G982" s="89"/>
      <c r="H982" s="90"/>
      <c r="I982" s="63"/>
      <c r="J982" s="63"/>
    </row>
    <row r="983" spans="1:10" s="80" customFormat="1" ht="15" customHeight="1" hidden="1">
      <c r="A983" s="486" t="s">
        <v>171</v>
      </c>
      <c r="B983" s="458" t="s">
        <v>172</v>
      </c>
      <c r="C983" s="450" t="s">
        <v>1157</v>
      </c>
      <c r="D983" s="473"/>
      <c r="E983" s="654"/>
      <c r="F983" s="453">
        <f>D983*E983</f>
        <v>0</v>
      </c>
      <c r="G983" s="89"/>
      <c r="H983" s="90"/>
      <c r="I983" s="63"/>
      <c r="J983" s="63"/>
    </row>
    <row r="984" spans="1:10" s="80" customFormat="1" ht="30" customHeight="1" hidden="1">
      <c r="A984" s="486"/>
      <c r="B984" s="457" t="s">
        <v>173</v>
      </c>
      <c r="C984" s="450"/>
      <c r="D984" s="473"/>
      <c r="E984" s="654"/>
      <c r="F984" s="453"/>
      <c r="G984" s="89"/>
      <c r="H984" s="90"/>
      <c r="I984" s="63"/>
      <c r="J984" s="63"/>
    </row>
    <row r="985" spans="1:10" s="80" customFormat="1" ht="15" customHeight="1" hidden="1">
      <c r="A985" s="486" t="s">
        <v>174</v>
      </c>
      <c r="B985" s="458" t="s">
        <v>175</v>
      </c>
      <c r="C985" s="450" t="s">
        <v>1157</v>
      </c>
      <c r="D985" s="473"/>
      <c r="E985" s="654"/>
      <c r="F985" s="453">
        <f>D985*E985</f>
        <v>0</v>
      </c>
      <c r="G985" s="89"/>
      <c r="H985" s="90"/>
      <c r="I985" s="63"/>
      <c r="J985" s="63"/>
    </row>
    <row r="986" spans="1:10" s="80" customFormat="1" ht="30" customHeight="1" hidden="1">
      <c r="A986" s="486"/>
      <c r="B986" s="457" t="s">
        <v>176</v>
      </c>
      <c r="C986" s="450"/>
      <c r="D986" s="473"/>
      <c r="E986" s="654"/>
      <c r="F986" s="453"/>
      <c r="G986" s="89"/>
      <c r="H986" s="90"/>
      <c r="I986" s="63"/>
      <c r="J986" s="63"/>
    </row>
    <row r="987" spans="1:10" s="80" customFormat="1" ht="15" customHeight="1" hidden="1">
      <c r="A987" s="486" t="s">
        <v>177</v>
      </c>
      <c r="B987" s="458" t="s">
        <v>178</v>
      </c>
      <c r="C987" s="450" t="s">
        <v>1157</v>
      </c>
      <c r="D987" s="473"/>
      <c r="E987" s="654"/>
      <c r="F987" s="453">
        <f>D987*E987</f>
        <v>0</v>
      </c>
      <c r="G987" s="89"/>
      <c r="H987" s="90"/>
      <c r="I987" s="63"/>
      <c r="J987" s="63"/>
    </row>
    <row r="988" spans="1:10" s="80" customFormat="1" ht="30" customHeight="1" hidden="1">
      <c r="A988" s="486"/>
      <c r="B988" s="457" t="s">
        <v>179</v>
      </c>
      <c r="C988" s="450"/>
      <c r="D988" s="473"/>
      <c r="E988" s="654"/>
      <c r="F988" s="453"/>
      <c r="G988" s="89"/>
      <c r="H988" s="90"/>
      <c r="I988" s="63"/>
      <c r="J988" s="63"/>
    </row>
    <row r="989" spans="1:10" s="80" customFormat="1" ht="15" customHeight="1" hidden="1">
      <c r="A989" s="486" t="s">
        <v>180</v>
      </c>
      <c r="B989" s="458" t="s">
        <v>181</v>
      </c>
      <c r="C989" s="450" t="s">
        <v>1157</v>
      </c>
      <c r="D989" s="473"/>
      <c r="E989" s="654"/>
      <c r="F989" s="453">
        <f>D989*E989</f>
        <v>0</v>
      </c>
      <c r="G989" s="89"/>
      <c r="H989" s="90"/>
      <c r="I989" s="63"/>
      <c r="J989" s="63"/>
    </row>
    <row r="990" spans="1:10" s="80" customFormat="1" ht="30" customHeight="1" hidden="1">
      <c r="A990" s="486"/>
      <c r="B990" s="457" t="s">
        <v>182</v>
      </c>
      <c r="C990" s="450"/>
      <c r="D990" s="473"/>
      <c r="E990" s="654"/>
      <c r="F990" s="453"/>
      <c r="G990" s="89"/>
      <c r="H990" s="90"/>
      <c r="I990" s="63"/>
      <c r="J990" s="63"/>
    </row>
    <row r="991" spans="1:10" s="80" customFormat="1" ht="15" customHeight="1" hidden="1">
      <c r="A991" s="456" t="s">
        <v>183</v>
      </c>
      <c r="B991" s="520" t="s">
        <v>184</v>
      </c>
      <c r="C991" s="450"/>
      <c r="D991" s="473"/>
      <c r="E991" s="654"/>
      <c r="F991" s="453"/>
      <c r="G991" s="89"/>
      <c r="H991" s="90"/>
      <c r="I991" s="63"/>
      <c r="J991" s="63"/>
    </row>
    <row r="992" spans="1:10" s="80" customFormat="1" ht="15" customHeight="1" hidden="1">
      <c r="A992" s="456" t="s">
        <v>185</v>
      </c>
      <c r="B992" s="457" t="s">
        <v>186</v>
      </c>
      <c r="C992" s="450" t="s">
        <v>1157</v>
      </c>
      <c r="D992" s="473"/>
      <c r="E992" s="654"/>
      <c r="F992" s="453">
        <f>D992*E992</f>
        <v>0</v>
      </c>
      <c r="G992" s="89"/>
      <c r="H992" s="90"/>
      <c r="I992" s="63"/>
      <c r="J992" s="63"/>
    </row>
    <row r="993" spans="1:10" s="80" customFormat="1" ht="15" customHeight="1" hidden="1">
      <c r="A993" s="456" t="s">
        <v>187</v>
      </c>
      <c r="B993" s="457" t="s">
        <v>188</v>
      </c>
      <c r="C993" s="450" t="s">
        <v>1157</v>
      </c>
      <c r="D993" s="473"/>
      <c r="E993" s="654"/>
      <c r="F993" s="453">
        <f>D993*E993</f>
        <v>0</v>
      </c>
      <c r="G993" s="89"/>
      <c r="H993" s="90"/>
      <c r="I993" s="63"/>
      <c r="J993" s="63"/>
    </row>
    <row r="994" spans="1:10" s="80" customFormat="1" ht="15" customHeight="1" hidden="1">
      <c r="A994" s="456" t="s">
        <v>189</v>
      </c>
      <c r="B994" s="457" t="s">
        <v>190</v>
      </c>
      <c r="C994" s="450" t="s">
        <v>1157</v>
      </c>
      <c r="D994" s="473"/>
      <c r="E994" s="654"/>
      <c r="F994" s="453">
        <f>D994*E994</f>
        <v>0</v>
      </c>
      <c r="G994" s="89"/>
      <c r="H994" s="90"/>
      <c r="I994" s="63"/>
      <c r="J994" s="63"/>
    </row>
    <row r="995" spans="1:10" s="80" customFormat="1" ht="15" customHeight="1">
      <c r="A995" s="456" t="s">
        <v>1509</v>
      </c>
      <c r="B995" s="520" t="s">
        <v>1166</v>
      </c>
      <c r="C995" s="450"/>
      <c r="D995" s="473"/>
      <c r="E995" s="654"/>
      <c r="F995" s="453"/>
      <c r="G995" s="89"/>
      <c r="H995" s="90"/>
      <c r="I995" s="63"/>
      <c r="J995" s="63"/>
    </row>
    <row r="996" spans="1:10" s="660" customFormat="1" ht="15" customHeight="1">
      <c r="A996" s="509" t="s">
        <v>191</v>
      </c>
      <c r="B996" s="556" t="s">
        <v>192</v>
      </c>
      <c r="C996" s="549" t="s">
        <v>1157</v>
      </c>
      <c r="D996" s="480">
        <v>44</v>
      </c>
      <c r="E996" s="655"/>
      <c r="F996" s="550">
        <f>D996*E996</f>
        <v>0</v>
      </c>
      <c r="G996" s="657"/>
      <c r="H996" s="658"/>
      <c r="I996" s="659"/>
      <c r="J996" s="659"/>
    </row>
    <row r="997" spans="1:10" s="80" customFormat="1" ht="16.5" customHeight="1" hidden="1">
      <c r="A997" s="456" t="s">
        <v>193</v>
      </c>
      <c r="B997" s="458" t="s">
        <v>194</v>
      </c>
      <c r="C997" s="450" t="s">
        <v>1157</v>
      </c>
      <c r="D997" s="473"/>
      <c r="E997" s="654"/>
      <c r="F997" s="453">
        <f>D997*E997</f>
        <v>0</v>
      </c>
      <c r="G997" s="89"/>
      <c r="H997" s="90"/>
      <c r="I997" s="63"/>
      <c r="J997" s="63"/>
    </row>
    <row r="998" spans="1:10" s="80" customFormat="1" ht="15" customHeight="1" hidden="1">
      <c r="A998" s="456" t="s">
        <v>1510</v>
      </c>
      <c r="B998" s="458" t="s">
        <v>1336</v>
      </c>
      <c r="C998" s="450" t="s">
        <v>1157</v>
      </c>
      <c r="D998" s="473"/>
      <c r="E998" s="654"/>
      <c r="F998" s="453">
        <f>D998*E998</f>
        <v>0</v>
      </c>
      <c r="G998" s="89"/>
      <c r="H998" s="90"/>
      <c r="I998" s="63"/>
      <c r="J998" s="63"/>
    </row>
    <row r="999" spans="1:10" s="80" customFormat="1" ht="15" customHeight="1" hidden="1">
      <c r="A999" s="456"/>
      <c r="B999" s="457" t="s">
        <v>1337</v>
      </c>
      <c r="C999" s="450"/>
      <c r="D999" s="473"/>
      <c r="E999" s="654"/>
      <c r="F999" s="453"/>
      <c r="G999" s="89"/>
      <c r="H999" s="90"/>
      <c r="I999" s="63"/>
      <c r="J999" s="63"/>
    </row>
    <row r="1000" spans="1:10" s="80" customFormat="1" ht="15" customHeight="1" hidden="1">
      <c r="A1000" s="456" t="s">
        <v>1511</v>
      </c>
      <c r="B1000" s="458" t="s">
        <v>1338</v>
      </c>
      <c r="C1000" s="450" t="s">
        <v>1157</v>
      </c>
      <c r="D1000" s="473"/>
      <c r="E1000" s="654"/>
      <c r="F1000" s="453">
        <f>D1000*E1000</f>
        <v>0</v>
      </c>
      <c r="G1000" s="89"/>
      <c r="H1000" s="90"/>
      <c r="I1000" s="63"/>
      <c r="J1000" s="63"/>
    </row>
    <row r="1001" spans="1:10" s="80" customFormat="1" ht="15" customHeight="1" hidden="1">
      <c r="A1001" s="456"/>
      <c r="B1001" s="457" t="s">
        <v>1339</v>
      </c>
      <c r="C1001" s="450"/>
      <c r="D1001" s="473"/>
      <c r="E1001" s="654"/>
      <c r="F1001" s="453"/>
      <c r="G1001" s="89"/>
      <c r="H1001" s="90"/>
      <c r="I1001" s="63"/>
      <c r="J1001" s="63"/>
    </row>
    <row r="1002" spans="1:10" s="80" customFormat="1" ht="15" customHeight="1" hidden="1">
      <c r="A1002" s="456" t="s">
        <v>1512</v>
      </c>
      <c r="B1002" s="458" t="s">
        <v>1340</v>
      </c>
      <c r="C1002" s="450" t="s">
        <v>1157</v>
      </c>
      <c r="D1002" s="473"/>
      <c r="E1002" s="654"/>
      <c r="F1002" s="453">
        <f>D1002*E1002</f>
        <v>0</v>
      </c>
      <c r="G1002" s="89"/>
      <c r="H1002" s="90"/>
      <c r="I1002" s="63"/>
      <c r="J1002" s="63"/>
    </row>
    <row r="1003" spans="1:10" s="80" customFormat="1" ht="30" customHeight="1" hidden="1">
      <c r="A1003" s="456"/>
      <c r="B1003" s="457" t="s">
        <v>1341</v>
      </c>
      <c r="C1003" s="450"/>
      <c r="D1003" s="473"/>
      <c r="E1003" s="654"/>
      <c r="F1003" s="453"/>
      <c r="G1003" s="89"/>
      <c r="H1003" s="90"/>
      <c r="I1003" s="63"/>
      <c r="J1003" s="63"/>
    </row>
    <row r="1004" spans="1:10" s="80" customFormat="1" ht="30" customHeight="1" hidden="1">
      <c r="A1004" s="456"/>
      <c r="B1004" s="457" t="s">
        <v>1342</v>
      </c>
      <c r="C1004" s="450"/>
      <c r="D1004" s="473"/>
      <c r="E1004" s="654"/>
      <c r="F1004" s="453"/>
      <c r="G1004" s="89"/>
      <c r="H1004" s="90"/>
      <c r="I1004" s="63"/>
      <c r="J1004" s="63"/>
    </row>
    <row r="1005" spans="1:10" s="80" customFormat="1" ht="15" customHeight="1" hidden="1">
      <c r="A1005" s="456"/>
      <c r="B1005" s="457" t="s">
        <v>1343</v>
      </c>
      <c r="C1005" s="450"/>
      <c r="D1005" s="473"/>
      <c r="E1005" s="654"/>
      <c r="F1005" s="453"/>
      <c r="G1005" s="89"/>
      <c r="H1005" s="90"/>
      <c r="I1005" s="63"/>
      <c r="J1005" s="63"/>
    </row>
    <row r="1006" spans="1:10" s="80" customFormat="1" ht="15" customHeight="1" hidden="1">
      <c r="A1006" s="456"/>
      <c r="B1006" s="457" t="s">
        <v>1344</v>
      </c>
      <c r="C1006" s="450"/>
      <c r="D1006" s="473"/>
      <c r="E1006" s="654"/>
      <c r="F1006" s="453"/>
      <c r="G1006" s="89"/>
      <c r="H1006" s="90"/>
      <c r="I1006" s="63"/>
      <c r="J1006" s="63"/>
    </row>
    <row r="1007" spans="1:10" s="80" customFormat="1" ht="30" customHeight="1" hidden="1">
      <c r="A1007" s="456" t="s">
        <v>195</v>
      </c>
      <c r="B1007" s="458" t="s">
        <v>196</v>
      </c>
      <c r="C1007" s="450" t="s">
        <v>1157</v>
      </c>
      <c r="D1007" s="473"/>
      <c r="E1007" s="654"/>
      <c r="F1007" s="453">
        <f>D1007*E1007</f>
        <v>0</v>
      </c>
      <c r="G1007" s="89"/>
      <c r="H1007" s="90"/>
      <c r="I1007" s="63"/>
      <c r="J1007" s="63"/>
    </row>
    <row r="1008" spans="1:10" s="80" customFormat="1" ht="45" customHeight="1" hidden="1">
      <c r="A1008" s="456"/>
      <c r="B1008" s="457" t="s">
        <v>197</v>
      </c>
      <c r="C1008" s="450"/>
      <c r="D1008" s="473"/>
      <c r="E1008" s="654"/>
      <c r="F1008" s="453"/>
      <c r="G1008" s="89"/>
      <c r="H1008" s="90"/>
      <c r="I1008" s="63"/>
      <c r="J1008" s="63"/>
    </row>
    <row r="1009" spans="1:10" s="80" customFormat="1" ht="30" customHeight="1" hidden="1">
      <c r="A1009" s="456"/>
      <c r="B1009" s="457" t="s">
        <v>198</v>
      </c>
      <c r="C1009" s="450"/>
      <c r="D1009" s="473"/>
      <c r="E1009" s="654"/>
      <c r="F1009" s="453"/>
      <c r="G1009" s="89"/>
      <c r="H1009" s="90"/>
      <c r="I1009" s="63"/>
      <c r="J1009" s="63"/>
    </row>
    <row r="1010" spans="1:10" s="80" customFormat="1" ht="15" customHeight="1" hidden="1">
      <c r="A1010" s="456"/>
      <c r="B1010" s="457" t="s">
        <v>1344</v>
      </c>
      <c r="C1010" s="450"/>
      <c r="D1010" s="473"/>
      <c r="E1010" s="654"/>
      <c r="F1010" s="453"/>
      <c r="G1010" s="89"/>
      <c r="H1010" s="90"/>
      <c r="I1010" s="63"/>
      <c r="J1010" s="63"/>
    </row>
    <row r="1011" spans="1:10" s="80" customFormat="1" ht="15" customHeight="1" hidden="1">
      <c r="A1011" s="456"/>
      <c r="B1011" s="457" t="s">
        <v>1343</v>
      </c>
      <c r="C1011" s="450"/>
      <c r="D1011" s="473"/>
      <c r="E1011" s="654"/>
      <c r="F1011" s="453"/>
      <c r="G1011" s="89"/>
      <c r="H1011" s="90"/>
      <c r="I1011" s="63"/>
      <c r="J1011" s="63"/>
    </row>
    <row r="1012" spans="1:10" s="80" customFormat="1" ht="30" customHeight="1" hidden="1">
      <c r="A1012" s="456" t="s">
        <v>199</v>
      </c>
      <c r="B1012" s="458" t="s">
        <v>200</v>
      </c>
      <c r="C1012" s="450" t="s">
        <v>1157</v>
      </c>
      <c r="D1012" s="473"/>
      <c r="E1012" s="654"/>
      <c r="F1012" s="453">
        <f>D1012*E1012</f>
        <v>0</v>
      </c>
      <c r="G1012" s="89"/>
      <c r="H1012" s="90"/>
      <c r="I1012" s="63"/>
      <c r="J1012" s="63"/>
    </row>
    <row r="1013" spans="1:10" s="80" customFormat="1" ht="30" customHeight="1" hidden="1">
      <c r="A1013" s="456"/>
      <c r="B1013" s="457" t="s">
        <v>201</v>
      </c>
      <c r="C1013" s="450"/>
      <c r="D1013" s="473"/>
      <c r="E1013" s="654"/>
      <c r="F1013" s="453"/>
      <c r="G1013" s="89"/>
      <c r="H1013" s="90"/>
      <c r="I1013" s="63"/>
      <c r="J1013" s="63"/>
    </row>
    <row r="1014" spans="1:10" s="80" customFormat="1" ht="30" customHeight="1" hidden="1">
      <c r="A1014" s="456"/>
      <c r="B1014" s="457" t="s">
        <v>202</v>
      </c>
      <c r="C1014" s="450"/>
      <c r="D1014" s="473"/>
      <c r="E1014" s="654"/>
      <c r="F1014" s="453"/>
      <c r="G1014" s="89"/>
      <c r="H1014" s="90"/>
      <c r="I1014" s="63"/>
      <c r="J1014" s="63"/>
    </row>
    <row r="1015" spans="1:10" s="80" customFormat="1" ht="15" customHeight="1" hidden="1">
      <c r="A1015" s="456"/>
      <c r="B1015" s="457" t="s">
        <v>203</v>
      </c>
      <c r="C1015" s="450"/>
      <c r="D1015" s="473"/>
      <c r="E1015" s="654"/>
      <c r="F1015" s="453"/>
      <c r="G1015" s="89"/>
      <c r="H1015" s="90"/>
      <c r="I1015" s="63"/>
      <c r="J1015" s="63"/>
    </row>
    <row r="1016" spans="1:10" s="80" customFormat="1" ht="15" customHeight="1" hidden="1">
      <c r="A1016" s="456"/>
      <c r="B1016" s="457" t="s">
        <v>1343</v>
      </c>
      <c r="C1016" s="450"/>
      <c r="D1016" s="473"/>
      <c r="E1016" s="654"/>
      <c r="F1016" s="453"/>
      <c r="G1016" s="89"/>
      <c r="H1016" s="90"/>
      <c r="I1016" s="63"/>
      <c r="J1016" s="63"/>
    </row>
    <row r="1017" spans="1:10" s="80" customFormat="1" ht="30" customHeight="1" hidden="1">
      <c r="A1017" s="456" t="s">
        <v>204</v>
      </c>
      <c r="B1017" s="458" t="s">
        <v>205</v>
      </c>
      <c r="C1017" s="450" t="s">
        <v>1157</v>
      </c>
      <c r="D1017" s="473"/>
      <c r="E1017" s="654"/>
      <c r="F1017" s="453">
        <f>D1017*E1017</f>
        <v>0</v>
      </c>
      <c r="G1017" s="89"/>
      <c r="H1017" s="90"/>
      <c r="I1017" s="63"/>
      <c r="J1017" s="63"/>
    </row>
    <row r="1018" spans="1:10" s="80" customFormat="1" ht="30" customHeight="1" hidden="1">
      <c r="A1018" s="456"/>
      <c r="B1018" s="457" t="s">
        <v>206</v>
      </c>
      <c r="C1018" s="450"/>
      <c r="D1018" s="473"/>
      <c r="E1018" s="654"/>
      <c r="F1018" s="453"/>
      <c r="G1018" s="89"/>
      <c r="H1018" s="90"/>
      <c r="I1018" s="63"/>
      <c r="J1018" s="63"/>
    </row>
    <row r="1019" spans="1:10" s="80" customFormat="1" ht="30" customHeight="1" hidden="1">
      <c r="A1019" s="456"/>
      <c r="B1019" s="457" t="s">
        <v>207</v>
      </c>
      <c r="C1019" s="450"/>
      <c r="D1019" s="473"/>
      <c r="E1019" s="654"/>
      <c r="F1019" s="453"/>
      <c r="G1019" s="89"/>
      <c r="H1019" s="90"/>
      <c r="I1019" s="63"/>
      <c r="J1019" s="63"/>
    </row>
    <row r="1020" spans="1:10" s="80" customFormat="1" ht="15" customHeight="1" hidden="1">
      <c r="A1020" s="456"/>
      <c r="B1020" s="457" t="s">
        <v>203</v>
      </c>
      <c r="C1020" s="450"/>
      <c r="D1020" s="473"/>
      <c r="E1020" s="654"/>
      <c r="F1020" s="453"/>
      <c r="G1020" s="89"/>
      <c r="H1020" s="90"/>
      <c r="I1020" s="63"/>
      <c r="J1020" s="63"/>
    </row>
    <row r="1021" spans="1:10" s="80" customFormat="1" ht="15" customHeight="1" hidden="1">
      <c r="A1021" s="456"/>
      <c r="B1021" s="457" t="s">
        <v>1343</v>
      </c>
      <c r="C1021" s="450"/>
      <c r="D1021" s="473"/>
      <c r="E1021" s="654"/>
      <c r="F1021" s="453"/>
      <c r="G1021" s="89"/>
      <c r="H1021" s="90"/>
      <c r="I1021" s="63"/>
      <c r="J1021" s="63"/>
    </row>
    <row r="1022" spans="1:10" s="80" customFormat="1" ht="15" customHeight="1" hidden="1">
      <c r="A1022" s="456" t="s">
        <v>208</v>
      </c>
      <c r="B1022" s="458" t="s">
        <v>209</v>
      </c>
      <c r="C1022" s="450" t="s">
        <v>1157</v>
      </c>
      <c r="D1022" s="473"/>
      <c r="E1022" s="654"/>
      <c r="F1022" s="453">
        <f>D1022*E1022</f>
        <v>0</v>
      </c>
      <c r="G1022" s="89"/>
      <c r="H1022" s="90"/>
      <c r="I1022" s="63"/>
      <c r="J1022" s="63"/>
    </row>
    <row r="1023" spans="1:10" s="80" customFormat="1" ht="15" customHeight="1">
      <c r="A1023" s="456" t="s">
        <v>210</v>
      </c>
      <c r="B1023" s="520" t="s">
        <v>211</v>
      </c>
      <c r="C1023" s="450"/>
      <c r="D1023" s="473"/>
      <c r="E1023" s="654"/>
      <c r="F1023" s="453"/>
      <c r="G1023" s="89"/>
      <c r="H1023" s="90"/>
      <c r="I1023" s="63"/>
      <c r="J1023" s="63"/>
    </row>
    <row r="1024" spans="1:10" s="80" customFormat="1" ht="15" customHeight="1" hidden="1">
      <c r="A1024" s="486" t="s">
        <v>212</v>
      </c>
      <c r="B1024" s="458" t="s">
        <v>213</v>
      </c>
      <c r="C1024" s="450" t="s">
        <v>1157</v>
      </c>
      <c r="D1024" s="473"/>
      <c r="E1024" s="654"/>
      <c r="F1024" s="453">
        <f>D1024*E1024</f>
        <v>0</v>
      </c>
      <c r="G1024" s="89"/>
      <c r="H1024" s="90"/>
      <c r="I1024" s="63"/>
      <c r="J1024" s="63"/>
    </row>
    <row r="1025" spans="1:10" s="80" customFormat="1" ht="15" customHeight="1" hidden="1">
      <c r="A1025" s="486"/>
      <c r="B1025" s="457" t="s">
        <v>214</v>
      </c>
      <c r="C1025" s="450"/>
      <c r="D1025" s="473"/>
      <c r="E1025" s="654"/>
      <c r="F1025" s="453"/>
      <c r="G1025" s="89"/>
      <c r="H1025" s="90"/>
      <c r="I1025" s="63"/>
      <c r="J1025" s="63"/>
    </row>
    <row r="1026" spans="1:10" s="80" customFormat="1" ht="15" customHeight="1" hidden="1">
      <c r="A1026" s="456" t="s">
        <v>215</v>
      </c>
      <c r="B1026" s="458" t="s">
        <v>216</v>
      </c>
      <c r="C1026" s="450" t="s">
        <v>1157</v>
      </c>
      <c r="D1026" s="473"/>
      <c r="E1026" s="654"/>
      <c r="F1026" s="453">
        <f>D1026*E1026</f>
        <v>0</v>
      </c>
      <c r="G1026" s="89"/>
      <c r="H1026" s="90"/>
      <c r="I1026" s="63"/>
      <c r="J1026" s="63"/>
    </row>
    <row r="1027" spans="1:10" s="80" customFormat="1" ht="15" customHeight="1" hidden="1">
      <c r="A1027" s="456"/>
      <c r="B1027" s="457" t="s">
        <v>217</v>
      </c>
      <c r="C1027" s="450"/>
      <c r="D1027" s="473"/>
      <c r="E1027" s="654"/>
      <c r="F1027" s="453"/>
      <c r="G1027" s="89"/>
      <c r="H1027" s="90"/>
      <c r="I1027" s="63"/>
      <c r="J1027" s="63"/>
    </row>
    <row r="1028" spans="1:10" s="80" customFormat="1" ht="15" customHeight="1" hidden="1">
      <c r="A1028" s="456" t="s">
        <v>218</v>
      </c>
      <c r="B1028" s="458" t="s">
        <v>219</v>
      </c>
      <c r="C1028" s="450" t="s">
        <v>1157</v>
      </c>
      <c r="D1028" s="473"/>
      <c r="E1028" s="654"/>
      <c r="F1028" s="453">
        <f>D1028*E1028</f>
        <v>0</v>
      </c>
      <c r="G1028" s="89"/>
      <c r="H1028" s="90"/>
      <c r="I1028" s="63"/>
      <c r="J1028" s="63"/>
    </row>
    <row r="1029" spans="1:10" s="80" customFormat="1" ht="15" customHeight="1" hidden="1">
      <c r="A1029" s="456"/>
      <c r="B1029" s="457" t="s">
        <v>220</v>
      </c>
      <c r="C1029" s="450"/>
      <c r="D1029" s="473"/>
      <c r="E1029" s="654"/>
      <c r="F1029" s="453"/>
      <c r="G1029" s="89"/>
      <c r="H1029" s="90"/>
      <c r="I1029" s="63"/>
      <c r="J1029" s="63"/>
    </row>
    <row r="1030" spans="1:10" s="80" customFormat="1" ht="15" customHeight="1">
      <c r="A1030" s="456" t="s">
        <v>221</v>
      </c>
      <c r="B1030" s="474" t="s">
        <v>222</v>
      </c>
      <c r="C1030" s="450" t="s">
        <v>1157</v>
      </c>
      <c r="D1030" s="473">
        <v>4</v>
      </c>
      <c r="E1030" s="654"/>
      <c r="F1030" s="453">
        <f>D1030*E1030</f>
        <v>0</v>
      </c>
      <c r="G1030" s="89"/>
      <c r="H1030" s="90"/>
      <c r="I1030" s="63"/>
      <c r="J1030" s="63"/>
    </row>
    <row r="1031" spans="1:10" s="80" customFormat="1" ht="30" customHeight="1">
      <c r="A1031" s="456"/>
      <c r="B1031" s="476" t="s">
        <v>223</v>
      </c>
      <c r="C1031" s="450"/>
      <c r="D1031" s="473"/>
      <c r="E1031" s="654"/>
      <c r="F1031" s="453"/>
      <c r="G1031" s="89"/>
      <c r="H1031" s="90"/>
      <c r="I1031" s="63"/>
      <c r="J1031" s="63"/>
    </row>
    <row r="1032" spans="1:10" s="80" customFormat="1" ht="15" customHeight="1">
      <c r="A1032" s="456" t="s">
        <v>224</v>
      </c>
      <c r="B1032" s="520" t="s">
        <v>225</v>
      </c>
      <c r="C1032" s="450"/>
      <c r="D1032" s="473"/>
      <c r="E1032" s="654"/>
      <c r="F1032" s="453"/>
      <c r="G1032" s="89"/>
      <c r="H1032" s="90"/>
      <c r="I1032" s="63"/>
      <c r="J1032" s="63"/>
    </row>
    <row r="1033" spans="1:10" s="80" customFormat="1" ht="15" customHeight="1">
      <c r="A1033" s="456" t="s">
        <v>226</v>
      </c>
      <c r="B1033" s="458" t="s">
        <v>227</v>
      </c>
      <c r="C1033" s="450" t="s">
        <v>1157</v>
      </c>
      <c r="D1033" s="473">
        <v>6</v>
      </c>
      <c r="E1033" s="654"/>
      <c r="F1033" s="453">
        <f>D1033*E1033</f>
        <v>0</v>
      </c>
      <c r="G1033" s="89"/>
      <c r="H1033" s="90"/>
      <c r="I1033" s="63"/>
      <c r="J1033" s="63"/>
    </row>
    <row r="1034" spans="1:10" s="80" customFormat="1" ht="45" customHeight="1">
      <c r="A1034" s="456" t="s">
        <v>228</v>
      </c>
      <c r="B1034" s="457" t="s">
        <v>229</v>
      </c>
      <c r="C1034" s="450"/>
      <c r="D1034" s="473"/>
      <c r="E1034" s="654"/>
      <c r="F1034" s="453"/>
      <c r="G1034" s="89"/>
      <c r="H1034" s="90"/>
      <c r="I1034" s="63"/>
      <c r="J1034" s="63"/>
    </row>
    <row r="1035" spans="1:10" s="80" customFormat="1" ht="15" customHeight="1">
      <c r="A1035" s="456" t="s">
        <v>230</v>
      </c>
      <c r="B1035" s="458" t="s">
        <v>231</v>
      </c>
      <c r="C1035" s="450" t="s">
        <v>1157</v>
      </c>
      <c r="D1035" s="473">
        <v>4</v>
      </c>
      <c r="E1035" s="654"/>
      <c r="F1035" s="453">
        <f>D1035*E1035</f>
        <v>0</v>
      </c>
      <c r="G1035" s="89"/>
      <c r="H1035" s="90"/>
      <c r="I1035" s="63"/>
      <c r="J1035" s="63"/>
    </row>
    <row r="1036" spans="1:10" s="80" customFormat="1" ht="45" customHeight="1">
      <c r="A1036" s="456" t="s">
        <v>232</v>
      </c>
      <c r="B1036" s="457" t="s">
        <v>233</v>
      </c>
      <c r="C1036" s="450"/>
      <c r="D1036" s="473"/>
      <c r="E1036" s="654"/>
      <c r="F1036" s="453"/>
      <c r="G1036" s="89"/>
      <c r="H1036" s="90"/>
      <c r="I1036" s="63"/>
      <c r="J1036" s="63"/>
    </row>
    <row r="1037" spans="1:10" s="80" customFormat="1" ht="15" customHeight="1">
      <c r="A1037" s="456" t="s">
        <v>234</v>
      </c>
      <c r="B1037" s="458" t="s">
        <v>235</v>
      </c>
      <c r="C1037" s="450" t="s">
        <v>1157</v>
      </c>
      <c r="D1037" s="473">
        <v>4</v>
      </c>
      <c r="E1037" s="654"/>
      <c r="F1037" s="453">
        <f>D1037*E1037</f>
        <v>0</v>
      </c>
      <c r="G1037" s="89"/>
      <c r="H1037" s="90"/>
      <c r="I1037" s="63"/>
      <c r="J1037" s="63"/>
    </row>
    <row r="1038" spans="1:10" s="80" customFormat="1" ht="45" customHeight="1">
      <c r="A1038" s="456" t="s">
        <v>236</v>
      </c>
      <c r="B1038" s="457" t="s">
        <v>229</v>
      </c>
      <c r="C1038" s="450"/>
      <c r="D1038" s="473"/>
      <c r="E1038" s="654"/>
      <c r="F1038" s="453"/>
      <c r="G1038" s="89"/>
      <c r="H1038" s="90"/>
      <c r="I1038" s="63"/>
      <c r="J1038" s="63"/>
    </row>
    <row r="1039" spans="1:10" s="80" customFormat="1" ht="15" customHeight="1">
      <c r="A1039" s="456" t="s">
        <v>237</v>
      </c>
      <c r="B1039" s="458" t="s">
        <v>238</v>
      </c>
      <c r="C1039" s="450" t="s">
        <v>1157</v>
      </c>
      <c r="D1039" s="473">
        <v>2</v>
      </c>
      <c r="E1039" s="654"/>
      <c r="F1039" s="453">
        <f>D1039*E1039</f>
        <v>0</v>
      </c>
      <c r="G1039" s="89"/>
      <c r="H1039" s="90"/>
      <c r="I1039" s="63"/>
      <c r="J1039" s="63"/>
    </row>
    <row r="1040" spans="1:10" s="80" customFormat="1" ht="45" customHeight="1">
      <c r="A1040" s="456" t="s">
        <v>239</v>
      </c>
      <c r="B1040" s="457" t="s">
        <v>240</v>
      </c>
      <c r="C1040" s="450"/>
      <c r="D1040" s="473"/>
      <c r="E1040" s="654"/>
      <c r="F1040" s="453"/>
      <c r="G1040" s="89"/>
      <c r="H1040" s="90"/>
      <c r="I1040" s="63"/>
      <c r="J1040" s="63"/>
    </row>
    <row r="1041" spans="1:10" s="80" customFormat="1" ht="15" customHeight="1" hidden="1">
      <c r="A1041" s="456" t="s">
        <v>241</v>
      </c>
      <c r="B1041" s="458" t="s">
        <v>242</v>
      </c>
      <c r="C1041" s="450" t="s">
        <v>1157</v>
      </c>
      <c r="D1041" s="473"/>
      <c r="E1041" s="654">
        <v>194.37</v>
      </c>
      <c r="F1041" s="453">
        <f>D1041*E1041</f>
        <v>0</v>
      </c>
      <c r="G1041" s="89"/>
      <c r="H1041" s="90"/>
      <c r="I1041" s="63"/>
      <c r="J1041" s="63"/>
    </row>
    <row r="1042" spans="1:10" s="80" customFormat="1" ht="15" customHeight="1">
      <c r="A1042" s="456" t="s">
        <v>243</v>
      </c>
      <c r="B1042" s="520" t="s">
        <v>244</v>
      </c>
      <c r="C1042" s="450"/>
      <c r="D1042" s="473"/>
      <c r="E1042" s="654"/>
      <c r="F1042" s="453"/>
      <c r="G1042" s="89"/>
      <c r="H1042" s="90"/>
      <c r="I1042" s="63"/>
      <c r="J1042" s="63"/>
    </row>
    <row r="1043" spans="1:10" s="80" customFormat="1" ht="15" customHeight="1" hidden="1">
      <c r="A1043" s="456" t="s">
        <v>245</v>
      </c>
      <c r="B1043" s="557" t="s">
        <v>246</v>
      </c>
      <c r="C1043" s="450" t="s">
        <v>1076</v>
      </c>
      <c r="D1043" s="473"/>
      <c r="E1043" s="654">
        <v>2.03</v>
      </c>
      <c r="F1043" s="453">
        <f>D1043*E1043</f>
        <v>0</v>
      </c>
      <c r="G1043" s="89"/>
      <c r="H1043" s="90"/>
      <c r="I1043" s="63"/>
      <c r="J1043" s="63"/>
    </row>
    <row r="1044" spans="1:10" s="80" customFormat="1" ht="30" customHeight="1" hidden="1">
      <c r="A1044" s="456"/>
      <c r="B1044" s="457" t="s">
        <v>247</v>
      </c>
      <c r="C1044" s="450"/>
      <c r="D1044" s="473"/>
      <c r="E1044" s="654"/>
      <c r="F1044" s="453"/>
      <c r="G1044" s="89"/>
      <c r="H1044" s="90"/>
      <c r="I1044" s="63"/>
      <c r="J1044" s="63"/>
    </row>
    <row r="1045" spans="1:10" s="80" customFormat="1" ht="15" customHeight="1">
      <c r="A1045" s="456" t="s">
        <v>248</v>
      </c>
      <c r="B1045" s="557" t="s">
        <v>249</v>
      </c>
      <c r="C1045" s="450" t="s">
        <v>1076</v>
      </c>
      <c r="D1045" s="473">
        <v>150</v>
      </c>
      <c r="E1045" s="654"/>
      <c r="F1045" s="453">
        <f>D1045*E1045</f>
        <v>0</v>
      </c>
      <c r="G1045" s="89"/>
      <c r="H1045" s="90"/>
      <c r="I1045" s="63"/>
      <c r="J1045" s="63"/>
    </row>
    <row r="1046" spans="1:10" s="80" customFormat="1" ht="30" customHeight="1">
      <c r="A1046" s="456"/>
      <c r="B1046" s="457" t="s">
        <v>250</v>
      </c>
      <c r="C1046" s="450"/>
      <c r="D1046" s="473"/>
      <c r="E1046" s="654"/>
      <c r="F1046" s="453"/>
      <c r="G1046" s="89"/>
      <c r="H1046" s="90"/>
      <c r="I1046" s="63"/>
      <c r="J1046" s="63"/>
    </row>
    <row r="1047" spans="1:10" s="80" customFormat="1" ht="15" customHeight="1">
      <c r="A1047" s="456" t="s">
        <v>251</v>
      </c>
      <c r="B1047" s="557" t="s">
        <v>252</v>
      </c>
      <c r="C1047" s="450" t="s">
        <v>1076</v>
      </c>
      <c r="D1047" s="473">
        <v>300</v>
      </c>
      <c r="E1047" s="654"/>
      <c r="F1047" s="453">
        <f>D1047*E1047</f>
        <v>0</v>
      </c>
      <c r="G1047" s="89"/>
      <c r="H1047" s="90"/>
      <c r="I1047" s="63"/>
      <c r="J1047" s="63"/>
    </row>
    <row r="1048" spans="1:10" s="80" customFormat="1" ht="30" customHeight="1">
      <c r="A1048" s="456"/>
      <c r="B1048" s="457" t="s">
        <v>253</v>
      </c>
      <c r="C1048" s="450"/>
      <c r="D1048" s="473"/>
      <c r="E1048" s="654"/>
      <c r="F1048" s="453"/>
      <c r="G1048" s="89"/>
      <c r="H1048" s="90"/>
      <c r="I1048" s="63"/>
      <c r="J1048" s="63"/>
    </row>
    <row r="1049" spans="1:10" s="80" customFormat="1" ht="15" customHeight="1">
      <c r="A1049" s="456" t="s">
        <v>254</v>
      </c>
      <c r="B1049" s="557" t="s">
        <v>255</v>
      </c>
      <c r="C1049" s="450" t="s">
        <v>1076</v>
      </c>
      <c r="D1049" s="473">
        <v>150</v>
      </c>
      <c r="E1049" s="654"/>
      <c r="F1049" s="453">
        <f>D1049*E1049</f>
        <v>0</v>
      </c>
      <c r="G1049" s="89"/>
      <c r="H1049" s="90"/>
      <c r="I1049" s="63"/>
      <c r="J1049" s="63"/>
    </row>
    <row r="1050" spans="1:10" s="80" customFormat="1" ht="30" customHeight="1">
      <c r="A1050" s="456"/>
      <c r="B1050" s="457" t="s">
        <v>256</v>
      </c>
      <c r="C1050" s="450"/>
      <c r="D1050" s="473"/>
      <c r="E1050" s="654"/>
      <c r="F1050" s="453"/>
      <c r="G1050" s="89"/>
      <c r="H1050" s="90"/>
      <c r="I1050" s="63"/>
      <c r="J1050" s="63"/>
    </row>
    <row r="1051" spans="1:10" s="162" customFormat="1" ht="15" customHeight="1" hidden="1">
      <c r="A1051" s="456" t="s">
        <v>257</v>
      </c>
      <c r="B1051" s="520" t="s">
        <v>258</v>
      </c>
      <c r="C1051" s="450"/>
      <c r="D1051" s="473"/>
      <c r="E1051" s="654"/>
      <c r="F1051" s="453"/>
      <c r="G1051" s="89"/>
      <c r="H1051" s="90"/>
      <c r="I1051" s="161"/>
      <c r="J1051" s="161"/>
    </row>
    <row r="1052" spans="1:10" s="162" customFormat="1" ht="15" customHeight="1" hidden="1">
      <c r="A1052" s="456" t="s">
        <v>259</v>
      </c>
      <c r="B1052" s="557" t="s">
        <v>260</v>
      </c>
      <c r="C1052" s="450" t="s">
        <v>1076</v>
      </c>
      <c r="D1052" s="473"/>
      <c r="E1052" s="654"/>
      <c r="F1052" s="453">
        <f>D1052*E1052</f>
        <v>0</v>
      </c>
      <c r="G1052" s="89"/>
      <c r="H1052" s="90"/>
      <c r="I1052" s="161"/>
      <c r="J1052" s="161"/>
    </row>
    <row r="1053" spans="1:10" s="80" customFormat="1" ht="30" customHeight="1" hidden="1">
      <c r="A1053" s="456"/>
      <c r="B1053" s="457" t="s">
        <v>261</v>
      </c>
      <c r="C1053" s="450"/>
      <c r="D1053" s="473"/>
      <c r="E1053" s="654"/>
      <c r="F1053" s="453"/>
      <c r="G1053" s="89"/>
      <c r="H1053" s="90"/>
      <c r="I1053" s="63"/>
      <c r="J1053" s="63"/>
    </row>
    <row r="1054" spans="1:10" s="80" customFormat="1" ht="15" customHeight="1" hidden="1">
      <c r="A1054" s="456" t="s">
        <v>262</v>
      </c>
      <c r="B1054" s="557" t="s">
        <v>263</v>
      </c>
      <c r="C1054" s="450" t="s">
        <v>1076</v>
      </c>
      <c r="D1054" s="473"/>
      <c r="E1054" s="654"/>
      <c r="F1054" s="453">
        <f>D1054*E1054</f>
        <v>0</v>
      </c>
      <c r="G1054" s="89"/>
      <c r="H1054" s="90"/>
      <c r="I1054" s="63"/>
      <c r="J1054" s="63"/>
    </row>
    <row r="1055" spans="1:10" s="80" customFormat="1" ht="30" customHeight="1" hidden="1">
      <c r="A1055" s="456"/>
      <c r="B1055" s="457" t="s">
        <v>264</v>
      </c>
      <c r="C1055" s="450"/>
      <c r="D1055" s="473"/>
      <c r="E1055" s="654"/>
      <c r="F1055" s="453"/>
      <c r="G1055" s="89"/>
      <c r="H1055" s="90"/>
      <c r="I1055" s="63"/>
      <c r="J1055" s="63"/>
    </row>
    <row r="1056" spans="1:10" s="80" customFormat="1" ht="15" customHeight="1" hidden="1">
      <c r="A1056" s="456" t="s">
        <v>265</v>
      </c>
      <c r="B1056" s="557" t="s">
        <v>266</v>
      </c>
      <c r="C1056" s="450" t="s">
        <v>1076</v>
      </c>
      <c r="D1056" s="473"/>
      <c r="E1056" s="654"/>
      <c r="F1056" s="453">
        <f>D1056*E1056</f>
        <v>0</v>
      </c>
      <c r="G1056" s="89"/>
      <c r="H1056" s="90"/>
      <c r="I1056" s="63"/>
      <c r="J1056" s="63"/>
    </row>
    <row r="1057" spans="1:10" s="80" customFormat="1" ht="30" customHeight="1" hidden="1">
      <c r="A1057" s="456"/>
      <c r="B1057" s="457" t="s">
        <v>267</v>
      </c>
      <c r="C1057" s="450"/>
      <c r="D1057" s="473"/>
      <c r="E1057" s="654"/>
      <c r="F1057" s="453"/>
      <c r="G1057" s="89"/>
      <c r="H1057" s="90"/>
      <c r="I1057" s="63"/>
      <c r="J1057" s="63"/>
    </row>
    <row r="1058" spans="1:10" s="80" customFormat="1" ht="15" customHeight="1" hidden="1">
      <c r="A1058" s="456" t="s">
        <v>268</v>
      </c>
      <c r="B1058" s="557" t="s">
        <v>269</v>
      </c>
      <c r="C1058" s="450" t="s">
        <v>1076</v>
      </c>
      <c r="D1058" s="473"/>
      <c r="E1058" s="654"/>
      <c r="F1058" s="453">
        <f>D1058*E1058</f>
        <v>0</v>
      </c>
      <c r="G1058" s="89"/>
      <c r="H1058" s="90"/>
      <c r="I1058" s="63"/>
      <c r="J1058" s="63"/>
    </row>
    <row r="1059" spans="1:10" s="80" customFormat="1" ht="30" customHeight="1" hidden="1">
      <c r="A1059" s="456"/>
      <c r="B1059" s="457" t="s">
        <v>270</v>
      </c>
      <c r="C1059" s="450"/>
      <c r="D1059" s="473"/>
      <c r="E1059" s="654"/>
      <c r="F1059" s="453"/>
      <c r="G1059" s="89"/>
      <c r="H1059" s="90"/>
      <c r="I1059" s="63"/>
      <c r="J1059" s="63"/>
    </row>
    <row r="1060" spans="1:10" s="80" customFormat="1" ht="15" customHeight="1" hidden="1">
      <c r="A1060" s="456"/>
      <c r="B1060" s="457" t="s">
        <v>271</v>
      </c>
      <c r="C1060" s="450"/>
      <c r="D1060" s="473"/>
      <c r="E1060" s="654"/>
      <c r="F1060" s="453"/>
      <c r="G1060" s="89"/>
      <c r="H1060" s="90"/>
      <c r="I1060" s="63"/>
      <c r="J1060" s="63"/>
    </row>
    <row r="1061" spans="1:10" s="80" customFormat="1" ht="15" customHeight="1" hidden="1">
      <c r="A1061" s="456" t="s">
        <v>272</v>
      </c>
      <c r="B1061" s="458" t="s">
        <v>273</v>
      </c>
      <c r="C1061" s="450" t="s">
        <v>1076</v>
      </c>
      <c r="D1061" s="473"/>
      <c r="E1061" s="654"/>
      <c r="F1061" s="453">
        <f>D1061*E1061</f>
        <v>0</v>
      </c>
      <c r="G1061" s="89"/>
      <c r="H1061" s="90"/>
      <c r="I1061" s="63"/>
      <c r="J1061" s="63"/>
    </row>
    <row r="1062" spans="1:10" s="80" customFormat="1" ht="30" customHeight="1" hidden="1">
      <c r="A1062" s="456"/>
      <c r="B1062" s="457" t="s">
        <v>274</v>
      </c>
      <c r="C1062" s="450"/>
      <c r="D1062" s="473"/>
      <c r="E1062" s="654"/>
      <c r="F1062" s="453"/>
      <c r="G1062" s="89"/>
      <c r="H1062" s="90"/>
      <c r="I1062" s="63"/>
      <c r="J1062" s="63"/>
    </row>
    <row r="1063" spans="1:10" s="80" customFormat="1" ht="15" customHeight="1" hidden="1">
      <c r="A1063" s="456"/>
      <c r="B1063" s="457" t="s">
        <v>271</v>
      </c>
      <c r="C1063" s="450"/>
      <c r="D1063" s="473"/>
      <c r="E1063" s="654"/>
      <c r="F1063" s="453"/>
      <c r="G1063" s="89"/>
      <c r="H1063" s="90"/>
      <c r="I1063" s="63"/>
      <c r="J1063" s="63"/>
    </row>
    <row r="1064" spans="1:10" s="80" customFormat="1" ht="15" customHeight="1" hidden="1">
      <c r="A1064" s="456" t="s">
        <v>275</v>
      </c>
      <c r="B1064" s="520" t="s">
        <v>276</v>
      </c>
      <c r="C1064" s="450"/>
      <c r="D1064" s="473"/>
      <c r="E1064" s="654"/>
      <c r="F1064" s="453"/>
      <c r="G1064" s="89"/>
      <c r="H1064" s="90"/>
      <c r="I1064" s="63"/>
      <c r="J1064" s="63"/>
    </row>
    <row r="1065" spans="1:10" s="80" customFormat="1" ht="15" customHeight="1" hidden="1">
      <c r="A1065" s="456" t="s">
        <v>277</v>
      </c>
      <c r="B1065" s="458" t="s">
        <v>278</v>
      </c>
      <c r="C1065" s="450" t="s">
        <v>1076</v>
      </c>
      <c r="D1065" s="473"/>
      <c r="E1065" s="654"/>
      <c r="F1065" s="453">
        <f>D1065*E1065</f>
        <v>0</v>
      </c>
      <c r="G1065" s="89"/>
      <c r="H1065" s="90"/>
      <c r="I1065" s="63"/>
      <c r="J1065" s="63"/>
    </row>
    <row r="1066" spans="1:10" s="80" customFormat="1" ht="15" customHeight="1" hidden="1">
      <c r="A1066" s="456"/>
      <c r="B1066" s="457" t="s">
        <v>279</v>
      </c>
      <c r="C1066" s="450"/>
      <c r="D1066" s="473"/>
      <c r="E1066" s="654"/>
      <c r="F1066" s="453"/>
      <c r="G1066" s="89"/>
      <c r="H1066" s="90"/>
      <c r="I1066" s="63"/>
      <c r="J1066" s="63"/>
    </row>
    <row r="1067" spans="1:10" s="80" customFormat="1" ht="15" customHeight="1" hidden="1">
      <c r="A1067" s="456" t="s">
        <v>280</v>
      </c>
      <c r="B1067" s="458" t="s">
        <v>1346</v>
      </c>
      <c r="C1067" s="450" t="s">
        <v>1076</v>
      </c>
      <c r="D1067" s="473"/>
      <c r="E1067" s="654"/>
      <c r="F1067" s="453">
        <f>D1067*E1067</f>
        <v>0</v>
      </c>
      <c r="G1067" s="89"/>
      <c r="H1067" s="90"/>
      <c r="I1067" s="63"/>
      <c r="J1067" s="63"/>
    </row>
    <row r="1068" spans="1:10" s="80" customFormat="1" ht="15" customHeight="1" hidden="1">
      <c r="A1068" s="456"/>
      <c r="B1068" s="457" t="s">
        <v>281</v>
      </c>
      <c r="C1068" s="450"/>
      <c r="D1068" s="473"/>
      <c r="E1068" s="654"/>
      <c r="F1068" s="453"/>
      <c r="G1068" s="89"/>
      <c r="H1068" s="90"/>
      <c r="I1068" s="63"/>
      <c r="J1068" s="63"/>
    </row>
    <row r="1069" spans="1:10" s="80" customFormat="1" ht="15" customHeight="1" hidden="1">
      <c r="A1069" s="456" t="s">
        <v>282</v>
      </c>
      <c r="B1069" s="458" t="s">
        <v>1348</v>
      </c>
      <c r="C1069" s="450" t="s">
        <v>1076</v>
      </c>
      <c r="D1069" s="473"/>
      <c r="E1069" s="654"/>
      <c r="F1069" s="453">
        <f>D1069*E1069</f>
        <v>0</v>
      </c>
      <c r="G1069" s="89"/>
      <c r="H1069" s="90"/>
      <c r="I1069" s="63"/>
      <c r="J1069" s="63"/>
    </row>
    <row r="1070" spans="1:10" s="80" customFormat="1" ht="15" customHeight="1" hidden="1">
      <c r="A1070" s="456"/>
      <c r="B1070" s="457" t="s">
        <v>283</v>
      </c>
      <c r="C1070" s="450"/>
      <c r="D1070" s="473"/>
      <c r="E1070" s="654"/>
      <c r="F1070" s="453"/>
      <c r="G1070" s="89"/>
      <c r="H1070" s="90"/>
      <c r="I1070" s="63"/>
      <c r="J1070" s="63"/>
    </row>
    <row r="1071" spans="1:10" s="80" customFormat="1" ht="15" customHeight="1" hidden="1">
      <c r="A1071" s="456" t="s">
        <v>284</v>
      </c>
      <c r="B1071" s="458" t="s">
        <v>1350</v>
      </c>
      <c r="C1071" s="450" t="s">
        <v>1076</v>
      </c>
      <c r="D1071" s="473"/>
      <c r="E1071" s="654"/>
      <c r="F1071" s="453">
        <f>D1071*E1071</f>
        <v>0</v>
      </c>
      <c r="G1071" s="89"/>
      <c r="H1071" s="90"/>
      <c r="I1071" s="63"/>
      <c r="J1071" s="63"/>
    </row>
    <row r="1072" spans="1:10" s="80" customFormat="1" ht="15" customHeight="1" hidden="1">
      <c r="A1072" s="456"/>
      <c r="B1072" s="457" t="s">
        <v>285</v>
      </c>
      <c r="C1072" s="450"/>
      <c r="D1072" s="473"/>
      <c r="E1072" s="654"/>
      <c r="F1072" s="453"/>
      <c r="G1072" s="89"/>
      <c r="H1072" s="90"/>
      <c r="I1072" s="63"/>
      <c r="J1072" s="63"/>
    </row>
    <row r="1073" spans="1:10" s="80" customFormat="1" ht="15" customHeight="1" hidden="1">
      <c r="A1073" s="456" t="s">
        <v>286</v>
      </c>
      <c r="B1073" s="458" t="s">
        <v>287</v>
      </c>
      <c r="C1073" s="450" t="s">
        <v>1076</v>
      </c>
      <c r="D1073" s="473"/>
      <c r="E1073" s="654"/>
      <c r="F1073" s="453">
        <f>D1073*E1073</f>
        <v>0</v>
      </c>
      <c r="G1073" s="89"/>
      <c r="H1073" s="90"/>
      <c r="I1073" s="63"/>
      <c r="J1073" s="63"/>
    </row>
    <row r="1074" spans="1:10" s="80" customFormat="1" ht="15" customHeight="1" hidden="1">
      <c r="A1074" s="456"/>
      <c r="B1074" s="457" t="s">
        <v>288</v>
      </c>
      <c r="C1074" s="450"/>
      <c r="D1074" s="473"/>
      <c r="E1074" s="654"/>
      <c r="F1074" s="453"/>
      <c r="G1074" s="89"/>
      <c r="H1074" s="90"/>
      <c r="I1074" s="63"/>
      <c r="J1074" s="63"/>
    </row>
    <row r="1075" spans="1:10" s="80" customFormat="1" ht="15" customHeight="1" hidden="1">
      <c r="A1075" s="456" t="s">
        <v>1513</v>
      </c>
      <c r="B1075" s="520" t="s">
        <v>1345</v>
      </c>
      <c r="C1075" s="450"/>
      <c r="D1075" s="473"/>
      <c r="E1075" s="654"/>
      <c r="F1075" s="453"/>
      <c r="G1075" s="89"/>
      <c r="H1075" s="90"/>
      <c r="I1075" s="63"/>
      <c r="J1075" s="63"/>
    </row>
    <row r="1076" spans="1:10" s="80" customFormat="1" ht="15" customHeight="1" hidden="1">
      <c r="A1076" s="456" t="s">
        <v>289</v>
      </c>
      <c r="B1076" s="458" t="s">
        <v>278</v>
      </c>
      <c r="C1076" s="450" t="s">
        <v>1076</v>
      </c>
      <c r="D1076" s="473"/>
      <c r="E1076" s="654"/>
      <c r="F1076" s="453">
        <f>D1076*E1076</f>
        <v>0</v>
      </c>
      <c r="G1076" s="89"/>
      <c r="H1076" s="90"/>
      <c r="I1076" s="63"/>
      <c r="J1076" s="63"/>
    </row>
    <row r="1077" spans="1:10" s="80" customFormat="1" ht="15" customHeight="1" hidden="1">
      <c r="A1077" s="456"/>
      <c r="B1077" s="457" t="s">
        <v>290</v>
      </c>
      <c r="C1077" s="450"/>
      <c r="D1077" s="473"/>
      <c r="E1077" s="654"/>
      <c r="F1077" s="453"/>
      <c r="G1077" s="89"/>
      <c r="H1077" s="90"/>
      <c r="I1077" s="63"/>
      <c r="J1077" s="63"/>
    </row>
    <row r="1078" spans="1:10" s="80" customFormat="1" ht="15" customHeight="1" hidden="1">
      <c r="A1078" s="456" t="s">
        <v>1514</v>
      </c>
      <c r="B1078" s="458" t="s">
        <v>1346</v>
      </c>
      <c r="C1078" s="450" t="s">
        <v>1076</v>
      </c>
      <c r="D1078" s="473"/>
      <c r="E1078" s="654"/>
      <c r="F1078" s="453">
        <f>D1078*E1078</f>
        <v>0</v>
      </c>
      <c r="G1078" s="89"/>
      <c r="H1078" s="90"/>
      <c r="I1078" s="63"/>
      <c r="J1078" s="63"/>
    </row>
    <row r="1079" spans="1:10" s="80" customFormat="1" ht="15" customHeight="1" hidden="1">
      <c r="A1079" s="456"/>
      <c r="B1079" s="457" t="s">
        <v>1347</v>
      </c>
      <c r="C1079" s="450"/>
      <c r="D1079" s="473"/>
      <c r="E1079" s="654"/>
      <c r="F1079" s="453"/>
      <c r="G1079" s="89"/>
      <c r="H1079" s="90"/>
      <c r="I1079" s="63"/>
      <c r="J1079" s="63"/>
    </row>
    <row r="1080" spans="1:10" s="80" customFormat="1" ht="15" customHeight="1" hidden="1">
      <c r="A1080" s="456" t="s">
        <v>1515</v>
      </c>
      <c r="B1080" s="458" t="s">
        <v>1348</v>
      </c>
      <c r="C1080" s="450" t="s">
        <v>1076</v>
      </c>
      <c r="D1080" s="473"/>
      <c r="E1080" s="654"/>
      <c r="F1080" s="453">
        <f>D1080*E1080</f>
        <v>0</v>
      </c>
      <c r="G1080" s="89"/>
      <c r="H1080" s="90"/>
      <c r="I1080" s="63"/>
      <c r="J1080" s="63"/>
    </row>
    <row r="1081" spans="1:10" s="80" customFormat="1" ht="15" customHeight="1" hidden="1">
      <c r="A1081" s="456"/>
      <c r="B1081" s="457" t="s">
        <v>1349</v>
      </c>
      <c r="C1081" s="450"/>
      <c r="D1081" s="473"/>
      <c r="E1081" s="654"/>
      <c r="F1081" s="453"/>
      <c r="G1081" s="89"/>
      <c r="H1081" s="90"/>
      <c r="I1081" s="63"/>
      <c r="J1081" s="63"/>
    </row>
    <row r="1082" spans="1:10" s="80" customFormat="1" ht="15" customHeight="1" hidden="1">
      <c r="A1082" s="456" t="s">
        <v>1516</v>
      </c>
      <c r="B1082" s="458" t="s">
        <v>1350</v>
      </c>
      <c r="C1082" s="450" t="s">
        <v>1076</v>
      </c>
      <c r="D1082" s="473"/>
      <c r="E1082" s="654"/>
      <c r="F1082" s="453">
        <f>D1082*E1082</f>
        <v>0</v>
      </c>
      <c r="G1082" s="89"/>
      <c r="H1082" s="90"/>
      <c r="I1082" s="63"/>
      <c r="J1082" s="63"/>
    </row>
    <row r="1083" spans="1:10" s="80" customFormat="1" ht="15" customHeight="1" hidden="1">
      <c r="A1083" s="456"/>
      <c r="B1083" s="457" t="s">
        <v>1351</v>
      </c>
      <c r="C1083" s="450"/>
      <c r="D1083" s="473"/>
      <c r="E1083" s="654"/>
      <c r="F1083" s="453"/>
      <c r="G1083" s="89"/>
      <c r="H1083" s="90"/>
      <c r="I1083" s="63"/>
      <c r="J1083" s="63"/>
    </row>
    <row r="1084" spans="1:10" s="80" customFormat="1" ht="15" customHeight="1" hidden="1">
      <c r="A1084" s="456" t="s">
        <v>291</v>
      </c>
      <c r="B1084" s="458" t="s">
        <v>292</v>
      </c>
      <c r="C1084" s="450" t="s">
        <v>1076</v>
      </c>
      <c r="D1084" s="473"/>
      <c r="E1084" s="654"/>
      <c r="F1084" s="453">
        <f>D1084*E1084</f>
        <v>0</v>
      </c>
      <c r="G1084" s="89"/>
      <c r="H1084" s="90"/>
      <c r="I1084" s="63"/>
      <c r="J1084" s="63"/>
    </row>
    <row r="1085" spans="1:10" s="80" customFormat="1" ht="15" customHeight="1" hidden="1">
      <c r="A1085" s="456"/>
      <c r="B1085" s="457" t="s">
        <v>293</v>
      </c>
      <c r="C1085" s="450"/>
      <c r="D1085" s="473"/>
      <c r="E1085" s="654"/>
      <c r="F1085" s="453"/>
      <c r="G1085" s="89"/>
      <c r="H1085" s="90"/>
      <c r="I1085" s="63"/>
      <c r="J1085" s="63"/>
    </row>
    <row r="1086" spans="1:10" s="80" customFormat="1" ht="15" customHeight="1">
      <c r="A1086" s="456" t="s">
        <v>1517</v>
      </c>
      <c r="B1086" s="520" t="s">
        <v>1352</v>
      </c>
      <c r="C1086" s="450"/>
      <c r="D1086" s="473"/>
      <c r="E1086" s="654"/>
      <c r="F1086" s="453"/>
      <c r="G1086" s="89"/>
      <c r="H1086" s="90"/>
      <c r="I1086" s="63"/>
      <c r="J1086" s="63"/>
    </row>
    <row r="1087" spans="1:10" s="80" customFormat="1" ht="15" customHeight="1" hidden="1">
      <c r="A1087" s="456" t="s">
        <v>294</v>
      </c>
      <c r="B1087" s="458" t="s">
        <v>295</v>
      </c>
      <c r="C1087" s="450" t="s">
        <v>1157</v>
      </c>
      <c r="D1087" s="473"/>
      <c r="E1087" s="654"/>
      <c r="F1087" s="453">
        <f>D1087*E1087</f>
        <v>0</v>
      </c>
      <c r="G1087" s="89"/>
      <c r="H1087" s="90"/>
      <c r="I1087" s="63"/>
      <c r="J1087" s="63"/>
    </row>
    <row r="1088" spans="1:10" s="80" customFormat="1" ht="30" customHeight="1" hidden="1">
      <c r="A1088" s="456"/>
      <c r="B1088" s="457" t="s">
        <v>296</v>
      </c>
      <c r="C1088" s="450"/>
      <c r="D1088" s="473"/>
      <c r="E1088" s="654"/>
      <c r="F1088" s="453"/>
      <c r="G1088" s="89"/>
      <c r="H1088" s="90"/>
      <c r="I1088" s="63"/>
      <c r="J1088" s="63"/>
    </row>
    <row r="1089" spans="1:10" s="80" customFormat="1" ht="15" customHeight="1" hidden="1">
      <c r="A1089" s="456" t="s">
        <v>1518</v>
      </c>
      <c r="B1089" s="458" t="s">
        <v>1353</v>
      </c>
      <c r="C1089" s="450" t="s">
        <v>1157</v>
      </c>
      <c r="D1089" s="473"/>
      <c r="E1089" s="654"/>
      <c r="F1089" s="453">
        <f>D1089*E1089</f>
        <v>0</v>
      </c>
      <c r="G1089" s="89"/>
      <c r="H1089" s="90"/>
      <c r="I1089" s="63"/>
      <c r="J1089" s="63"/>
    </row>
    <row r="1090" spans="1:10" s="80" customFormat="1" ht="30" customHeight="1" hidden="1">
      <c r="A1090" s="456"/>
      <c r="B1090" s="457" t="s">
        <v>1354</v>
      </c>
      <c r="C1090" s="450"/>
      <c r="D1090" s="473"/>
      <c r="E1090" s="654"/>
      <c r="F1090" s="453"/>
      <c r="G1090" s="89"/>
      <c r="H1090" s="90"/>
      <c r="I1090" s="63"/>
      <c r="J1090" s="63"/>
    </row>
    <row r="1091" spans="1:10" s="80" customFormat="1" ht="15" customHeight="1" hidden="1">
      <c r="A1091" s="456" t="s">
        <v>297</v>
      </c>
      <c r="B1091" s="458" t="s">
        <v>298</v>
      </c>
      <c r="C1091" s="450" t="s">
        <v>1157</v>
      </c>
      <c r="D1091" s="473"/>
      <c r="E1091" s="654"/>
      <c r="F1091" s="453">
        <f>D1091*E1091</f>
        <v>0</v>
      </c>
      <c r="G1091" s="89"/>
      <c r="H1091" s="90"/>
      <c r="I1091" s="63"/>
      <c r="J1091" s="63"/>
    </row>
    <row r="1092" spans="1:10" s="80" customFormat="1" ht="15" customHeight="1" hidden="1">
      <c r="A1092" s="456"/>
      <c r="B1092" s="457" t="s">
        <v>299</v>
      </c>
      <c r="C1092" s="450"/>
      <c r="D1092" s="473"/>
      <c r="E1092" s="654"/>
      <c r="F1092" s="453"/>
      <c r="G1092" s="89"/>
      <c r="H1092" s="90"/>
      <c r="I1092" s="63"/>
      <c r="J1092" s="63"/>
    </row>
    <row r="1093" spans="1:10" s="80" customFormat="1" ht="15" customHeight="1" hidden="1">
      <c r="A1093" s="456" t="s">
        <v>1519</v>
      </c>
      <c r="B1093" s="458" t="s">
        <v>1355</v>
      </c>
      <c r="C1093" s="450" t="s">
        <v>1157</v>
      </c>
      <c r="D1093" s="473"/>
      <c r="E1093" s="654"/>
      <c r="F1093" s="453">
        <f>D1093*E1093</f>
        <v>0</v>
      </c>
      <c r="G1093" s="89"/>
      <c r="H1093" s="90"/>
      <c r="I1093" s="63"/>
      <c r="J1093" s="63"/>
    </row>
    <row r="1094" spans="1:10" s="80" customFormat="1" ht="15" customHeight="1" hidden="1">
      <c r="A1094" s="456"/>
      <c r="B1094" s="457" t="s">
        <v>1356</v>
      </c>
      <c r="C1094" s="450"/>
      <c r="D1094" s="473"/>
      <c r="E1094" s="654"/>
      <c r="F1094" s="453"/>
      <c r="G1094" s="89"/>
      <c r="H1094" s="90"/>
      <c r="I1094" s="63"/>
      <c r="J1094" s="63"/>
    </row>
    <row r="1095" spans="1:10" s="80" customFormat="1" ht="15" customHeight="1" hidden="1">
      <c r="A1095" s="456" t="s">
        <v>300</v>
      </c>
      <c r="B1095" s="458" t="s">
        <v>301</v>
      </c>
      <c r="C1095" s="450" t="s">
        <v>1157</v>
      </c>
      <c r="D1095" s="473"/>
      <c r="E1095" s="654"/>
      <c r="F1095" s="453">
        <f>D1095*E1095</f>
        <v>0</v>
      </c>
      <c r="G1095" s="89"/>
      <c r="H1095" s="90"/>
      <c r="I1095" s="63"/>
      <c r="J1095" s="63"/>
    </row>
    <row r="1096" spans="1:10" s="80" customFormat="1" ht="30" customHeight="1" hidden="1">
      <c r="A1096" s="456"/>
      <c r="B1096" s="457" t="s">
        <v>302</v>
      </c>
      <c r="C1096" s="450"/>
      <c r="D1096" s="473"/>
      <c r="E1096" s="654"/>
      <c r="F1096" s="453"/>
      <c r="G1096" s="89"/>
      <c r="H1096" s="90"/>
      <c r="I1096" s="63"/>
      <c r="J1096" s="63"/>
    </row>
    <row r="1097" spans="1:10" s="115" customFormat="1" ht="15" customHeight="1" hidden="1">
      <c r="A1097" s="456" t="s">
        <v>1520</v>
      </c>
      <c r="B1097" s="458" t="s">
        <v>1357</v>
      </c>
      <c r="C1097" s="450" t="s">
        <v>1157</v>
      </c>
      <c r="D1097" s="473"/>
      <c r="E1097" s="654"/>
      <c r="F1097" s="453">
        <f>D1097*E1097</f>
        <v>0</v>
      </c>
      <c r="G1097" s="89"/>
      <c r="H1097" s="90"/>
      <c r="I1097" s="114"/>
      <c r="J1097" s="114"/>
    </row>
    <row r="1098" spans="1:10" s="80" customFormat="1" ht="30" customHeight="1" hidden="1">
      <c r="A1098" s="456" t="s">
        <v>303</v>
      </c>
      <c r="B1098" s="458" t="s">
        <v>304</v>
      </c>
      <c r="C1098" s="450" t="s">
        <v>1157</v>
      </c>
      <c r="D1098" s="473"/>
      <c r="E1098" s="654"/>
      <c r="F1098" s="453">
        <f>D1098*E1098</f>
        <v>0</v>
      </c>
      <c r="G1098" s="89"/>
      <c r="H1098" s="90"/>
      <c r="I1098" s="63"/>
      <c r="J1098" s="63"/>
    </row>
    <row r="1099" spans="1:10" s="80" customFormat="1" ht="30" customHeight="1" hidden="1">
      <c r="A1099" s="456"/>
      <c r="B1099" s="457" t="s">
        <v>305</v>
      </c>
      <c r="C1099" s="450"/>
      <c r="D1099" s="473"/>
      <c r="E1099" s="654"/>
      <c r="F1099" s="453"/>
      <c r="G1099" s="89"/>
      <c r="H1099" s="90"/>
      <c r="I1099" s="63"/>
      <c r="J1099" s="63"/>
    </row>
    <row r="1100" spans="1:10" s="80" customFormat="1" ht="15" customHeight="1" hidden="1">
      <c r="A1100" s="456"/>
      <c r="B1100" s="457" t="s">
        <v>306</v>
      </c>
      <c r="C1100" s="450"/>
      <c r="D1100" s="473"/>
      <c r="E1100" s="654"/>
      <c r="F1100" s="453"/>
      <c r="G1100" s="89"/>
      <c r="H1100" s="90"/>
      <c r="I1100" s="63"/>
      <c r="J1100" s="63"/>
    </row>
    <row r="1101" spans="1:10" s="80" customFormat="1" ht="30" customHeight="1" hidden="1">
      <c r="A1101" s="456"/>
      <c r="B1101" s="457" t="s">
        <v>307</v>
      </c>
      <c r="C1101" s="450"/>
      <c r="D1101" s="473"/>
      <c r="E1101" s="654"/>
      <c r="F1101" s="453"/>
      <c r="G1101" s="89"/>
      <c r="H1101" s="90"/>
      <c r="I1101" s="63"/>
      <c r="J1101" s="63"/>
    </row>
    <row r="1102" spans="1:10" s="162" customFormat="1" ht="30" customHeight="1" hidden="1">
      <c r="A1102" s="456" t="s">
        <v>308</v>
      </c>
      <c r="B1102" s="458" t="s">
        <v>309</v>
      </c>
      <c r="C1102" s="450" t="s">
        <v>1157</v>
      </c>
      <c r="D1102" s="473"/>
      <c r="E1102" s="654"/>
      <c r="F1102" s="453">
        <f>D1102*E1102</f>
        <v>0</v>
      </c>
      <c r="G1102" s="89"/>
      <c r="H1102" s="90"/>
      <c r="I1102" s="161"/>
      <c r="J1102" s="161"/>
    </row>
    <row r="1103" spans="1:10" s="80" customFormat="1" ht="48.75" customHeight="1" hidden="1">
      <c r="A1103" s="456"/>
      <c r="B1103" s="457" t="s">
        <v>1178</v>
      </c>
      <c r="C1103" s="450"/>
      <c r="D1103" s="473"/>
      <c r="E1103" s="654"/>
      <c r="F1103" s="453"/>
      <c r="G1103" s="89"/>
      <c r="H1103" s="90"/>
      <c r="I1103" s="63"/>
      <c r="J1103" s="63"/>
    </row>
    <row r="1104" spans="1:10" s="80" customFormat="1" ht="15" customHeight="1" hidden="1">
      <c r="A1104" s="456" t="s">
        <v>1179</v>
      </c>
      <c r="B1104" s="458" t="s">
        <v>1180</v>
      </c>
      <c r="C1104" s="450" t="s">
        <v>1157</v>
      </c>
      <c r="D1104" s="473"/>
      <c r="E1104" s="654"/>
      <c r="F1104" s="453">
        <f>D1104*E1104</f>
        <v>0</v>
      </c>
      <c r="G1104" s="89"/>
      <c r="H1104" s="90"/>
      <c r="I1104" s="63"/>
      <c r="J1104" s="63"/>
    </row>
    <row r="1105" spans="1:10" s="80" customFormat="1" ht="30" customHeight="1" hidden="1">
      <c r="A1105" s="456"/>
      <c r="B1105" s="457" t="s">
        <v>1181</v>
      </c>
      <c r="C1105" s="450"/>
      <c r="D1105" s="473"/>
      <c r="E1105" s="654"/>
      <c r="F1105" s="453"/>
      <c r="G1105" s="89"/>
      <c r="H1105" s="90"/>
      <c r="I1105" s="63"/>
      <c r="J1105" s="63"/>
    </row>
    <row r="1106" spans="1:10" s="80" customFormat="1" ht="31.5" hidden="1">
      <c r="A1106" s="456" t="s">
        <v>1182</v>
      </c>
      <c r="B1106" s="458" t="s">
        <v>1183</v>
      </c>
      <c r="C1106" s="450" t="s">
        <v>1157</v>
      </c>
      <c r="D1106" s="473"/>
      <c r="E1106" s="654"/>
      <c r="F1106" s="453">
        <f>D1106*E1106</f>
        <v>0</v>
      </c>
      <c r="G1106" s="89"/>
      <c r="H1106" s="90"/>
      <c r="I1106" s="63"/>
      <c r="J1106" s="63"/>
    </row>
    <row r="1107" spans="1:10" s="80" customFormat="1" ht="15" customHeight="1" hidden="1">
      <c r="A1107" s="456"/>
      <c r="B1107" s="457" t="s">
        <v>1184</v>
      </c>
      <c r="C1107" s="450"/>
      <c r="D1107" s="473"/>
      <c r="E1107" s="654"/>
      <c r="F1107" s="453"/>
      <c r="G1107" s="89"/>
      <c r="H1107" s="90"/>
      <c r="I1107" s="63"/>
      <c r="J1107" s="63"/>
    </row>
    <row r="1108" spans="1:10" s="80" customFormat="1" ht="15" customHeight="1" hidden="1">
      <c r="A1108" s="456"/>
      <c r="B1108" s="457" t="s">
        <v>1185</v>
      </c>
      <c r="C1108" s="450"/>
      <c r="D1108" s="473"/>
      <c r="E1108" s="654"/>
      <c r="F1108" s="453"/>
      <c r="G1108" s="89"/>
      <c r="H1108" s="90"/>
      <c r="I1108" s="63"/>
      <c r="J1108" s="63"/>
    </row>
    <row r="1109" spans="1:10" s="80" customFormat="1" ht="15" customHeight="1" hidden="1">
      <c r="A1109" s="456"/>
      <c r="B1109" s="457" t="s">
        <v>1186</v>
      </c>
      <c r="C1109" s="450"/>
      <c r="D1109" s="473"/>
      <c r="E1109" s="654"/>
      <c r="F1109" s="453"/>
      <c r="G1109" s="89"/>
      <c r="H1109" s="90"/>
      <c r="I1109" s="63"/>
      <c r="J1109" s="63"/>
    </row>
    <row r="1110" spans="1:10" s="80" customFormat="1" ht="17.25" customHeight="1" hidden="1">
      <c r="A1110" s="456"/>
      <c r="B1110" s="457" t="s">
        <v>1187</v>
      </c>
      <c r="C1110" s="450"/>
      <c r="D1110" s="473"/>
      <c r="E1110" s="654"/>
      <c r="F1110" s="453"/>
      <c r="G1110" s="89"/>
      <c r="H1110" s="90"/>
      <c r="I1110" s="63"/>
      <c r="J1110" s="63"/>
    </row>
    <row r="1111" spans="1:10" s="80" customFormat="1" ht="45" customHeight="1" hidden="1">
      <c r="A1111" s="456"/>
      <c r="B1111" s="457" t="s">
        <v>1188</v>
      </c>
      <c r="C1111" s="450"/>
      <c r="D1111" s="473"/>
      <c r="E1111" s="654"/>
      <c r="F1111" s="453"/>
      <c r="G1111" s="89"/>
      <c r="H1111" s="90"/>
      <c r="I1111" s="63"/>
      <c r="J1111" s="63"/>
    </row>
    <row r="1112" spans="1:10" s="80" customFormat="1" ht="30" customHeight="1" hidden="1">
      <c r="A1112" s="456"/>
      <c r="B1112" s="457" t="s">
        <v>1189</v>
      </c>
      <c r="C1112" s="450"/>
      <c r="D1112" s="473"/>
      <c r="E1112" s="654"/>
      <c r="F1112" s="453"/>
      <c r="G1112" s="89"/>
      <c r="H1112" s="90"/>
      <c r="I1112" s="63"/>
      <c r="J1112" s="63"/>
    </row>
    <row r="1113" spans="1:10" s="80" customFormat="1" ht="30" customHeight="1" hidden="1">
      <c r="A1113" s="456"/>
      <c r="B1113" s="457" t="s">
        <v>1190</v>
      </c>
      <c r="C1113" s="450"/>
      <c r="D1113" s="473"/>
      <c r="E1113" s="654"/>
      <c r="F1113" s="453"/>
      <c r="G1113" s="89"/>
      <c r="H1113" s="90"/>
      <c r="I1113" s="63"/>
      <c r="J1113" s="63"/>
    </row>
    <row r="1114" spans="1:10" s="80" customFormat="1" ht="30" customHeight="1" hidden="1">
      <c r="A1114" s="456"/>
      <c r="B1114" s="457" t="s">
        <v>1191</v>
      </c>
      <c r="C1114" s="450"/>
      <c r="D1114" s="473"/>
      <c r="E1114" s="654"/>
      <c r="F1114" s="453"/>
      <c r="G1114" s="89"/>
      <c r="H1114" s="90"/>
      <c r="I1114" s="63"/>
      <c r="J1114" s="63"/>
    </row>
    <row r="1115" spans="1:10" s="80" customFormat="1" ht="30" customHeight="1" hidden="1">
      <c r="A1115" s="456"/>
      <c r="B1115" s="457" t="s">
        <v>1192</v>
      </c>
      <c r="C1115" s="450"/>
      <c r="D1115" s="473"/>
      <c r="E1115" s="654"/>
      <c r="F1115" s="453"/>
      <c r="G1115" s="89"/>
      <c r="H1115" s="90"/>
      <c r="I1115" s="63"/>
      <c r="J1115" s="63"/>
    </row>
    <row r="1116" spans="1:10" s="80" customFormat="1" ht="30" customHeight="1" hidden="1">
      <c r="A1116" s="456"/>
      <c r="B1116" s="457" t="s">
        <v>1193</v>
      </c>
      <c r="C1116" s="450"/>
      <c r="D1116" s="473"/>
      <c r="E1116" s="654"/>
      <c r="F1116" s="453"/>
      <c r="G1116" s="89"/>
      <c r="H1116" s="90"/>
      <c r="I1116" s="63"/>
      <c r="J1116" s="63"/>
    </row>
    <row r="1117" spans="1:10" s="80" customFormat="1" ht="15" customHeight="1" hidden="1">
      <c r="A1117" s="456"/>
      <c r="B1117" s="457" t="s">
        <v>1106</v>
      </c>
      <c r="C1117" s="450"/>
      <c r="D1117" s="452"/>
      <c r="E1117" s="654"/>
      <c r="F1117" s="453"/>
      <c r="G1117" s="89"/>
      <c r="H1117" s="90"/>
      <c r="I1117" s="63"/>
      <c r="J1117" s="63"/>
    </row>
    <row r="1118" spans="1:10" s="80" customFormat="1" ht="15" customHeight="1" hidden="1">
      <c r="A1118" s="456"/>
      <c r="B1118" s="457" t="s">
        <v>1116</v>
      </c>
      <c r="C1118" s="450"/>
      <c r="D1118" s="452"/>
      <c r="E1118" s="654"/>
      <c r="F1118" s="453"/>
      <c r="G1118" s="89"/>
      <c r="H1118" s="90"/>
      <c r="I1118" s="63"/>
      <c r="J1118" s="63"/>
    </row>
    <row r="1119" spans="1:10" s="80" customFormat="1" ht="15" customHeight="1" hidden="1">
      <c r="A1119" s="456"/>
      <c r="B1119" s="457" t="s">
        <v>1065</v>
      </c>
      <c r="C1119" s="450"/>
      <c r="D1119" s="452"/>
      <c r="E1119" s="654"/>
      <c r="F1119" s="453"/>
      <c r="G1119" s="89"/>
      <c r="H1119" s="90"/>
      <c r="I1119" s="63"/>
      <c r="J1119" s="63"/>
    </row>
    <row r="1120" spans="1:10" s="80" customFormat="1" ht="15" customHeight="1" hidden="1">
      <c r="A1120" s="456"/>
      <c r="B1120" s="457" t="s">
        <v>1150</v>
      </c>
      <c r="C1120" s="450"/>
      <c r="D1120" s="452"/>
      <c r="E1120" s="654"/>
      <c r="F1120" s="453"/>
      <c r="G1120" s="89"/>
      <c r="H1120" s="90"/>
      <c r="I1120" s="63"/>
      <c r="J1120" s="63"/>
    </row>
    <row r="1121" spans="1:10" s="80" customFormat="1" ht="15" customHeight="1" hidden="1">
      <c r="A1121" s="456"/>
      <c r="B1121" s="457" t="s">
        <v>1130</v>
      </c>
      <c r="C1121" s="450"/>
      <c r="D1121" s="452"/>
      <c r="E1121" s="654"/>
      <c r="F1121" s="453"/>
      <c r="G1121" s="89"/>
      <c r="H1121" s="90"/>
      <c r="I1121" s="63"/>
      <c r="J1121" s="63"/>
    </row>
    <row r="1122" spans="1:10" s="130" customFormat="1" ht="30" customHeight="1" hidden="1">
      <c r="A1122" s="456" t="s">
        <v>1521</v>
      </c>
      <c r="B1122" s="458" t="s">
        <v>1358</v>
      </c>
      <c r="C1122" s="450" t="s">
        <v>1157</v>
      </c>
      <c r="D1122" s="473"/>
      <c r="E1122" s="654"/>
      <c r="F1122" s="453">
        <f>D1122*E1122</f>
        <v>0</v>
      </c>
      <c r="G1122" s="127"/>
      <c r="H1122" s="128"/>
      <c r="I1122" s="129"/>
      <c r="J1122" s="129"/>
    </row>
    <row r="1123" spans="1:10" s="162" customFormat="1" ht="30" customHeight="1" hidden="1">
      <c r="A1123" s="456" t="s">
        <v>1194</v>
      </c>
      <c r="B1123" s="458" t="s">
        <v>1195</v>
      </c>
      <c r="C1123" s="450" t="s">
        <v>1157</v>
      </c>
      <c r="D1123" s="473"/>
      <c r="E1123" s="654"/>
      <c r="F1123" s="453">
        <f>D1123*E1123</f>
        <v>0</v>
      </c>
      <c r="G1123" s="89"/>
      <c r="H1123" s="90"/>
      <c r="I1123" s="161"/>
      <c r="J1123" s="161"/>
    </row>
    <row r="1124" spans="1:10" s="130" customFormat="1" ht="15" customHeight="1" hidden="1">
      <c r="A1124" s="456"/>
      <c r="B1124" s="457" t="s">
        <v>1359</v>
      </c>
      <c r="C1124" s="450"/>
      <c r="D1124" s="473"/>
      <c r="E1124" s="654"/>
      <c r="F1124" s="453"/>
      <c r="G1124" s="127"/>
      <c r="H1124" s="128"/>
      <c r="I1124" s="129"/>
      <c r="J1124" s="129"/>
    </row>
    <row r="1125" spans="1:10" s="130" customFormat="1" ht="15" customHeight="1" hidden="1">
      <c r="A1125" s="456"/>
      <c r="B1125" s="457" t="s">
        <v>1196</v>
      </c>
      <c r="C1125" s="450"/>
      <c r="D1125" s="473"/>
      <c r="E1125" s="654"/>
      <c r="F1125" s="453"/>
      <c r="G1125" s="127"/>
      <c r="H1125" s="128"/>
      <c r="I1125" s="129"/>
      <c r="J1125" s="129"/>
    </row>
    <row r="1126" spans="1:10" s="130" customFormat="1" ht="45" customHeight="1" hidden="1">
      <c r="A1126" s="456"/>
      <c r="B1126" s="457" t="s">
        <v>1197</v>
      </c>
      <c r="C1126" s="450"/>
      <c r="D1126" s="473"/>
      <c r="E1126" s="654"/>
      <c r="F1126" s="453"/>
      <c r="G1126" s="127"/>
      <c r="H1126" s="128"/>
      <c r="I1126" s="129"/>
      <c r="J1126" s="129"/>
    </row>
    <row r="1127" spans="1:10" s="130" customFormat="1" ht="15" customHeight="1" hidden="1">
      <c r="A1127" s="456"/>
      <c r="B1127" s="457" t="s">
        <v>1361</v>
      </c>
      <c r="C1127" s="450"/>
      <c r="D1127" s="473"/>
      <c r="E1127" s="654"/>
      <c r="F1127" s="453"/>
      <c r="G1127" s="127"/>
      <c r="H1127" s="128"/>
      <c r="I1127" s="129"/>
      <c r="J1127" s="129"/>
    </row>
    <row r="1128" spans="1:10" s="130" customFormat="1" ht="15" customHeight="1" hidden="1">
      <c r="A1128" s="456"/>
      <c r="B1128" s="457" t="s">
        <v>1362</v>
      </c>
      <c r="C1128" s="450"/>
      <c r="D1128" s="473"/>
      <c r="E1128" s="654"/>
      <c r="F1128" s="453"/>
      <c r="G1128" s="127"/>
      <c r="H1128" s="128"/>
      <c r="I1128" s="129"/>
      <c r="J1128" s="129"/>
    </row>
    <row r="1129" spans="1:10" s="130" customFormat="1" ht="15" customHeight="1" hidden="1">
      <c r="A1129" s="456"/>
      <c r="B1129" s="457" t="s">
        <v>1363</v>
      </c>
      <c r="C1129" s="450"/>
      <c r="D1129" s="473"/>
      <c r="E1129" s="654"/>
      <c r="F1129" s="453"/>
      <c r="G1129" s="127"/>
      <c r="H1129" s="128"/>
      <c r="I1129" s="129"/>
      <c r="J1129" s="129"/>
    </row>
    <row r="1130" spans="1:10" s="162" customFormat="1" ht="30" customHeight="1" hidden="1">
      <c r="A1130" s="456" t="s">
        <v>1198</v>
      </c>
      <c r="B1130" s="458" t="s">
        <v>1199</v>
      </c>
      <c r="C1130" s="450" t="s">
        <v>1157</v>
      </c>
      <c r="D1130" s="473"/>
      <c r="E1130" s="654"/>
      <c r="F1130" s="453">
        <f>D1130*E1130</f>
        <v>0</v>
      </c>
      <c r="G1130" s="89"/>
      <c r="H1130" s="90"/>
      <c r="I1130" s="161"/>
      <c r="J1130" s="161"/>
    </row>
    <row r="1131" spans="1:10" s="130" customFormat="1" ht="15" customHeight="1" hidden="1">
      <c r="A1131" s="456"/>
      <c r="B1131" s="457" t="s">
        <v>1359</v>
      </c>
      <c r="C1131" s="450"/>
      <c r="D1131" s="473"/>
      <c r="E1131" s="654"/>
      <c r="F1131" s="453"/>
      <c r="G1131" s="127"/>
      <c r="H1131" s="128"/>
      <c r="I1131" s="129"/>
      <c r="J1131" s="129"/>
    </row>
    <row r="1132" spans="1:10" s="130" customFormat="1" ht="15" customHeight="1" hidden="1">
      <c r="A1132" s="456"/>
      <c r="B1132" s="457" t="s">
        <v>1360</v>
      </c>
      <c r="C1132" s="450"/>
      <c r="D1132" s="473"/>
      <c r="E1132" s="654"/>
      <c r="F1132" s="453"/>
      <c r="G1132" s="127"/>
      <c r="H1132" s="128"/>
      <c r="I1132" s="129"/>
      <c r="J1132" s="129"/>
    </row>
    <row r="1133" spans="1:10" s="130" customFormat="1" ht="45" customHeight="1" hidden="1">
      <c r="A1133" s="456"/>
      <c r="B1133" s="457" t="s">
        <v>1200</v>
      </c>
      <c r="C1133" s="450"/>
      <c r="D1133" s="473"/>
      <c r="E1133" s="654"/>
      <c r="F1133" s="453"/>
      <c r="G1133" s="127"/>
      <c r="H1133" s="128"/>
      <c r="I1133" s="129"/>
      <c r="J1133" s="129"/>
    </row>
    <row r="1134" spans="1:10" s="130" customFormat="1" ht="15" customHeight="1" hidden="1">
      <c r="A1134" s="456"/>
      <c r="B1134" s="457" t="s">
        <v>1361</v>
      </c>
      <c r="C1134" s="450"/>
      <c r="D1134" s="473"/>
      <c r="E1134" s="654"/>
      <c r="F1134" s="453"/>
      <c r="G1134" s="127"/>
      <c r="H1134" s="128"/>
      <c r="I1134" s="129"/>
      <c r="J1134" s="129"/>
    </row>
    <row r="1135" spans="1:10" s="130" customFormat="1" ht="15" customHeight="1" hidden="1">
      <c r="A1135" s="456"/>
      <c r="B1135" s="457" t="s">
        <v>1362</v>
      </c>
      <c r="C1135" s="450"/>
      <c r="D1135" s="473"/>
      <c r="E1135" s="654"/>
      <c r="F1135" s="453"/>
      <c r="G1135" s="127"/>
      <c r="H1135" s="128"/>
      <c r="I1135" s="129"/>
      <c r="J1135" s="129"/>
    </row>
    <row r="1136" spans="1:10" s="130" customFormat="1" ht="15" customHeight="1" hidden="1">
      <c r="A1136" s="456"/>
      <c r="B1136" s="457" t="s">
        <v>1363</v>
      </c>
      <c r="C1136" s="450"/>
      <c r="D1136" s="473"/>
      <c r="E1136" s="654"/>
      <c r="F1136" s="453"/>
      <c r="G1136" s="127"/>
      <c r="H1136" s="128"/>
      <c r="I1136" s="129"/>
      <c r="J1136" s="129"/>
    </row>
    <row r="1137" spans="1:10" s="130" customFormat="1" ht="30" customHeight="1" hidden="1">
      <c r="A1137" s="456" t="s">
        <v>1522</v>
      </c>
      <c r="B1137" s="458" t="s">
        <v>1523</v>
      </c>
      <c r="C1137" s="450" t="s">
        <v>1157</v>
      </c>
      <c r="D1137" s="473"/>
      <c r="E1137" s="654"/>
      <c r="F1137" s="453">
        <f>D1137*E1137</f>
        <v>0</v>
      </c>
      <c r="G1137" s="127"/>
      <c r="H1137" s="128"/>
      <c r="I1137" s="129"/>
      <c r="J1137" s="129"/>
    </row>
    <row r="1138" spans="1:10" s="130" customFormat="1" ht="15" customHeight="1" hidden="1">
      <c r="A1138" s="456"/>
      <c r="B1138" s="457" t="s">
        <v>1359</v>
      </c>
      <c r="C1138" s="450"/>
      <c r="D1138" s="473"/>
      <c r="E1138" s="654"/>
      <c r="F1138" s="453"/>
      <c r="G1138" s="127"/>
      <c r="H1138" s="128"/>
      <c r="I1138" s="129"/>
      <c r="J1138" s="129"/>
    </row>
    <row r="1139" spans="1:10" s="130" customFormat="1" ht="15" customHeight="1" hidden="1">
      <c r="A1139" s="456"/>
      <c r="B1139" s="457" t="s">
        <v>1360</v>
      </c>
      <c r="C1139" s="450"/>
      <c r="D1139" s="473"/>
      <c r="E1139" s="654"/>
      <c r="F1139" s="453"/>
      <c r="G1139" s="127"/>
      <c r="H1139" s="128"/>
      <c r="I1139" s="129"/>
      <c r="J1139" s="129"/>
    </row>
    <row r="1140" spans="1:10" s="130" customFormat="1" ht="15" customHeight="1" hidden="1">
      <c r="A1140" s="456"/>
      <c r="B1140" s="457" t="s">
        <v>1361</v>
      </c>
      <c r="C1140" s="450"/>
      <c r="D1140" s="473"/>
      <c r="E1140" s="654"/>
      <c r="F1140" s="453"/>
      <c r="G1140" s="127"/>
      <c r="H1140" s="128"/>
      <c r="I1140" s="129"/>
      <c r="J1140" s="129"/>
    </row>
    <row r="1141" spans="1:10" s="130" customFormat="1" ht="15" customHeight="1" hidden="1">
      <c r="A1141" s="456"/>
      <c r="B1141" s="457" t="s">
        <v>1362</v>
      </c>
      <c r="C1141" s="450"/>
      <c r="D1141" s="473"/>
      <c r="E1141" s="654"/>
      <c r="F1141" s="453"/>
      <c r="G1141" s="127"/>
      <c r="H1141" s="128"/>
      <c r="I1141" s="129"/>
      <c r="J1141" s="129"/>
    </row>
    <row r="1142" spans="1:10" s="130" customFormat="1" ht="15" customHeight="1" hidden="1">
      <c r="A1142" s="456"/>
      <c r="B1142" s="457" t="s">
        <v>1363</v>
      </c>
      <c r="C1142" s="450"/>
      <c r="D1142" s="473"/>
      <c r="E1142" s="654"/>
      <c r="F1142" s="453"/>
      <c r="G1142" s="127"/>
      <c r="H1142" s="128"/>
      <c r="I1142" s="129"/>
      <c r="J1142" s="129"/>
    </row>
    <row r="1143" spans="1:10" s="130" customFormat="1" ht="30" customHeight="1" hidden="1">
      <c r="A1143" s="456"/>
      <c r="B1143" s="457" t="s">
        <v>1364</v>
      </c>
      <c r="C1143" s="450"/>
      <c r="D1143" s="473"/>
      <c r="E1143" s="654"/>
      <c r="F1143" s="453"/>
      <c r="G1143" s="127"/>
      <c r="H1143" s="128"/>
      <c r="I1143" s="129"/>
      <c r="J1143" s="129"/>
    </row>
    <row r="1144" spans="1:10" s="80" customFormat="1" ht="45" customHeight="1" hidden="1">
      <c r="A1144" s="456" t="s">
        <v>1201</v>
      </c>
      <c r="B1144" s="458" t="s">
        <v>1202</v>
      </c>
      <c r="C1144" s="450" t="s">
        <v>1157</v>
      </c>
      <c r="D1144" s="473"/>
      <c r="E1144" s="654"/>
      <c r="F1144" s="453">
        <f>D1144*E1144</f>
        <v>0</v>
      </c>
      <c r="G1144" s="89"/>
      <c r="H1144" s="90"/>
      <c r="I1144" s="63"/>
      <c r="J1144" s="63"/>
    </row>
    <row r="1145" spans="1:10" s="130" customFormat="1" ht="15" customHeight="1" hidden="1">
      <c r="A1145" s="456"/>
      <c r="B1145" s="457" t="s">
        <v>1359</v>
      </c>
      <c r="C1145" s="450"/>
      <c r="D1145" s="473"/>
      <c r="E1145" s="654"/>
      <c r="F1145" s="453"/>
      <c r="G1145" s="127"/>
      <c r="H1145" s="128"/>
      <c r="I1145" s="129"/>
      <c r="J1145" s="129"/>
    </row>
    <row r="1146" spans="1:10" s="130" customFormat="1" ht="15" customHeight="1" hidden="1">
      <c r="A1146" s="456"/>
      <c r="B1146" s="457" t="s">
        <v>1360</v>
      </c>
      <c r="C1146" s="450"/>
      <c r="D1146" s="473"/>
      <c r="E1146" s="654"/>
      <c r="F1146" s="453"/>
      <c r="G1146" s="127"/>
      <c r="H1146" s="128"/>
      <c r="I1146" s="129"/>
      <c r="J1146" s="129"/>
    </row>
    <row r="1147" spans="1:10" s="130" customFormat="1" ht="15" customHeight="1" hidden="1">
      <c r="A1147" s="456"/>
      <c r="B1147" s="457" t="s">
        <v>1361</v>
      </c>
      <c r="C1147" s="450"/>
      <c r="D1147" s="473"/>
      <c r="E1147" s="654"/>
      <c r="F1147" s="453"/>
      <c r="G1147" s="127"/>
      <c r="H1147" s="128"/>
      <c r="I1147" s="129"/>
      <c r="J1147" s="129"/>
    </row>
    <row r="1148" spans="1:10" s="130" customFormat="1" ht="15" customHeight="1" hidden="1">
      <c r="A1148" s="456"/>
      <c r="B1148" s="457" t="s">
        <v>1362</v>
      </c>
      <c r="C1148" s="450"/>
      <c r="D1148" s="473"/>
      <c r="E1148" s="654"/>
      <c r="F1148" s="453"/>
      <c r="G1148" s="127"/>
      <c r="H1148" s="128"/>
      <c r="I1148" s="129"/>
      <c r="J1148" s="129"/>
    </row>
    <row r="1149" spans="1:10" s="130" customFormat="1" ht="15" customHeight="1" hidden="1">
      <c r="A1149" s="456"/>
      <c r="B1149" s="457" t="s">
        <v>1363</v>
      </c>
      <c r="C1149" s="450"/>
      <c r="D1149" s="473"/>
      <c r="E1149" s="654"/>
      <c r="F1149" s="453"/>
      <c r="G1149" s="127"/>
      <c r="H1149" s="128"/>
      <c r="I1149" s="129"/>
      <c r="J1149" s="129"/>
    </row>
    <row r="1150" spans="1:10" s="130" customFormat="1" ht="30" customHeight="1" hidden="1">
      <c r="A1150" s="456"/>
      <c r="B1150" s="457" t="s">
        <v>1203</v>
      </c>
      <c r="C1150" s="450"/>
      <c r="D1150" s="473"/>
      <c r="E1150" s="654"/>
      <c r="F1150" s="453"/>
      <c r="G1150" s="127"/>
      <c r="H1150" s="128"/>
      <c r="I1150" s="129"/>
      <c r="J1150" s="129"/>
    </row>
    <row r="1151" spans="1:10" s="130" customFormat="1" ht="30" customHeight="1" hidden="1">
      <c r="A1151" s="456" t="s">
        <v>1204</v>
      </c>
      <c r="B1151" s="458" t="s">
        <v>1205</v>
      </c>
      <c r="C1151" s="450" t="s">
        <v>1157</v>
      </c>
      <c r="D1151" s="473"/>
      <c r="E1151" s="654"/>
      <c r="F1151" s="453">
        <f>D1151*E1151</f>
        <v>0</v>
      </c>
      <c r="G1151" s="127"/>
      <c r="H1151" s="128"/>
      <c r="I1151" s="129"/>
      <c r="J1151" s="129"/>
    </row>
    <row r="1152" spans="1:10" s="130" customFormat="1" ht="15" customHeight="1" hidden="1">
      <c r="A1152" s="456"/>
      <c r="B1152" s="457" t="s">
        <v>1359</v>
      </c>
      <c r="C1152" s="450"/>
      <c r="D1152" s="473"/>
      <c r="E1152" s="654"/>
      <c r="F1152" s="453"/>
      <c r="G1152" s="127"/>
      <c r="H1152" s="128"/>
      <c r="I1152" s="129"/>
      <c r="J1152" s="129"/>
    </row>
    <row r="1153" spans="1:10" s="130" customFormat="1" ht="15" customHeight="1" hidden="1">
      <c r="A1153" s="456"/>
      <c r="B1153" s="457" t="s">
        <v>1196</v>
      </c>
      <c r="C1153" s="450"/>
      <c r="D1153" s="473"/>
      <c r="E1153" s="654"/>
      <c r="F1153" s="453"/>
      <c r="G1153" s="127"/>
      <c r="H1153" s="128"/>
      <c r="I1153" s="129"/>
      <c r="J1153" s="129"/>
    </row>
    <row r="1154" spans="1:10" s="130" customFormat="1" ht="45" customHeight="1" hidden="1">
      <c r="A1154" s="456"/>
      <c r="B1154" s="457" t="s">
        <v>1206</v>
      </c>
      <c r="C1154" s="450"/>
      <c r="D1154" s="473"/>
      <c r="E1154" s="654"/>
      <c r="F1154" s="453"/>
      <c r="G1154" s="127"/>
      <c r="H1154" s="128"/>
      <c r="I1154" s="129"/>
      <c r="J1154" s="129"/>
    </row>
    <row r="1155" spans="1:10" s="130" customFormat="1" ht="15" customHeight="1" hidden="1">
      <c r="A1155" s="456"/>
      <c r="B1155" s="457" t="s">
        <v>1361</v>
      </c>
      <c r="C1155" s="450"/>
      <c r="D1155" s="473"/>
      <c r="E1155" s="654"/>
      <c r="F1155" s="453"/>
      <c r="G1155" s="127"/>
      <c r="H1155" s="128"/>
      <c r="I1155" s="129"/>
      <c r="J1155" s="129"/>
    </row>
    <row r="1156" spans="1:10" s="130" customFormat="1" ht="15" customHeight="1" hidden="1">
      <c r="A1156" s="456"/>
      <c r="B1156" s="457" t="s">
        <v>1362</v>
      </c>
      <c r="C1156" s="450"/>
      <c r="D1156" s="473"/>
      <c r="E1156" s="654"/>
      <c r="F1156" s="453"/>
      <c r="G1156" s="127"/>
      <c r="H1156" s="128"/>
      <c r="I1156" s="129"/>
      <c r="J1156" s="129"/>
    </row>
    <row r="1157" spans="1:10" s="130" customFormat="1" ht="15" customHeight="1" hidden="1">
      <c r="A1157" s="456"/>
      <c r="B1157" s="457" t="s">
        <v>1363</v>
      </c>
      <c r="C1157" s="450"/>
      <c r="D1157" s="473"/>
      <c r="E1157" s="654"/>
      <c r="F1157" s="453"/>
      <c r="G1157" s="127"/>
      <c r="H1157" s="128"/>
      <c r="I1157" s="129"/>
      <c r="J1157" s="129"/>
    </row>
    <row r="1158" spans="1:10" s="130" customFormat="1" ht="30" customHeight="1" hidden="1">
      <c r="A1158" s="456" t="s">
        <v>1207</v>
      </c>
      <c r="B1158" s="458" t="s">
        <v>1208</v>
      </c>
      <c r="C1158" s="450" t="s">
        <v>1157</v>
      </c>
      <c r="D1158" s="473"/>
      <c r="E1158" s="654"/>
      <c r="F1158" s="453">
        <f>D1158*E1158</f>
        <v>0</v>
      </c>
      <c r="G1158" s="127"/>
      <c r="H1158" s="128"/>
      <c r="I1158" s="129"/>
      <c r="J1158" s="129"/>
    </row>
    <row r="1159" spans="1:10" s="130" customFormat="1" ht="45" customHeight="1" hidden="1">
      <c r="A1159" s="456"/>
      <c r="B1159" s="457" t="s">
        <v>1209</v>
      </c>
      <c r="C1159" s="450"/>
      <c r="D1159" s="473"/>
      <c r="E1159" s="654"/>
      <c r="F1159" s="453"/>
      <c r="G1159" s="127"/>
      <c r="H1159" s="128"/>
      <c r="I1159" s="129"/>
      <c r="J1159" s="129"/>
    </row>
    <row r="1160" spans="1:10" s="130" customFormat="1" ht="15" customHeight="1" hidden="1">
      <c r="A1160" s="456"/>
      <c r="B1160" s="457" t="s">
        <v>1361</v>
      </c>
      <c r="C1160" s="450"/>
      <c r="D1160" s="473"/>
      <c r="E1160" s="654"/>
      <c r="F1160" s="453"/>
      <c r="G1160" s="127"/>
      <c r="H1160" s="128"/>
      <c r="I1160" s="129"/>
      <c r="J1160" s="129"/>
    </row>
    <row r="1161" spans="1:10" s="130" customFormat="1" ht="15" customHeight="1" hidden="1">
      <c r="A1161" s="456"/>
      <c r="B1161" s="457" t="s">
        <v>1362</v>
      </c>
      <c r="C1161" s="450"/>
      <c r="D1161" s="473"/>
      <c r="E1161" s="654"/>
      <c r="F1161" s="453"/>
      <c r="G1161" s="127"/>
      <c r="H1161" s="128"/>
      <c r="I1161" s="129"/>
      <c r="J1161" s="129"/>
    </row>
    <row r="1162" spans="1:10" s="130" customFormat="1" ht="15" customHeight="1" hidden="1">
      <c r="A1162" s="456"/>
      <c r="B1162" s="457" t="s">
        <v>1363</v>
      </c>
      <c r="C1162" s="450"/>
      <c r="D1162" s="473"/>
      <c r="E1162" s="654"/>
      <c r="F1162" s="453"/>
      <c r="G1162" s="127"/>
      <c r="H1162" s="128"/>
      <c r="I1162" s="129"/>
      <c r="J1162" s="129"/>
    </row>
    <row r="1163" spans="1:10" s="130" customFormat="1" ht="15" customHeight="1" hidden="1">
      <c r="A1163" s="456"/>
      <c r="B1163" s="457" t="s">
        <v>1359</v>
      </c>
      <c r="C1163" s="450"/>
      <c r="D1163" s="473"/>
      <c r="E1163" s="654"/>
      <c r="F1163" s="453"/>
      <c r="G1163" s="127"/>
      <c r="H1163" s="128"/>
      <c r="I1163" s="129"/>
      <c r="J1163" s="129"/>
    </row>
    <row r="1164" spans="1:10" s="130" customFormat="1" ht="15" customHeight="1" hidden="1">
      <c r="A1164" s="456"/>
      <c r="B1164" s="457" t="s">
        <v>1196</v>
      </c>
      <c r="C1164" s="450"/>
      <c r="D1164" s="473"/>
      <c r="E1164" s="654"/>
      <c r="F1164" s="453"/>
      <c r="G1164" s="127"/>
      <c r="H1164" s="128"/>
      <c r="I1164" s="129"/>
      <c r="J1164" s="129"/>
    </row>
    <row r="1165" spans="1:10" s="80" customFormat="1" ht="15" customHeight="1">
      <c r="A1165" s="456" t="s">
        <v>1210</v>
      </c>
      <c r="B1165" s="458" t="s">
        <v>1211</v>
      </c>
      <c r="C1165" s="450" t="s">
        <v>1157</v>
      </c>
      <c r="D1165" s="473">
        <v>30</v>
      </c>
      <c r="E1165" s="654"/>
      <c r="F1165" s="453">
        <f>D1165*E1165</f>
        <v>0</v>
      </c>
      <c r="G1165" s="89"/>
      <c r="H1165" s="90"/>
      <c r="I1165" s="63"/>
      <c r="J1165" s="63"/>
    </row>
    <row r="1166" spans="1:10" s="130" customFormat="1" ht="15" customHeight="1">
      <c r="A1166" s="456"/>
      <c r="B1166" s="457" t="s">
        <v>1212</v>
      </c>
      <c r="C1166" s="450"/>
      <c r="D1166" s="473"/>
      <c r="E1166" s="654"/>
      <c r="F1166" s="453"/>
      <c r="G1166" s="127"/>
      <c r="H1166" s="128"/>
      <c r="I1166" s="129"/>
      <c r="J1166" s="129"/>
    </row>
    <row r="1167" spans="1:10" s="130" customFormat="1" ht="30" customHeight="1">
      <c r="A1167" s="456"/>
      <c r="B1167" s="457" t="s">
        <v>1213</v>
      </c>
      <c r="C1167" s="450"/>
      <c r="D1167" s="473"/>
      <c r="E1167" s="654"/>
      <c r="F1167" s="453"/>
      <c r="G1167" s="127"/>
      <c r="H1167" s="128"/>
      <c r="I1167" s="129"/>
      <c r="J1167" s="129"/>
    </row>
    <row r="1168" spans="1:10" s="130" customFormat="1" ht="15" customHeight="1">
      <c r="A1168" s="456"/>
      <c r="B1168" s="457" t="s">
        <v>1214</v>
      </c>
      <c r="C1168" s="450"/>
      <c r="D1168" s="473"/>
      <c r="E1168" s="654"/>
      <c r="F1168" s="453"/>
      <c r="G1168" s="127"/>
      <c r="H1168" s="128"/>
      <c r="I1168" s="129"/>
      <c r="J1168" s="129"/>
    </row>
    <row r="1169" spans="1:10" s="130" customFormat="1" ht="15" customHeight="1">
      <c r="A1169" s="456"/>
      <c r="B1169" s="457" t="s">
        <v>1215</v>
      </c>
      <c r="C1169" s="450"/>
      <c r="D1169" s="473"/>
      <c r="E1169" s="654"/>
      <c r="F1169" s="453"/>
      <c r="G1169" s="127"/>
      <c r="H1169" s="128"/>
      <c r="I1169" s="129"/>
      <c r="J1169" s="129"/>
    </row>
    <row r="1170" spans="1:10" s="130" customFormat="1" ht="15.75">
      <c r="A1170" s="456"/>
      <c r="B1170" s="457" t="s">
        <v>1216</v>
      </c>
      <c r="C1170" s="450"/>
      <c r="D1170" s="473"/>
      <c r="E1170" s="654"/>
      <c r="F1170" s="453"/>
      <c r="G1170" s="127"/>
      <c r="H1170" s="128"/>
      <c r="I1170" s="129"/>
      <c r="J1170" s="129"/>
    </row>
    <row r="1171" spans="1:10" s="130" customFormat="1" ht="30" customHeight="1">
      <c r="A1171" s="456"/>
      <c r="B1171" s="457" t="s">
        <v>1217</v>
      </c>
      <c r="C1171" s="450"/>
      <c r="D1171" s="473"/>
      <c r="E1171" s="654"/>
      <c r="F1171" s="453"/>
      <c r="G1171" s="127"/>
      <c r="H1171" s="128"/>
      <c r="I1171" s="129"/>
      <c r="J1171" s="129"/>
    </row>
    <row r="1172" spans="1:10" s="80" customFormat="1" ht="30" customHeight="1">
      <c r="A1172" s="456" t="s">
        <v>1218</v>
      </c>
      <c r="B1172" s="458" t="s">
        <v>1219</v>
      </c>
      <c r="C1172" s="450" t="s">
        <v>1157</v>
      </c>
      <c r="D1172" s="473">
        <v>11</v>
      </c>
      <c r="E1172" s="654"/>
      <c r="F1172" s="453">
        <f>D1172*E1172</f>
        <v>0</v>
      </c>
      <c r="G1172" s="89"/>
      <c r="H1172" s="90"/>
      <c r="I1172" s="63"/>
      <c r="J1172" s="63"/>
    </row>
    <row r="1173" spans="1:10" s="130" customFormat="1" ht="15" customHeight="1">
      <c r="A1173" s="456"/>
      <c r="B1173" s="457" t="s">
        <v>1220</v>
      </c>
      <c r="C1173" s="450"/>
      <c r="D1173" s="473"/>
      <c r="E1173" s="654"/>
      <c r="F1173" s="453"/>
      <c r="G1173" s="127"/>
      <c r="H1173" s="128"/>
      <c r="I1173" s="129"/>
      <c r="J1173" s="129"/>
    </row>
    <row r="1174" spans="1:10" s="130" customFormat="1" ht="18.75" customHeight="1">
      <c r="A1174" s="456"/>
      <c r="B1174" s="457" t="s">
        <v>1221</v>
      </c>
      <c r="C1174" s="450"/>
      <c r="D1174" s="473"/>
      <c r="E1174" s="654"/>
      <c r="F1174" s="453"/>
      <c r="G1174" s="127"/>
      <c r="H1174" s="128"/>
      <c r="I1174" s="129"/>
      <c r="J1174" s="129"/>
    </row>
    <row r="1175" spans="1:10" s="130" customFormat="1" ht="15" customHeight="1">
      <c r="A1175" s="456"/>
      <c r="B1175" s="457" t="s">
        <v>1222</v>
      </c>
      <c r="C1175" s="450"/>
      <c r="D1175" s="473"/>
      <c r="E1175" s="654"/>
      <c r="F1175" s="453"/>
      <c r="G1175" s="127"/>
      <c r="H1175" s="128"/>
      <c r="I1175" s="129"/>
      <c r="J1175" s="129"/>
    </row>
    <row r="1176" spans="1:10" s="130" customFormat="1" ht="15" customHeight="1">
      <c r="A1176" s="456"/>
      <c r="B1176" s="457" t="s">
        <v>1214</v>
      </c>
      <c r="C1176" s="450"/>
      <c r="D1176" s="473"/>
      <c r="E1176" s="654"/>
      <c r="F1176" s="453"/>
      <c r="G1176" s="127"/>
      <c r="H1176" s="128"/>
      <c r="I1176" s="129"/>
      <c r="J1176" s="129"/>
    </row>
    <row r="1177" spans="1:10" s="130" customFormat="1" ht="15" customHeight="1">
      <c r="A1177" s="456"/>
      <c r="B1177" s="457" t="s">
        <v>1215</v>
      </c>
      <c r="C1177" s="450"/>
      <c r="D1177" s="473"/>
      <c r="E1177" s="654"/>
      <c r="F1177" s="453"/>
      <c r="G1177" s="127"/>
      <c r="H1177" s="128"/>
      <c r="I1177" s="129"/>
      <c r="J1177" s="129"/>
    </row>
    <row r="1178" spans="1:10" s="130" customFormat="1" ht="30" customHeight="1">
      <c r="A1178" s="456"/>
      <c r="B1178" s="457" t="s">
        <v>1217</v>
      </c>
      <c r="C1178" s="450"/>
      <c r="D1178" s="473"/>
      <c r="E1178" s="654"/>
      <c r="F1178" s="453"/>
      <c r="G1178" s="127"/>
      <c r="H1178" s="128"/>
      <c r="I1178" s="129"/>
      <c r="J1178" s="129"/>
    </row>
    <row r="1179" spans="1:10" s="130" customFormat="1" ht="15" customHeight="1" hidden="1">
      <c r="A1179" s="456" t="s">
        <v>1223</v>
      </c>
      <c r="B1179" s="520" t="s">
        <v>1224</v>
      </c>
      <c r="C1179" s="450"/>
      <c r="D1179" s="473"/>
      <c r="E1179" s="454"/>
      <c r="F1179" s="453"/>
      <c r="G1179" s="127"/>
      <c r="H1179" s="128"/>
      <c r="I1179" s="129"/>
      <c r="J1179" s="129"/>
    </row>
    <row r="1180" spans="1:10" s="130" customFormat="1" ht="47.25" hidden="1">
      <c r="A1180" s="456" t="s">
        <v>1225</v>
      </c>
      <c r="B1180" s="458" t="s">
        <v>1226</v>
      </c>
      <c r="C1180" s="450" t="s">
        <v>884</v>
      </c>
      <c r="D1180" s="473"/>
      <c r="E1180" s="454">
        <v>783.91</v>
      </c>
      <c r="F1180" s="453">
        <f>D1180*E1180</f>
        <v>0</v>
      </c>
      <c r="G1180" s="89"/>
      <c r="H1180" s="128"/>
      <c r="I1180" s="129"/>
      <c r="J1180" s="129"/>
    </row>
    <row r="1181" spans="1:10" s="80" customFormat="1" ht="47.25" hidden="1">
      <c r="A1181" s="456" t="s">
        <v>1227</v>
      </c>
      <c r="B1181" s="458" t="s">
        <v>1228</v>
      </c>
      <c r="C1181" s="450" t="s">
        <v>884</v>
      </c>
      <c r="D1181" s="473"/>
      <c r="E1181" s="454">
        <v>1487.63</v>
      </c>
      <c r="F1181" s="453">
        <f>D1181*E1181</f>
        <v>0</v>
      </c>
      <c r="G1181" s="89"/>
      <c r="H1181" s="90"/>
      <c r="I1181" s="63"/>
      <c r="J1181" s="63"/>
    </row>
    <row r="1182" spans="1:10" s="80" customFormat="1" ht="47.25" hidden="1">
      <c r="A1182" s="456" t="s">
        <v>1229</v>
      </c>
      <c r="B1182" s="458" t="s">
        <v>1230</v>
      </c>
      <c r="C1182" s="450" t="s">
        <v>884</v>
      </c>
      <c r="D1182" s="473"/>
      <c r="E1182" s="454">
        <v>2944.81</v>
      </c>
      <c r="F1182" s="453">
        <f>D1182*E1182</f>
        <v>0</v>
      </c>
      <c r="G1182" s="89"/>
      <c r="H1182" s="90"/>
      <c r="I1182" s="63"/>
      <c r="J1182" s="63"/>
    </row>
    <row r="1183" spans="1:10" s="80" customFormat="1" ht="15" customHeight="1" hidden="1">
      <c r="A1183" s="456" t="s">
        <v>1231</v>
      </c>
      <c r="B1183" s="520" t="s">
        <v>1232</v>
      </c>
      <c r="C1183" s="450"/>
      <c r="D1183" s="473"/>
      <c r="E1183" s="454"/>
      <c r="F1183" s="453"/>
      <c r="G1183" s="89"/>
      <c r="H1183" s="90"/>
      <c r="I1183" s="63"/>
      <c r="J1183" s="63"/>
    </row>
    <row r="1184" spans="1:10" s="80" customFormat="1" ht="15" customHeight="1" hidden="1">
      <c r="A1184" s="456" t="s">
        <v>1233</v>
      </c>
      <c r="B1184" s="558" t="s">
        <v>1234</v>
      </c>
      <c r="C1184" s="450" t="s">
        <v>1076</v>
      </c>
      <c r="D1184" s="473"/>
      <c r="E1184" s="454">
        <v>2.15</v>
      </c>
      <c r="F1184" s="453">
        <f aca="true" t="shared" si="5" ref="F1184:F1193">D1184*E1184</f>
        <v>0</v>
      </c>
      <c r="G1184" s="89"/>
      <c r="H1184" s="90"/>
      <c r="I1184" s="63"/>
      <c r="J1184" s="63"/>
    </row>
    <row r="1185" spans="1:10" s="80" customFormat="1" ht="15" customHeight="1" hidden="1">
      <c r="A1185" s="456" t="s">
        <v>1235</v>
      </c>
      <c r="B1185" s="458" t="s">
        <v>1236</v>
      </c>
      <c r="C1185" s="450" t="s">
        <v>1076</v>
      </c>
      <c r="D1185" s="473"/>
      <c r="E1185" s="454">
        <v>3.35</v>
      </c>
      <c r="F1185" s="453">
        <f t="shared" si="5"/>
        <v>0</v>
      </c>
      <c r="G1185" s="89"/>
      <c r="H1185" s="90"/>
      <c r="I1185" s="63"/>
      <c r="J1185" s="63"/>
    </row>
    <row r="1186" spans="1:10" s="80" customFormat="1" ht="15" customHeight="1" hidden="1">
      <c r="A1186" s="456" t="s">
        <v>1237</v>
      </c>
      <c r="B1186" s="458" t="s">
        <v>1238</v>
      </c>
      <c r="C1186" s="450" t="s">
        <v>1076</v>
      </c>
      <c r="D1186" s="473"/>
      <c r="E1186" s="454">
        <v>5.88</v>
      </c>
      <c r="F1186" s="453">
        <f t="shared" si="5"/>
        <v>0</v>
      </c>
      <c r="G1186" s="89"/>
      <c r="H1186" s="90"/>
      <c r="I1186" s="63"/>
      <c r="J1186" s="63"/>
    </row>
    <row r="1187" spans="1:10" s="80" customFormat="1" ht="15" customHeight="1" hidden="1">
      <c r="A1187" s="456" t="s">
        <v>1239</v>
      </c>
      <c r="B1187" s="458" t="s">
        <v>1240</v>
      </c>
      <c r="C1187" s="450" t="s">
        <v>1076</v>
      </c>
      <c r="D1187" s="473"/>
      <c r="E1187" s="454">
        <v>5.49</v>
      </c>
      <c r="F1187" s="453">
        <f t="shared" si="5"/>
        <v>0</v>
      </c>
      <c r="G1187" s="89"/>
      <c r="H1187" s="90"/>
      <c r="I1187" s="63"/>
      <c r="J1187" s="63"/>
    </row>
    <row r="1188" spans="1:10" s="80" customFormat="1" ht="15" customHeight="1" hidden="1">
      <c r="A1188" s="456" t="s">
        <v>1241</v>
      </c>
      <c r="B1188" s="458" t="s">
        <v>1242</v>
      </c>
      <c r="C1188" s="450" t="s">
        <v>1076</v>
      </c>
      <c r="D1188" s="473"/>
      <c r="E1188" s="454">
        <v>8.58</v>
      </c>
      <c r="F1188" s="453">
        <f t="shared" si="5"/>
        <v>0</v>
      </c>
      <c r="G1188" s="89"/>
      <c r="H1188" s="90"/>
      <c r="I1188" s="63"/>
      <c r="J1188" s="63"/>
    </row>
    <row r="1189" spans="1:10" s="80" customFormat="1" ht="15" customHeight="1" hidden="1">
      <c r="A1189" s="456" t="s">
        <v>1243</v>
      </c>
      <c r="B1189" s="458" t="s">
        <v>1244</v>
      </c>
      <c r="C1189" s="450" t="s">
        <v>1076</v>
      </c>
      <c r="D1189" s="473"/>
      <c r="E1189" s="454">
        <v>12.05</v>
      </c>
      <c r="F1189" s="453">
        <f t="shared" si="5"/>
        <v>0</v>
      </c>
      <c r="G1189" s="89"/>
      <c r="H1189" s="90"/>
      <c r="I1189" s="63"/>
      <c r="J1189" s="63"/>
    </row>
    <row r="1190" spans="1:10" s="80" customFormat="1" ht="15" customHeight="1" hidden="1">
      <c r="A1190" s="456" t="s">
        <v>1245</v>
      </c>
      <c r="B1190" s="458" t="s">
        <v>1246</v>
      </c>
      <c r="C1190" s="450" t="s">
        <v>1076</v>
      </c>
      <c r="D1190" s="473"/>
      <c r="E1190" s="454">
        <v>1.8</v>
      </c>
      <c r="F1190" s="453">
        <f t="shared" si="5"/>
        <v>0</v>
      </c>
      <c r="G1190" s="89"/>
      <c r="H1190" s="90"/>
      <c r="I1190" s="63"/>
      <c r="J1190" s="63"/>
    </row>
    <row r="1191" spans="1:10" s="80" customFormat="1" ht="15" customHeight="1" hidden="1">
      <c r="A1191" s="456" t="s">
        <v>1247</v>
      </c>
      <c r="B1191" s="458" t="s">
        <v>1248</v>
      </c>
      <c r="C1191" s="450" t="s">
        <v>1076</v>
      </c>
      <c r="D1191" s="473"/>
      <c r="E1191" s="454">
        <v>2.51</v>
      </c>
      <c r="F1191" s="453">
        <f t="shared" si="5"/>
        <v>0</v>
      </c>
      <c r="G1191" s="89"/>
      <c r="H1191" s="90"/>
      <c r="I1191" s="63"/>
      <c r="J1191" s="63"/>
    </row>
    <row r="1192" spans="1:10" s="80" customFormat="1" ht="15" customHeight="1" hidden="1">
      <c r="A1192" s="456" t="s">
        <v>1249</v>
      </c>
      <c r="B1192" s="458" t="s">
        <v>1250</v>
      </c>
      <c r="C1192" s="450" t="s">
        <v>1076</v>
      </c>
      <c r="D1192" s="473"/>
      <c r="E1192" s="454">
        <v>4.04</v>
      </c>
      <c r="F1192" s="453">
        <f t="shared" si="5"/>
        <v>0</v>
      </c>
      <c r="G1192" s="89"/>
      <c r="H1192" s="90"/>
      <c r="I1192" s="63"/>
      <c r="J1192" s="63"/>
    </row>
    <row r="1193" spans="1:10" s="80" customFormat="1" ht="30" customHeight="1" hidden="1">
      <c r="A1193" s="456" t="s">
        <v>1251</v>
      </c>
      <c r="B1193" s="458" t="s">
        <v>1252</v>
      </c>
      <c r="C1193" s="450" t="s">
        <v>1157</v>
      </c>
      <c r="D1193" s="473"/>
      <c r="E1193" s="454">
        <v>700.81</v>
      </c>
      <c r="F1193" s="453">
        <f t="shared" si="5"/>
        <v>0</v>
      </c>
      <c r="G1193" s="89"/>
      <c r="H1193" s="90"/>
      <c r="I1193" s="63"/>
      <c r="J1193" s="63"/>
    </row>
    <row r="1194" spans="1:10" s="130" customFormat="1" ht="30" customHeight="1" hidden="1">
      <c r="A1194" s="456"/>
      <c r="B1194" s="457" t="s">
        <v>1253</v>
      </c>
      <c r="C1194" s="450"/>
      <c r="D1194" s="473"/>
      <c r="E1194" s="454"/>
      <c r="F1194" s="453"/>
      <c r="G1194" s="127"/>
      <c r="H1194" s="128"/>
      <c r="I1194" s="129"/>
      <c r="J1194" s="129"/>
    </row>
    <row r="1195" spans="1:10" s="130" customFormat="1" ht="30" customHeight="1" hidden="1">
      <c r="A1195" s="456"/>
      <c r="B1195" s="457" t="s">
        <v>1254</v>
      </c>
      <c r="C1195" s="450"/>
      <c r="D1195" s="473"/>
      <c r="E1195" s="454"/>
      <c r="F1195" s="453"/>
      <c r="G1195" s="127"/>
      <c r="H1195" s="128"/>
      <c r="I1195" s="129"/>
      <c r="J1195" s="129"/>
    </row>
    <row r="1196" spans="1:10" s="130" customFormat="1" ht="15" customHeight="1" hidden="1">
      <c r="A1196" s="456"/>
      <c r="B1196" s="457" t="s">
        <v>1255</v>
      </c>
      <c r="C1196" s="450"/>
      <c r="D1196" s="473"/>
      <c r="E1196" s="454"/>
      <c r="F1196" s="453"/>
      <c r="G1196" s="127"/>
      <c r="H1196" s="128"/>
      <c r="I1196" s="129"/>
      <c r="J1196" s="129"/>
    </row>
    <row r="1197" spans="1:10" s="130" customFormat="1" ht="15" customHeight="1" hidden="1">
      <c r="A1197" s="456"/>
      <c r="B1197" s="457" t="s">
        <v>1256</v>
      </c>
      <c r="C1197" s="450"/>
      <c r="D1197" s="473"/>
      <c r="E1197" s="454"/>
      <c r="F1197" s="453"/>
      <c r="G1197" s="127"/>
      <c r="H1197" s="128"/>
      <c r="I1197" s="129"/>
      <c r="J1197" s="129"/>
    </row>
    <row r="1198" spans="1:10" s="130" customFormat="1" ht="15" customHeight="1" hidden="1">
      <c r="A1198" s="456"/>
      <c r="B1198" s="457" t="s">
        <v>1257</v>
      </c>
      <c r="C1198" s="450"/>
      <c r="D1198" s="473"/>
      <c r="E1198" s="454"/>
      <c r="F1198" s="453"/>
      <c r="G1198" s="127"/>
      <c r="H1198" s="128"/>
      <c r="I1198" s="129"/>
      <c r="J1198" s="129"/>
    </row>
    <row r="1199" spans="1:10" s="130" customFormat="1" ht="30" customHeight="1" hidden="1">
      <c r="A1199" s="456"/>
      <c r="B1199" s="457" t="s">
        <v>1258</v>
      </c>
      <c r="C1199" s="450"/>
      <c r="D1199" s="473"/>
      <c r="E1199" s="454"/>
      <c r="F1199" s="453"/>
      <c r="G1199" s="127"/>
      <c r="H1199" s="128"/>
      <c r="I1199" s="129"/>
      <c r="J1199" s="129"/>
    </row>
    <row r="1200" spans="1:10" s="130" customFormat="1" ht="15" customHeight="1" hidden="1">
      <c r="A1200" s="456"/>
      <c r="B1200" s="457" t="s">
        <v>1259</v>
      </c>
      <c r="C1200" s="450"/>
      <c r="D1200" s="473"/>
      <c r="E1200" s="454"/>
      <c r="F1200" s="453"/>
      <c r="G1200" s="127"/>
      <c r="H1200" s="128"/>
      <c r="I1200" s="129"/>
      <c r="J1200" s="129"/>
    </row>
    <row r="1201" spans="1:10" s="130" customFormat="1" ht="15" customHeight="1" hidden="1">
      <c r="A1201" s="456"/>
      <c r="B1201" s="457" t="s">
        <v>1260</v>
      </c>
      <c r="C1201" s="450"/>
      <c r="D1201" s="473"/>
      <c r="E1201" s="454"/>
      <c r="F1201" s="453"/>
      <c r="G1201" s="127"/>
      <c r="H1201" s="128"/>
      <c r="I1201" s="129"/>
      <c r="J1201" s="129"/>
    </row>
    <row r="1202" spans="1:10" s="130" customFormat="1" ht="15" customHeight="1" hidden="1">
      <c r="A1202" s="456"/>
      <c r="B1202" s="457" t="s">
        <v>1261</v>
      </c>
      <c r="C1202" s="450"/>
      <c r="D1202" s="480"/>
      <c r="E1202" s="454"/>
      <c r="F1202" s="453"/>
      <c r="G1202" s="127"/>
      <c r="H1202" s="128"/>
      <c r="I1202" s="129"/>
      <c r="J1202" s="129"/>
    </row>
    <row r="1203" spans="1:10" s="130" customFormat="1" ht="18" customHeight="1">
      <c r="A1203" s="482"/>
      <c r="B1203" s="461"/>
      <c r="C1203" s="765" t="s">
        <v>1458</v>
      </c>
      <c r="D1203" s="766"/>
      <c r="E1203" s="743"/>
      <c r="F1203" s="466">
        <f>SUM(F948:F1202)</f>
        <v>0</v>
      </c>
      <c r="G1203" s="137"/>
      <c r="H1203" s="128"/>
      <c r="I1203" s="146"/>
      <c r="J1203" s="138"/>
    </row>
    <row r="1204" spans="1:10" s="653" customFormat="1" ht="18" customHeight="1">
      <c r="A1204" s="441">
        <v>110000</v>
      </c>
      <c r="B1204" s="646" t="s">
        <v>1021</v>
      </c>
      <c r="C1204" s="442"/>
      <c r="D1204" s="647"/>
      <c r="E1204" s="648"/>
      <c r="F1204" s="649"/>
      <c r="G1204" s="650"/>
      <c r="H1204" s="651"/>
      <c r="I1204" s="652"/>
      <c r="J1204" s="652"/>
    </row>
    <row r="1205" spans="1:10" s="130" customFormat="1" ht="33" customHeight="1">
      <c r="A1205" s="448">
        <v>110100</v>
      </c>
      <c r="B1205" s="513" t="s">
        <v>1365</v>
      </c>
      <c r="C1205" s="506"/>
      <c r="D1205" s="473"/>
      <c r="E1205" s="654"/>
      <c r="F1205" s="453"/>
      <c r="G1205" s="127"/>
      <c r="H1205" s="128"/>
      <c r="I1205" s="129"/>
      <c r="J1205" s="129"/>
    </row>
    <row r="1206" spans="1:10" s="80" customFormat="1" ht="30" customHeight="1" hidden="1">
      <c r="A1206" s="456" t="s">
        <v>1262</v>
      </c>
      <c r="B1206" s="458" t="s">
        <v>1263</v>
      </c>
      <c r="C1206" s="450" t="s">
        <v>1157</v>
      </c>
      <c r="D1206" s="473"/>
      <c r="E1206" s="654"/>
      <c r="F1206" s="453">
        <f>D1206*E1206</f>
        <v>0</v>
      </c>
      <c r="G1206" s="89"/>
      <c r="H1206" s="90"/>
      <c r="I1206" s="63"/>
      <c r="J1206" s="63"/>
    </row>
    <row r="1207" spans="1:10" s="80" customFormat="1" ht="15" customHeight="1" hidden="1">
      <c r="A1207" s="456"/>
      <c r="B1207" s="457" t="s">
        <v>1264</v>
      </c>
      <c r="C1207" s="450"/>
      <c r="D1207" s="473"/>
      <c r="E1207" s="654"/>
      <c r="F1207" s="453"/>
      <c r="G1207" s="89"/>
      <c r="H1207" s="90"/>
      <c r="I1207" s="63"/>
      <c r="J1207" s="63"/>
    </row>
    <row r="1208" spans="1:10" s="80" customFormat="1" ht="30" customHeight="1" hidden="1">
      <c r="A1208" s="456"/>
      <c r="B1208" s="457" t="s">
        <v>1265</v>
      </c>
      <c r="C1208" s="450"/>
      <c r="D1208" s="473"/>
      <c r="E1208" s="654"/>
      <c r="F1208" s="453"/>
      <c r="G1208" s="89"/>
      <c r="H1208" s="90"/>
      <c r="I1208" s="63"/>
      <c r="J1208" s="63"/>
    </row>
    <row r="1209" spans="1:10" s="80" customFormat="1" ht="30" customHeight="1" hidden="1">
      <c r="A1209" s="456" t="s">
        <v>1266</v>
      </c>
      <c r="B1209" s="458" t="s">
        <v>1267</v>
      </c>
      <c r="C1209" s="450" t="s">
        <v>1157</v>
      </c>
      <c r="D1209" s="473"/>
      <c r="E1209" s="654"/>
      <c r="F1209" s="453">
        <f>D1209*E1209</f>
        <v>0</v>
      </c>
      <c r="G1209" s="89"/>
      <c r="H1209" s="90"/>
      <c r="I1209" s="63"/>
      <c r="J1209" s="63"/>
    </row>
    <row r="1210" spans="1:10" s="80" customFormat="1" ht="15" customHeight="1" hidden="1">
      <c r="A1210" s="456"/>
      <c r="B1210" s="457" t="s">
        <v>1268</v>
      </c>
      <c r="C1210" s="450"/>
      <c r="D1210" s="473"/>
      <c r="E1210" s="654"/>
      <c r="F1210" s="453"/>
      <c r="G1210" s="89"/>
      <c r="H1210" s="90"/>
      <c r="I1210" s="63"/>
      <c r="J1210" s="63"/>
    </row>
    <row r="1211" spans="1:10" s="80" customFormat="1" ht="30" customHeight="1" hidden="1">
      <c r="A1211" s="456"/>
      <c r="B1211" s="457" t="s">
        <v>1269</v>
      </c>
      <c r="C1211" s="450"/>
      <c r="D1211" s="473"/>
      <c r="E1211" s="654"/>
      <c r="F1211" s="453"/>
      <c r="G1211" s="89"/>
      <c r="H1211" s="90"/>
      <c r="I1211" s="63"/>
      <c r="J1211" s="63"/>
    </row>
    <row r="1212" spans="1:10" s="115" customFormat="1" ht="30" customHeight="1" hidden="1">
      <c r="A1212" s="456" t="s">
        <v>1270</v>
      </c>
      <c r="B1212" s="458" t="s">
        <v>1271</v>
      </c>
      <c r="C1212" s="450" t="s">
        <v>1157</v>
      </c>
      <c r="D1212" s="473"/>
      <c r="E1212" s="654"/>
      <c r="F1212" s="453">
        <f>D1212*E1212</f>
        <v>0</v>
      </c>
      <c r="G1212" s="89"/>
      <c r="H1212" s="90"/>
      <c r="I1212" s="114"/>
      <c r="J1212" s="114"/>
    </row>
    <row r="1213" spans="1:10" s="115" customFormat="1" ht="15" customHeight="1" hidden="1">
      <c r="A1213" s="456"/>
      <c r="B1213" s="457" t="s">
        <v>1374</v>
      </c>
      <c r="C1213" s="450"/>
      <c r="D1213" s="473"/>
      <c r="E1213" s="654"/>
      <c r="F1213" s="453"/>
      <c r="G1213" s="89"/>
      <c r="H1213" s="90"/>
      <c r="I1213" s="114"/>
      <c r="J1213" s="114"/>
    </row>
    <row r="1214" spans="1:10" s="80" customFormat="1" ht="30" customHeight="1" hidden="1">
      <c r="A1214" s="456"/>
      <c r="B1214" s="457" t="s">
        <v>1272</v>
      </c>
      <c r="C1214" s="450"/>
      <c r="D1214" s="473"/>
      <c r="E1214" s="654"/>
      <c r="F1214" s="453"/>
      <c r="G1214" s="89"/>
      <c r="H1214" s="90"/>
      <c r="I1214" s="63"/>
      <c r="J1214" s="63"/>
    </row>
    <row r="1215" spans="1:10" s="80" customFormat="1" ht="30" customHeight="1" hidden="1">
      <c r="A1215" s="456" t="s">
        <v>1273</v>
      </c>
      <c r="B1215" s="458" t="s">
        <v>1274</v>
      </c>
      <c r="C1215" s="450" t="s">
        <v>1157</v>
      </c>
      <c r="D1215" s="473"/>
      <c r="E1215" s="654"/>
      <c r="F1215" s="453">
        <f>D1215*E1215</f>
        <v>0</v>
      </c>
      <c r="G1215" s="89"/>
      <c r="H1215" s="90"/>
      <c r="I1215" s="63"/>
      <c r="J1215" s="63"/>
    </row>
    <row r="1216" spans="1:10" s="130" customFormat="1" ht="15" customHeight="1" hidden="1">
      <c r="A1216" s="456"/>
      <c r="B1216" s="457" t="s">
        <v>1275</v>
      </c>
      <c r="C1216" s="450"/>
      <c r="D1216" s="473"/>
      <c r="E1216" s="654"/>
      <c r="F1216" s="453"/>
      <c r="G1216" s="127"/>
      <c r="H1216" s="128"/>
      <c r="I1216" s="129"/>
      <c r="J1216" s="129"/>
    </row>
    <row r="1217" spans="1:10" s="130" customFormat="1" ht="30" customHeight="1" hidden="1">
      <c r="A1217" s="456"/>
      <c r="B1217" s="457" t="s">
        <v>1276</v>
      </c>
      <c r="C1217" s="450"/>
      <c r="D1217" s="473"/>
      <c r="E1217" s="654"/>
      <c r="F1217" s="453"/>
      <c r="G1217" s="127"/>
      <c r="H1217" s="128"/>
      <c r="I1217" s="129"/>
      <c r="J1217" s="129"/>
    </row>
    <row r="1218" spans="1:10" s="130" customFormat="1" ht="30" customHeight="1">
      <c r="A1218" s="456" t="s">
        <v>1277</v>
      </c>
      <c r="B1218" s="458" t="s">
        <v>1278</v>
      </c>
      <c r="C1218" s="450" t="s">
        <v>1157</v>
      </c>
      <c r="D1218" s="473">
        <v>6</v>
      </c>
      <c r="E1218" s="654"/>
      <c r="F1218" s="453">
        <f>D1218*E1218</f>
        <v>0</v>
      </c>
      <c r="G1218" s="127"/>
      <c r="H1218" s="128"/>
      <c r="I1218" s="129"/>
      <c r="J1218" s="129"/>
    </row>
    <row r="1219" spans="1:10" s="130" customFormat="1" ht="15" customHeight="1">
      <c r="A1219" s="456"/>
      <c r="B1219" s="457" t="s">
        <v>1268</v>
      </c>
      <c r="C1219" s="450"/>
      <c r="D1219" s="473"/>
      <c r="E1219" s="654"/>
      <c r="F1219" s="453"/>
      <c r="G1219" s="127"/>
      <c r="H1219" s="128"/>
      <c r="I1219" s="129"/>
      <c r="J1219" s="129"/>
    </row>
    <row r="1220" spans="1:10" s="667" customFormat="1" ht="30" customHeight="1">
      <c r="A1220" s="509"/>
      <c r="B1220" s="461" t="s">
        <v>1279</v>
      </c>
      <c r="C1220" s="549"/>
      <c r="D1220" s="480"/>
      <c r="E1220" s="655"/>
      <c r="F1220" s="550"/>
      <c r="G1220" s="664"/>
      <c r="H1220" s="665"/>
      <c r="I1220" s="666"/>
      <c r="J1220" s="666"/>
    </row>
    <row r="1221" spans="1:10" s="130" customFormat="1" ht="30" customHeight="1" hidden="1">
      <c r="A1221" s="456" t="s">
        <v>1280</v>
      </c>
      <c r="B1221" s="458" t="s">
        <v>1281</v>
      </c>
      <c r="C1221" s="450" t="s">
        <v>1157</v>
      </c>
      <c r="D1221" s="453"/>
      <c r="E1221" s="654"/>
      <c r="F1221" s="453">
        <f>D1221*E1221</f>
        <v>0</v>
      </c>
      <c r="G1221" s="127"/>
      <c r="H1221" s="128"/>
      <c r="I1221" s="129"/>
      <c r="J1221" s="129"/>
    </row>
    <row r="1222" spans="1:10" s="130" customFormat="1" ht="15" customHeight="1" hidden="1">
      <c r="A1222" s="456"/>
      <c r="B1222" s="457" t="s">
        <v>1275</v>
      </c>
      <c r="C1222" s="450"/>
      <c r="D1222" s="453"/>
      <c r="E1222" s="654"/>
      <c r="F1222" s="453"/>
      <c r="G1222" s="127"/>
      <c r="H1222" s="128"/>
      <c r="I1222" s="129"/>
      <c r="J1222" s="129"/>
    </row>
    <row r="1223" spans="1:10" s="130" customFormat="1" ht="30" customHeight="1" hidden="1">
      <c r="A1223" s="456"/>
      <c r="B1223" s="457" t="s">
        <v>1282</v>
      </c>
      <c r="C1223" s="450"/>
      <c r="D1223" s="453"/>
      <c r="E1223" s="654"/>
      <c r="F1223" s="453"/>
      <c r="G1223" s="127"/>
      <c r="H1223" s="128"/>
      <c r="I1223" s="129"/>
      <c r="J1223" s="129"/>
    </row>
    <row r="1224" spans="1:10" s="130" customFormat="1" ht="30" customHeight="1">
      <c r="A1224" s="456" t="s">
        <v>1524</v>
      </c>
      <c r="B1224" s="458" t="s">
        <v>1366</v>
      </c>
      <c r="C1224" s="450" t="s">
        <v>1157</v>
      </c>
      <c r="D1224" s="453"/>
      <c r="E1224" s="654"/>
      <c r="F1224" s="453">
        <f>D1224*E1224</f>
        <v>0</v>
      </c>
      <c r="G1224" s="127"/>
      <c r="H1224" s="128"/>
      <c r="I1224" s="129"/>
      <c r="J1224" s="129"/>
    </row>
    <row r="1225" spans="1:10" s="130" customFormat="1" ht="15" customHeight="1">
      <c r="A1225" s="456"/>
      <c r="B1225" s="457" t="s">
        <v>1367</v>
      </c>
      <c r="C1225" s="450"/>
      <c r="D1225" s="453"/>
      <c r="E1225" s="654"/>
      <c r="F1225" s="453"/>
      <c r="G1225" s="127"/>
      <c r="H1225" s="128"/>
      <c r="I1225" s="129"/>
      <c r="J1225" s="129"/>
    </row>
    <row r="1226" spans="1:10" s="130" customFormat="1" ht="30" customHeight="1">
      <c r="A1226" s="456"/>
      <c r="B1226" s="457" t="s">
        <v>1368</v>
      </c>
      <c r="C1226" s="450"/>
      <c r="D1226" s="453"/>
      <c r="E1226" s="654"/>
      <c r="F1226" s="453"/>
      <c r="G1226" s="127"/>
      <c r="H1226" s="128"/>
      <c r="I1226" s="129"/>
      <c r="J1226" s="129"/>
    </row>
    <row r="1227" spans="1:10" s="80" customFormat="1" ht="30" customHeight="1">
      <c r="A1227" s="456" t="s">
        <v>1283</v>
      </c>
      <c r="B1227" s="458" t="s">
        <v>1284</v>
      </c>
      <c r="C1227" s="450" t="s">
        <v>1157</v>
      </c>
      <c r="D1227" s="473">
        <v>1</v>
      </c>
      <c r="E1227" s="654"/>
      <c r="F1227" s="453">
        <f>D1227*E1227</f>
        <v>0</v>
      </c>
      <c r="G1227" s="89"/>
      <c r="H1227" s="90"/>
      <c r="I1227" s="63"/>
      <c r="J1227" s="63"/>
    </row>
    <row r="1228" spans="1:10" s="130" customFormat="1" ht="30">
      <c r="A1228" s="456"/>
      <c r="B1228" s="457" t="s">
        <v>1285</v>
      </c>
      <c r="C1228" s="450"/>
      <c r="D1228" s="473"/>
      <c r="E1228" s="654"/>
      <c r="F1228" s="453"/>
      <c r="G1228" s="127"/>
      <c r="H1228" s="128"/>
      <c r="I1228" s="129"/>
      <c r="J1228" s="129"/>
    </row>
    <row r="1229" spans="1:10" s="130" customFormat="1" ht="30" customHeight="1">
      <c r="A1229" s="456"/>
      <c r="B1229" s="457" t="s">
        <v>1286</v>
      </c>
      <c r="C1229" s="450"/>
      <c r="D1229" s="473"/>
      <c r="E1229" s="654"/>
      <c r="F1229" s="453"/>
      <c r="G1229" s="127"/>
      <c r="H1229" s="128"/>
      <c r="I1229" s="129"/>
      <c r="J1229" s="129"/>
    </row>
    <row r="1230" spans="1:10" s="130" customFormat="1" ht="15" customHeight="1">
      <c r="A1230" s="456" t="s">
        <v>1287</v>
      </c>
      <c r="B1230" s="520" t="s">
        <v>1386</v>
      </c>
      <c r="C1230" s="450"/>
      <c r="D1230" s="473"/>
      <c r="E1230" s="654"/>
      <c r="F1230" s="453"/>
      <c r="G1230" s="127"/>
      <c r="H1230" s="128"/>
      <c r="I1230" s="129"/>
      <c r="J1230" s="129"/>
    </row>
    <row r="1231" spans="1:10" s="80" customFormat="1" ht="30" customHeight="1" hidden="1">
      <c r="A1231" s="456" t="s">
        <v>1288</v>
      </c>
      <c r="B1231" s="458" t="s">
        <v>1289</v>
      </c>
      <c r="C1231" s="450" t="s">
        <v>1157</v>
      </c>
      <c r="D1231" s="473"/>
      <c r="E1231" s="654"/>
      <c r="F1231" s="453">
        <f>D1231*E1231</f>
        <v>0</v>
      </c>
      <c r="G1231" s="89"/>
      <c r="H1231" s="90"/>
      <c r="I1231" s="63"/>
      <c r="J1231" s="63"/>
    </row>
    <row r="1232" spans="1:10" s="130" customFormat="1" ht="30" customHeight="1" hidden="1">
      <c r="A1232" s="456"/>
      <c r="B1232" s="457" t="s">
        <v>1375</v>
      </c>
      <c r="C1232" s="450"/>
      <c r="D1232" s="473"/>
      <c r="E1232" s="654"/>
      <c r="F1232" s="453"/>
      <c r="G1232" s="127"/>
      <c r="H1232" s="128"/>
      <c r="I1232" s="129"/>
      <c r="J1232" s="129"/>
    </row>
    <row r="1233" spans="1:10" s="130" customFormat="1" ht="30" customHeight="1" hidden="1">
      <c r="A1233" s="456"/>
      <c r="B1233" s="457" t="s">
        <v>1290</v>
      </c>
      <c r="C1233" s="450"/>
      <c r="D1233" s="473"/>
      <c r="E1233" s="654"/>
      <c r="F1233" s="453"/>
      <c r="G1233" s="127"/>
      <c r="H1233" s="128"/>
      <c r="I1233" s="129"/>
      <c r="J1233" s="129"/>
    </row>
    <row r="1234" spans="1:10" s="130" customFormat="1" ht="15" customHeight="1" hidden="1">
      <c r="A1234" s="456"/>
      <c r="B1234" s="457" t="s">
        <v>1291</v>
      </c>
      <c r="C1234" s="450"/>
      <c r="D1234" s="473"/>
      <c r="E1234" s="654"/>
      <c r="F1234" s="453"/>
      <c r="G1234" s="127"/>
      <c r="H1234" s="128"/>
      <c r="I1234" s="129"/>
      <c r="J1234" s="129"/>
    </row>
    <row r="1235" spans="1:10" s="130" customFormat="1" ht="15" customHeight="1" hidden="1">
      <c r="A1235" s="456"/>
      <c r="B1235" s="457" t="s">
        <v>1153</v>
      </c>
      <c r="C1235" s="450"/>
      <c r="D1235" s="473"/>
      <c r="E1235" s="654"/>
      <c r="F1235" s="453"/>
      <c r="G1235" s="127"/>
      <c r="H1235" s="128"/>
      <c r="I1235" s="129"/>
      <c r="J1235" s="129"/>
    </row>
    <row r="1236" spans="1:10" s="130" customFormat="1" ht="15" customHeight="1" hidden="1">
      <c r="A1236" s="456"/>
      <c r="B1236" s="457" t="s">
        <v>1117</v>
      </c>
      <c r="C1236" s="450"/>
      <c r="D1236" s="473"/>
      <c r="E1236" s="654"/>
      <c r="F1236" s="453"/>
      <c r="G1236" s="127"/>
      <c r="H1236" s="128"/>
      <c r="I1236" s="129"/>
      <c r="J1236" s="129"/>
    </row>
    <row r="1237" spans="1:10" s="130" customFormat="1" ht="15" customHeight="1" hidden="1">
      <c r="A1237" s="456"/>
      <c r="B1237" s="457" t="s">
        <v>1150</v>
      </c>
      <c r="C1237" s="450"/>
      <c r="D1237" s="473"/>
      <c r="E1237" s="654"/>
      <c r="F1237" s="453"/>
      <c r="G1237" s="127"/>
      <c r="H1237" s="128"/>
      <c r="I1237" s="129"/>
      <c r="J1237" s="129"/>
    </row>
    <row r="1238" spans="1:10" s="80" customFormat="1" ht="30" customHeight="1">
      <c r="A1238" s="456" t="s">
        <v>1292</v>
      </c>
      <c r="B1238" s="458" t="s">
        <v>1293</v>
      </c>
      <c r="C1238" s="450" t="s">
        <v>884</v>
      </c>
      <c r="D1238" s="473">
        <v>5</v>
      </c>
      <c r="E1238" s="654"/>
      <c r="F1238" s="453">
        <f>D1238*E1238</f>
        <v>0</v>
      </c>
      <c r="G1238" s="89"/>
      <c r="H1238" s="90"/>
      <c r="I1238" s="63"/>
      <c r="J1238" s="63"/>
    </row>
    <row r="1239" spans="1:10" s="130" customFormat="1" ht="30" customHeight="1">
      <c r="A1239" s="456"/>
      <c r="B1239" s="457" t="s">
        <v>1377</v>
      </c>
      <c r="C1239" s="450"/>
      <c r="D1239" s="473"/>
      <c r="E1239" s="654"/>
      <c r="F1239" s="453"/>
      <c r="G1239" s="127"/>
      <c r="H1239" s="128"/>
      <c r="I1239" s="129"/>
      <c r="J1239" s="129"/>
    </row>
    <row r="1240" spans="1:10" s="130" customFormat="1" ht="15" customHeight="1">
      <c r="A1240" s="456"/>
      <c r="B1240" s="457" t="s">
        <v>1294</v>
      </c>
      <c r="C1240" s="450"/>
      <c r="D1240" s="473"/>
      <c r="E1240" s="654"/>
      <c r="F1240" s="453"/>
      <c r="G1240" s="127"/>
      <c r="H1240" s="128"/>
      <c r="I1240" s="129"/>
      <c r="J1240" s="129"/>
    </row>
    <row r="1241" spans="1:10" s="80" customFormat="1" ht="30" customHeight="1" hidden="1">
      <c r="A1241" s="456" t="s">
        <v>1295</v>
      </c>
      <c r="B1241" s="458" t="s">
        <v>1296</v>
      </c>
      <c r="C1241" s="450" t="s">
        <v>1467</v>
      </c>
      <c r="D1241" s="473"/>
      <c r="E1241" s="654">
        <v>364.2</v>
      </c>
      <c r="F1241" s="453">
        <f>D1241*E1241</f>
        <v>0</v>
      </c>
      <c r="G1241" s="89"/>
      <c r="H1241" s="90"/>
      <c r="I1241" s="63"/>
      <c r="J1241" s="63"/>
    </row>
    <row r="1242" spans="1:10" s="130" customFormat="1" ht="15" customHeight="1" hidden="1">
      <c r="A1242" s="456"/>
      <c r="B1242" s="457" t="s">
        <v>1297</v>
      </c>
      <c r="C1242" s="450"/>
      <c r="D1242" s="473"/>
      <c r="E1242" s="654"/>
      <c r="F1242" s="453"/>
      <c r="G1242" s="127"/>
      <c r="H1242" s="128"/>
      <c r="I1242" s="129"/>
      <c r="J1242" s="129"/>
    </row>
    <row r="1243" spans="1:10" s="130" customFormat="1" ht="15" customHeight="1" hidden="1">
      <c r="A1243" s="456"/>
      <c r="B1243" s="457" t="s">
        <v>1298</v>
      </c>
      <c r="C1243" s="450"/>
      <c r="D1243" s="473"/>
      <c r="E1243" s="654"/>
      <c r="F1243" s="453"/>
      <c r="G1243" s="127"/>
      <c r="H1243" s="128"/>
      <c r="I1243" s="129"/>
      <c r="J1243" s="129"/>
    </row>
    <row r="1244" spans="1:10" s="130" customFormat="1" ht="15" customHeight="1" hidden="1">
      <c r="A1244" s="456"/>
      <c r="B1244" s="457" t="s">
        <v>1153</v>
      </c>
      <c r="C1244" s="450"/>
      <c r="D1244" s="473"/>
      <c r="E1244" s="654"/>
      <c r="F1244" s="453"/>
      <c r="G1244" s="127"/>
      <c r="H1244" s="128"/>
      <c r="I1244" s="129"/>
      <c r="J1244" s="129"/>
    </row>
    <row r="1245" spans="1:10" s="130" customFormat="1" ht="15" customHeight="1" hidden="1">
      <c r="A1245" s="456"/>
      <c r="B1245" s="457" t="s">
        <v>1150</v>
      </c>
      <c r="C1245" s="450"/>
      <c r="D1245" s="473"/>
      <c r="E1245" s="654"/>
      <c r="F1245" s="453"/>
      <c r="G1245" s="127"/>
      <c r="H1245" s="128"/>
      <c r="I1245" s="129"/>
      <c r="J1245" s="129"/>
    </row>
    <row r="1246" spans="1:10" s="560" customFormat="1" ht="35.25" customHeight="1" hidden="1">
      <c r="A1246" s="486" t="s">
        <v>1299</v>
      </c>
      <c r="B1246" s="458" t="s">
        <v>1300</v>
      </c>
      <c r="C1246" s="450" t="s">
        <v>1157</v>
      </c>
      <c r="D1246" s="473"/>
      <c r="E1246" s="654">
        <v>676.17</v>
      </c>
      <c r="F1246" s="453">
        <f>D1246*E1246</f>
        <v>0</v>
      </c>
      <c r="G1246" s="89"/>
      <c r="H1246" s="90"/>
      <c r="I1246" s="559"/>
      <c r="J1246" s="559"/>
    </row>
    <row r="1247" spans="1:10" s="130" customFormat="1" ht="30" customHeight="1" hidden="1">
      <c r="A1247" s="456"/>
      <c r="B1247" s="457" t="s">
        <v>1301</v>
      </c>
      <c r="C1247" s="450"/>
      <c r="D1247" s="473"/>
      <c r="E1247" s="654"/>
      <c r="F1247" s="453"/>
      <c r="G1247" s="127"/>
      <c r="H1247" s="128"/>
      <c r="I1247" s="129"/>
      <c r="J1247" s="129"/>
    </row>
    <row r="1248" spans="1:10" s="130" customFormat="1" ht="15" customHeight="1" hidden="1">
      <c r="A1248" s="456"/>
      <c r="B1248" s="457" t="s">
        <v>1302</v>
      </c>
      <c r="C1248" s="450"/>
      <c r="D1248" s="473"/>
      <c r="E1248" s="654"/>
      <c r="F1248" s="453"/>
      <c r="G1248" s="127"/>
      <c r="H1248" s="128"/>
      <c r="I1248" s="129"/>
      <c r="J1248" s="129"/>
    </row>
    <row r="1249" spans="1:10" s="130" customFormat="1" ht="30" customHeight="1" hidden="1">
      <c r="A1249" s="456"/>
      <c r="B1249" s="457" t="s">
        <v>1303</v>
      </c>
      <c r="C1249" s="450"/>
      <c r="D1249" s="473"/>
      <c r="E1249" s="654"/>
      <c r="F1249" s="453"/>
      <c r="G1249" s="127"/>
      <c r="H1249" s="128"/>
      <c r="I1249" s="129"/>
      <c r="J1249" s="129"/>
    </row>
    <row r="1250" spans="1:10" s="130" customFormat="1" ht="30" customHeight="1" hidden="1">
      <c r="A1250" s="456"/>
      <c r="B1250" s="457" t="s">
        <v>1304</v>
      </c>
      <c r="C1250" s="450"/>
      <c r="D1250" s="473"/>
      <c r="E1250" s="654"/>
      <c r="F1250" s="453"/>
      <c r="G1250" s="127"/>
      <c r="H1250" s="128"/>
      <c r="I1250" s="129"/>
      <c r="J1250" s="129"/>
    </row>
    <row r="1251" spans="1:10" s="130" customFormat="1" ht="15" customHeight="1" hidden="1">
      <c r="A1251" s="456"/>
      <c r="B1251" s="457" t="s">
        <v>1305</v>
      </c>
      <c r="C1251" s="450"/>
      <c r="D1251" s="473"/>
      <c r="E1251" s="654"/>
      <c r="F1251" s="453"/>
      <c r="G1251" s="127"/>
      <c r="H1251" s="128"/>
      <c r="I1251" s="129"/>
      <c r="J1251" s="129"/>
    </row>
    <row r="1252" spans="1:10" s="130" customFormat="1" ht="15" customHeight="1" hidden="1">
      <c r="A1252" s="456"/>
      <c r="B1252" s="457" t="s">
        <v>1153</v>
      </c>
      <c r="C1252" s="450"/>
      <c r="D1252" s="473"/>
      <c r="E1252" s="654"/>
      <c r="F1252" s="453"/>
      <c r="G1252" s="127"/>
      <c r="H1252" s="128"/>
      <c r="I1252" s="129"/>
      <c r="J1252" s="129"/>
    </row>
    <row r="1253" spans="1:10" s="130" customFormat="1" ht="15" customHeight="1" hidden="1">
      <c r="A1253" s="456"/>
      <c r="B1253" s="457" t="s">
        <v>1117</v>
      </c>
      <c r="C1253" s="450"/>
      <c r="D1253" s="473"/>
      <c r="E1253" s="654"/>
      <c r="F1253" s="453"/>
      <c r="G1253" s="127"/>
      <c r="H1253" s="128"/>
      <c r="I1253" s="129"/>
      <c r="J1253" s="129"/>
    </row>
    <row r="1254" spans="1:10" s="130" customFormat="1" ht="15" customHeight="1" hidden="1">
      <c r="A1254" s="456"/>
      <c r="B1254" s="457" t="s">
        <v>1150</v>
      </c>
      <c r="C1254" s="450"/>
      <c r="D1254" s="473"/>
      <c r="E1254" s="654"/>
      <c r="F1254" s="453"/>
      <c r="G1254" s="127"/>
      <c r="H1254" s="128"/>
      <c r="I1254" s="129"/>
      <c r="J1254" s="129"/>
    </row>
    <row r="1255" spans="1:10" s="80" customFormat="1" ht="45" customHeight="1" hidden="1">
      <c r="A1255" s="456" t="s">
        <v>1306</v>
      </c>
      <c r="B1255" s="458" t="s">
        <v>1307</v>
      </c>
      <c r="C1255" s="450" t="s">
        <v>1157</v>
      </c>
      <c r="D1255" s="473"/>
      <c r="E1255" s="654">
        <v>755.82</v>
      </c>
      <c r="F1255" s="453">
        <f>D1255*E1255</f>
        <v>0</v>
      </c>
      <c r="G1255" s="89"/>
      <c r="H1255" s="90"/>
      <c r="I1255" s="63"/>
      <c r="J1255" s="63"/>
    </row>
    <row r="1256" spans="1:10" s="130" customFormat="1" ht="30" customHeight="1" hidden="1">
      <c r="A1256" s="456"/>
      <c r="B1256" s="457" t="s">
        <v>1308</v>
      </c>
      <c r="C1256" s="450"/>
      <c r="D1256" s="473"/>
      <c r="E1256" s="654"/>
      <c r="F1256" s="453"/>
      <c r="G1256" s="127"/>
      <c r="H1256" s="128"/>
      <c r="I1256" s="129"/>
      <c r="J1256" s="129"/>
    </row>
    <row r="1257" spans="1:10" s="130" customFormat="1" ht="30" customHeight="1" hidden="1">
      <c r="A1257" s="456"/>
      <c r="B1257" s="457" t="s">
        <v>1309</v>
      </c>
      <c r="C1257" s="450"/>
      <c r="D1257" s="473"/>
      <c r="E1257" s="654"/>
      <c r="F1257" s="453"/>
      <c r="G1257" s="127"/>
      <c r="H1257" s="128"/>
      <c r="I1257" s="129"/>
      <c r="J1257" s="129"/>
    </row>
    <row r="1258" spans="1:10" s="130" customFormat="1" ht="15" customHeight="1" hidden="1">
      <c r="A1258" s="456"/>
      <c r="B1258" s="457" t="s">
        <v>1310</v>
      </c>
      <c r="C1258" s="450"/>
      <c r="D1258" s="473"/>
      <c r="E1258" s="654"/>
      <c r="F1258" s="453"/>
      <c r="G1258" s="127"/>
      <c r="H1258" s="128"/>
      <c r="I1258" s="129"/>
      <c r="J1258" s="129"/>
    </row>
    <row r="1259" spans="1:10" s="130" customFormat="1" ht="30" customHeight="1" hidden="1">
      <c r="A1259" s="456"/>
      <c r="B1259" s="457" t="s">
        <v>1311</v>
      </c>
      <c r="C1259" s="450"/>
      <c r="D1259" s="473"/>
      <c r="E1259" s="654"/>
      <c r="F1259" s="453"/>
      <c r="G1259" s="127"/>
      <c r="H1259" s="128"/>
      <c r="I1259" s="129"/>
      <c r="J1259" s="129"/>
    </row>
    <row r="1260" spans="1:10" s="130" customFormat="1" ht="30" customHeight="1" hidden="1">
      <c r="A1260" s="456"/>
      <c r="B1260" s="457" t="s">
        <v>1375</v>
      </c>
      <c r="C1260" s="450"/>
      <c r="D1260" s="473"/>
      <c r="E1260" s="654"/>
      <c r="F1260" s="453"/>
      <c r="G1260" s="127"/>
      <c r="H1260" s="128"/>
      <c r="I1260" s="129"/>
      <c r="J1260" s="129"/>
    </row>
    <row r="1261" spans="1:10" s="130" customFormat="1" ht="15" customHeight="1" hidden="1">
      <c r="A1261" s="456"/>
      <c r="B1261" s="457" t="s">
        <v>1378</v>
      </c>
      <c r="C1261" s="450"/>
      <c r="D1261" s="473"/>
      <c r="E1261" s="654"/>
      <c r="F1261" s="453"/>
      <c r="G1261" s="127"/>
      <c r="H1261" s="128"/>
      <c r="I1261" s="129"/>
      <c r="J1261" s="129"/>
    </row>
    <row r="1262" spans="1:10" s="130" customFormat="1" ht="15" customHeight="1" hidden="1">
      <c r="A1262" s="456"/>
      <c r="B1262" s="457" t="s">
        <v>1153</v>
      </c>
      <c r="C1262" s="450"/>
      <c r="D1262" s="473"/>
      <c r="E1262" s="654"/>
      <c r="F1262" s="453"/>
      <c r="G1262" s="127"/>
      <c r="H1262" s="128"/>
      <c r="I1262" s="129"/>
      <c r="J1262" s="129"/>
    </row>
    <row r="1263" spans="1:10" s="130" customFormat="1" ht="15" customHeight="1" hidden="1">
      <c r="A1263" s="456"/>
      <c r="B1263" s="457" t="s">
        <v>1117</v>
      </c>
      <c r="C1263" s="450"/>
      <c r="D1263" s="473"/>
      <c r="E1263" s="654"/>
      <c r="F1263" s="453"/>
      <c r="G1263" s="127"/>
      <c r="H1263" s="128"/>
      <c r="I1263" s="129"/>
      <c r="J1263" s="129"/>
    </row>
    <row r="1264" spans="1:10" s="130" customFormat="1" ht="15" customHeight="1" hidden="1">
      <c r="A1264" s="456"/>
      <c r="B1264" s="457" t="s">
        <v>1150</v>
      </c>
      <c r="C1264" s="450"/>
      <c r="D1264" s="473"/>
      <c r="E1264" s="654"/>
      <c r="F1264" s="453"/>
      <c r="G1264" s="127"/>
      <c r="H1264" s="128"/>
      <c r="I1264" s="129"/>
      <c r="J1264" s="129"/>
    </row>
    <row r="1265" spans="1:10" s="130" customFormat="1" ht="15" customHeight="1">
      <c r="A1265" s="456" t="s">
        <v>1312</v>
      </c>
      <c r="B1265" s="520" t="s">
        <v>1842</v>
      </c>
      <c r="C1265" s="450"/>
      <c r="D1265" s="473"/>
      <c r="E1265" s="654"/>
      <c r="F1265" s="453"/>
      <c r="G1265" s="127"/>
      <c r="H1265" s="128"/>
      <c r="I1265" s="129"/>
      <c r="J1265" s="129"/>
    </row>
    <row r="1266" spans="1:10" s="130" customFormat="1" ht="21" customHeight="1">
      <c r="A1266" s="456" t="s">
        <v>1313</v>
      </c>
      <c r="B1266" s="458" t="s">
        <v>310</v>
      </c>
      <c r="C1266" s="450" t="s">
        <v>1157</v>
      </c>
      <c r="D1266" s="473">
        <v>5</v>
      </c>
      <c r="E1266" s="654"/>
      <c r="F1266" s="453">
        <f>D1266*E1266</f>
        <v>0</v>
      </c>
      <c r="G1266" s="127"/>
      <c r="H1266" s="128"/>
      <c r="I1266" s="129"/>
      <c r="J1266" s="129"/>
    </row>
    <row r="1267" spans="1:10" s="130" customFormat="1" ht="15" customHeight="1" hidden="1">
      <c r="A1267" s="456" t="s">
        <v>311</v>
      </c>
      <c r="B1267" s="458" t="s">
        <v>312</v>
      </c>
      <c r="C1267" s="450" t="s">
        <v>1157</v>
      </c>
      <c r="D1267" s="473"/>
      <c r="E1267" s="654"/>
      <c r="F1267" s="453">
        <f>D1267*E1267</f>
        <v>0</v>
      </c>
      <c r="G1267" s="127"/>
      <c r="H1267" s="128"/>
      <c r="I1267" s="129"/>
      <c r="J1267" s="129"/>
    </row>
    <row r="1268" spans="1:10" s="130" customFormat="1" ht="15" customHeight="1">
      <c r="A1268" s="456" t="s">
        <v>313</v>
      </c>
      <c r="B1268" s="520" t="s">
        <v>314</v>
      </c>
      <c r="C1268" s="450"/>
      <c r="D1268" s="473"/>
      <c r="E1268" s="654"/>
      <c r="F1268" s="453"/>
      <c r="G1268" s="127"/>
      <c r="H1268" s="128"/>
      <c r="I1268" s="129"/>
      <c r="J1268" s="129"/>
    </row>
    <row r="1269" spans="1:10" s="130" customFormat="1" ht="34.5" customHeight="1">
      <c r="A1269" s="456" t="s">
        <v>315</v>
      </c>
      <c r="B1269" s="458" t="s">
        <v>316</v>
      </c>
      <c r="C1269" s="450" t="s">
        <v>1076</v>
      </c>
      <c r="D1269" s="473">
        <v>180</v>
      </c>
      <c r="E1269" s="654"/>
      <c r="F1269" s="453">
        <f>D1269*E1269</f>
        <v>0</v>
      </c>
      <c r="G1269" s="127"/>
      <c r="H1269" s="128"/>
      <c r="I1269" s="129"/>
      <c r="J1269" s="129"/>
    </row>
    <row r="1270" spans="1:10" s="130" customFormat="1" ht="15" customHeight="1" hidden="1">
      <c r="A1270" s="456" t="s">
        <v>1525</v>
      </c>
      <c r="B1270" s="520" t="s">
        <v>1369</v>
      </c>
      <c r="C1270" s="450"/>
      <c r="D1270" s="473"/>
      <c r="E1270" s="454"/>
      <c r="F1270" s="453"/>
      <c r="G1270" s="127"/>
      <c r="H1270" s="128"/>
      <c r="I1270" s="129"/>
      <c r="J1270" s="129"/>
    </row>
    <row r="1271" spans="1:10" s="130" customFormat="1" ht="30" customHeight="1" hidden="1">
      <c r="A1271" s="456" t="s">
        <v>317</v>
      </c>
      <c r="B1271" s="458" t="s">
        <v>318</v>
      </c>
      <c r="C1271" s="450" t="s">
        <v>1157</v>
      </c>
      <c r="D1271" s="473"/>
      <c r="E1271" s="454">
        <v>433.42</v>
      </c>
      <c r="F1271" s="453">
        <f>D1271*E1271</f>
        <v>0</v>
      </c>
      <c r="G1271" s="127"/>
      <c r="H1271" s="128"/>
      <c r="I1271" s="129"/>
      <c r="J1271" s="129"/>
    </row>
    <row r="1272" spans="1:10" s="130" customFormat="1" ht="30" customHeight="1" hidden="1">
      <c r="A1272" s="456"/>
      <c r="B1272" s="457" t="s">
        <v>319</v>
      </c>
      <c r="C1272" s="450"/>
      <c r="D1272" s="473"/>
      <c r="E1272" s="454"/>
      <c r="F1272" s="453"/>
      <c r="G1272" s="127"/>
      <c r="H1272" s="128"/>
      <c r="I1272" s="129"/>
      <c r="J1272" s="129"/>
    </row>
    <row r="1273" spans="1:10" s="130" customFormat="1" ht="30" customHeight="1" hidden="1">
      <c r="A1273" s="456"/>
      <c r="B1273" s="457" t="s">
        <v>1372</v>
      </c>
      <c r="C1273" s="450"/>
      <c r="D1273" s="473"/>
      <c r="E1273" s="454"/>
      <c r="F1273" s="453"/>
      <c r="G1273" s="127"/>
      <c r="H1273" s="128"/>
      <c r="I1273" s="129"/>
      <c r="J1273" s="129"/>
    </row>
    <row r="1274" spans="1:10" s="130" customFormat="1" ht="45" customHeight="1" hidden="1">
      <c r="A1274" s="456"/>
      <c r="B1274" s="457" t="s">
        <v>1383</v>
      </c>
      <c r="C1274" s="450"/>
      <c r="D1274" s="473"/>
      <c r="E1274" s="454"/>
      <c r="F1274" s="453"/>
      <c r="G1274" s="127"/>
      <c r="H1274" s="128"/>
      <c r="I1274" s="129"/>
      <c r="J1274" s="129"/>
    </row>
    <row r="1275" spans="1:10" s="130" customFormat="1" ht="15" customHeight="1" hidden="1">
      <c r="A1275" s="456"/>
      <c r="B1275" s="457" t="s">
        <v>1374</v>
      </c>
      <c r="C1275" s="450"/>
      <c r="D1275" s="473"/>
      <c r="E1275" s="454"/>
      <c r="F1275" s="453"/>
      <c r="G1275" s="127"/>
      <c r="H1275" s="128"/>
      <c r="I1275" s="129"/>
      <c r="J1275" s="129"/>
    </row>
    <row r="1276" spans="1:10" s="130" customFormat="1" ht="30" customHeight="1" hidden="1">
      <c r="A1276" s="456"/>
      <c r="B1276" s="457" t="s">
        <v>1375</v>
      </c>
      <c r="C1276" s="450"/>
      <c r="D1276" s="473"/>
      <c r="E1276" s="454"/>
      <c r="F1276" s="453"/>
      <c r="G1276" s="127"/>
      <c r="H1276" s="128"/>
      <c r="I1276" s="129"/>
      <c r="J1276" s="129"/>
    </row>
    <row r="1277" spans="1:10" s="130" customFormat="1" ht="30" customHeight="1" hidden="1">
      <c r="A1277" s="456"/>
      <c r="B1277" s="457" t="s">
        <v>320</v>
      </c>
      <c r="C1277" s="450"/>
      <c r="D1277" s="473"/>
      <c r="E1277" s="454"/>
      <c r="F1277" s="453"/>
      <c r="G1277" s="127"/>
      <c r="H1277" s="128"/>
      <c r="I1277" s="129"/>
      <c r="J1277" s="129"/>
    </row>
    <row r="1278" spans="1:10" s="130" customFormat="1" ht="30" customHeight="1" hidden="1">
      <c r="A1278" s="456"/>
      <c r="B1278" s="457" t="s">
        <v>1377</v>
      </c>
      <c r="C1278" s="450"/>
      <c r="D1278" s="473"/>
      <c r="E1278" s="454"/>
      <c r="F1278" s="453"/>
      <c r="G1278" s="127"/>
      <c r="H1278" s="128"/>
      <c r="I1278" s="129"/>
      <c r="J1278" s="129"/>
    </row>
    <row r="1279" spans="1:10" s="130" customFormat="1" ht="15" customHeight="1" hidden="1">
      <c r="A1279" s="456"/>
      <c r="B1279" s="457" t="s">
        <v>1294</v>
      </c>
      <c r="C1279" s="450"/>
      <c r="D1279" s="473"/>
      <c r="E1279" s="454"/>
      <c r="F1279" s="453"/>
      <c r="G1279" s="127"/>
      <c r="H1279" s="128"/>
      <c r="I1279" s="129"/>
      <c r="J1279" s="129"/>
    </row>
    <row r="1280" spans="1:10" s="130" customFormat="1" ht="15" customHeight="1" hidden="1">
      <c r="A1280" s="456"/>
      <c r="B1280" s="457" t="s">
        <v>1153</v>
      </c>
      <c r="C1280" s="450"/>
      <c r="D1280" s="473"/>
      <c r="E1280" s="454"/>
      <c r="F1280" s="453"/>
      <c r="G1280" s="127"/>
      <c r="H1280" s="128"/>
      <c r="I1280" s="129"/>
      <c r="J1280" s="129"/>
    </row>
    <row r="1281" spans="1:10" s="130" customFormat="1" ht="15" customHeight="1" hidden="1">
      <c r="A1281" s="456"/>
      <c r="B1281" s="457" t="s">
        <v>1117</v>
      </c>
      <c r="C1281" s="450"/>
      <c r="D1281" s="473"/>
      <c r="E1281" s="454"/>
      <c r="F1281" s="453"/>
      <c r="G1281" s="127"/>
      <c r="H1281" s="128"/>
      <c r="I1281" s="129"/>
      <c r="J1281" s="129"/>
    </row>
    <row r="1282" spans="1:10" s="130" customFormat="1" ht="15" customHeight="1" hidden="1">
      <c r="A1282" s="456"/>
      <c r="B1282" s="457" t="s">
        <v>1379</v>
      </c>
      <c r="C1282" s="450"/>
      <c r="D1282" s="473"/>
      <c r="E1282" s="454"/>
      <c r="F1282" s="453"/>
      <c r="G1282" s="127"/>
      <c r="H1282" s="128"/>
      <c r="I1282" s="129"/>
      <c r="J1282" s="129"/>
    </row>
    <row r="1283" spans="1:10" s="130" customFormat="1" ht="30" customHeight="1" hidden="1">
      <c r="A1283" s="456" t="s">
        <v>1526</v>
      </c>
      <c r="B1283" s="458" t="s">
        <v>1370</v>
      </c>
      <c r="C1283" s="450" t="s">
        <v>1157</v>
      </c>
      <c r="D1283" s="473"/>
      <c r="E1283" s="454">
        <v>403.02</v>
      </c>
      <c r="F1283" s="453">
        <f>D1283*E1283</f>
        <v>0</v>
      </c>
      <c r="G1283" s="127"/>
      <c r="H1283" s="128"/>
      <c r="I1283" s="129"/>
      <c r="J1283" s="129"/>
    </row>
    <row r="1284" spans="1:10" s="130" customFormat="1" ht="30" customHeight="1" hidden="1">
      <c r="A1284" s="456"/>
      <c r="B1284" s="457" t="s">
        <v>1371</v>
      </c>
      <c r="C1284" s="450"/>
      <c r="D1284" s="473"/>
      <c r="E1284" s="454"/>
      <c r="F1284" s="453"/>
      <c r="G1284" s="127"/>
      <c r="H1284" s="128"/>
      <c r="I1284" s="129"/>
      <c r="J1284" s="129"/>
    </row>
    <row r="1285" spans="1:10" s="130" customFormat="1" ht="30" customHeight="1" hidden="1">
      <c r="A1285" s="456"/>
      <c r="B1285" s="457" t="s">
        <v>1372</v>
      </c>
      <c r="C1285" s="450"/>
      <c r="D1285" s="473"/>
      <c r="E1285" s="454"/>
      <c r="F1285" s="453"/>
      <c r="G1285" s="127"/>
      <c r="H1285" s="128"/>
      <c r="I1285" s="129"/>
      <c r="J1285" s="129"/>
    </row>
    <row r="1286" spans="1:10" s="130" customFormat="1" ht="45" customHeight="1" hidden="1">
      <c r="A1286" s="456"/>
      <c r="B1286" s="457" t="s">
        <v>1373</v>
      </c>
      <c r="C1286" s="450"/>
      <c r="D1286" s="473"/>
      <c r="E1286" s="454"/>
      <c r="F1286" s="453"/>
      <c r="G1286" s="127"/>
      <c r="H1286" s="128"/>
      <c r="I1286" s="129"/>
      <c r="J1286" s="129"/>
    </row>
    <row r="1287" spans="1:10" s="130" customFormat="1" ht="15" customHeight="1" hidden="1">
      <c r="A1287" s="456"/>
      <c r="B1287" s="457" t="s">
        <v>1374</v>
      </c>
      <c r="C1287" s="450"/>
      <c r="D1287" s="473"/>
      <c r="E1287" s="454"/>
      <c r="F1287" s="453"/>
      <c r="G1287" s="127"/>
      <c r="H1287" s="128"/>
      <c r="I1287" s="129"/>
      <c r="J1287" s="129"/>
    </row>
    <row r="1288" spans="1:10" s="130" customFormat="1" ht="30" customHeight="1" hidden="1">
      <c r="A1288" s="456"/>
      <c r="B1288" s="457" t="s">
        <v>1375</v>
      </c>
      <c r="C1288" s="450"/>
      <c r="D1288" s="473"/>
      <c r="E1288" s="454"/>
      <c r="F1288" s="453"/>
      <c r="G1288" s="127"/>
      <c r="H1288" s="128"/>
      <c r="I1288" s="129"/>
      <c r="J1288" s="129"/>
    </row>
    <row r="1289" spans="1:10" s="130" customFormat="1" ht="30" customHeight="1" hidden="1">
      <c r="A1289" s="456"/>
      <c r="B1289" s="457" t="s">
        <v>1376</v>
      </c>
      <c r="C1289" s="450"/>
      <c r="D1289" s="473"/>
      <c r="E1289" s="454"/>
      <c r="F1289" s="453"/>
      <c r="G1289" s="127"/>
      <c r="H1289" s="128"/>
      <c r="I1289" s="129"/>
      <c r="J1289" s="129"/>
    </row>
    <row r="1290" spans="1:10" s="130" customFormat="1" ht="30" customHeight="1" hidden="1">
      <c r="A1290" s="456"/>
      <c r="B1290" s="457" t="s">
        <v>1377</v>
      </c>
      <c r="C1290" s="450"/>
      <c r="D1290" s="473"/>
      <c r="E1290" s="454"/>
      <c r="F1290" s="453"/>
      <c r="G1290" s="127"/>
      <c r="H1290" s="128"/>
      <c r="I1290" s="129"/>
      <c r="J1290" s="129"/>
    </row>
    <row r="1291" spans="1:10" s="130" customFormat="1" ht="15" customHeight="1" hidden="1">
      <c r="A1291" s="456"/>
      <c r="B1291" s="457" t="s">
        <v>1378</v>
      </c>
      <c r="C1291" s="450"/>
      <c r="D1291" s="473"/>
      <c r="E1291" s="454"/>
      <c r="F1291" s="453"/>
      <c r="G1291" s="127"/>
      <c r="H1291" s="128"/>
      <c r="I1291" s="129"/>
      <c r="J1291" s="129"/>
    </row>
    <row r="1292" spans="1:10" s="130" customFormat="1" ht="15" customHeight="1" hidden="1">
      <c r="A1292" s="456"/>
      <c r="B1292" s="457" t="s">
        <v>1153</v>
      </c>
      <c r="C1292" s="450"/>
      <c r="D1292" s="473"/>
      <c r="E1292" s="454"/>
      <c r="F1292" s="453"/>
      <c r="G1292" s="127"/>
      <c r="H1292" s="128"/>
      <c r="I1292" s="129"/>
      <c r="J1292" s="129"/>
    </row>
    <row r="1293" spans="1:10" s="130" customFormat="1" ht="15" customHeight="1" hidden="1">
      <c r="A1293" s="456"/>
      <c r="B1293" s="457" t="s">
        <v>1117</v>
      </c>
      <c r="C1293" s="450"/>
      <c r="D1293" s="473"/>
      <c r="E1293" s="454"/>
      <c r="F1293" s="453"/>
      <c r="G1293" s="127"/>
      <c r="H1293" s="128"/>
      <c r="I1293" s="129"/>
      <c r="J1293" s="129"/>
    </row>
    <row r="1294" spans="1:10" s="130" customFormat="1" ht="15" customHeight="1" hidden="1">
      <c r="A1294" s="456"/>
      <c r="B1294" s="457" t="s">
        <v>1379</v>
      </c>
      <c r="C1294" s="450"/>
      <c r="D1294" s="473"/>
      <c r="E1294" s="454"/>
      <c r="F1294" s="453"/>
      <c r="G1294" s="127"/>
      <c r="H1294" s="128"/>
      <c r="I1294" s="129"/>
      <c r="J1294" s="129"/>
    </row>
    <row r="1295" spans="1:10" s="130" customFormat="1" ht="30" customHeight="1" hidden="1">
      <c r="A1295" s="456" t="s">
        <v>321</v>
      </c>
      <c r="B1295" s="458" t="s">
        <v>322</v>
      </c>
      <c r="C1295" s="450" t="s">
        <v>1157</v>
      </c>
      <c r="D1295" s="473"/>
      <c r="E1295" s="454">
        <v>396.76</v>
      </c>
      <c r="F1295" s="453">
        <f>D1295*E1295</f>
        <v>0</v>
      </c>
      <c r="G1295" s="89"/>
      <c r="H1295" s="128"/>
      <c r="I1295" s="129"/>
      <c r="J1295" s="129"/>
    </row>
    <row r="1296" spans="1:10" s="130" customFormat="1" ht="30" customHeight="1" hidden="1">
      <c r="A1296" s="456"/>
      <c r="B1296" s="457" t="s">
        <v>323</v>
      </c>
      <c r="C1296" s="450"/>
      <c r="D1296" s="473"/>
      <c r="E1296" s="454"/>
      <c r="F1296" s="453"/>
      <c r="G1296" s="127"/>
      <c r="H1296" s="128"/>
      <c r="I1296" s="129"/>
      <c r="J1296" s="129"/>
    </row>
    <row r="1297" spans="1:10" s="130" customFormat="1" ht="30" customHeight="1" hidden="1">
      <c r="A1297" s="456"/>
      <c r="B1297" s="457" t="s">
        <v>1372</v>
      </c>
      <c r="C1297" s="450"/>
      <c r="D1297" s="473"/>
      <c r="E1297" s="454"/>
      <c r="F1297" s="453"/>
      <c r="G1297" s="127"/>
      <c r="H1297" s="128"/>
      <c r="I1297" s="129"/>
      <c r="J1297" s="129"/>
    </row>
    <row r="1298" spans="1:10" s="130" customFormat="1" ht="30" customHeight="1" hidden="1">
      <c r="A1298" s="456"/>
      <c r="B1298" s="457" t="s">
        <v>1383</v>
      </c>
      <c r="C1298" s="450"/>
      <c r="D1298" s="473"/>
      <c r="E1298" s="454"/>
      <c r="F1298" s="453"/>
      <c r="G1298" s="127"/>
      <c r="H1298" s="128"/>
      <c r="I1298" s="129"/>
      <c r="J1298" s="129"/>
    </row>
    <row r="1299" spans="1:10" s="130" customFormat="1" ht="15" customHeight="1" hidden="1">
      <c r="A1299" s="456"/>
      <c r="B1299" s="457" t="s">
        <v>1374</v>
      </c>
      <c r="C1299" s="450"/>
      <c r="D1299" s="473"/>
      <c r="E1299" s="454"/>
      <c r="F1299" s="453"/>
      <c r="G1299" s="127"/>
      <c r="H1299" s="128"/>
      <c r="I1299" s="129"/>
      <c r="J1299" s="129"/>
    </row>
    <row r="1300" spans="1:10" s="130" customFormat="1" ht="30" customHeight="1" hidden="1">
      <c r="A1300" s="456"/>
      <c r="B1300" s="457" t="s">
        <v>1375</v>
      </c>
      <c r="C1300" s="450"/>
      <c r="D1300" s="473"/>
      <c r="E1300" s="454"/>
      <c r="F1300" s="453"/>
      <c r="G1300" s="127"/>
      <c r="H1300" s="128"/>
      <c r="I1300" s="129"/>
      <c r="J1300" s="129"/>
    </row>
    <row r="1301" spans="1:10" s="130" customFormat="1" ht="30" customHeight="1" hidden="1">
      <c r="A1301" s="456"/>
      <c r="B1301" s="457" t="s">
        <v>1290</v>
      </c>
      <c r="C1301" s="450"/>
      <c r="D1301" s="473"/>
      <c r="E1301" s="454"/>
      <c r="F1301" s="453"/>
      <c r="G1301" s="127"/>
      <c r="H1301" s="128"/>
      <c r="I1301" s="129"/>
      <c r="J1301" s="129"/>
    </row>
    <row r="1302" spans="1:10" s="130" customFormat="1" ht="30" customHeight="1" hidden="1">
      <c r="A1302" s="456"/>
      <c r="B1302" s="457" t="s">
        <v>1377</v>
      </c>
      <c r="C1302" s="450"/>
      <c r="D1302" s="473"/>
      <c r="E1302" s="454"/>
      <c r="F1302" s="453"/>
      <c r="G1302" s="127"/>
      <c r="H1302" s="128"/>
      <c r="I1302" s="129"/>
      <c r="J1302" s="129"/>
    </row>
    <row r="1303" spans="1:10" s="130" customFormat="1" ht="15" customHeight="1" hidden="1">
      <c r="A1303" s="456"/>
      <c r="B1303" s="457" t="s">
        <v>1291</v>
      </c>
      <c r="C1303" s="450"/>
      <c r="D1303" s="473"/>
      <c r="E1303" s="454"/>
      <c r="F1303" s="453"/>
      <c r="G1303" s="127"/>
      <c r="H1303" s="128"/>
      <c r="I1303" s="129"/>
      <c r="J1303" s="129"/>
    </row>
    <row r="1304" spans="1:10" s="130" customFormat="1" ht="15" customHeight="1" hidden="1">
      <c r="A1304" s="456"/>
      <c r="B1304" s="457" t="s">
        <v>1153</v>
      </c>
      <c r="C1304" s="450"/>
      <c r="D1304" s="473"/>
      <c r="E1304" s="454"/>
      <c r="F1304" s="453"/>
      <c r="G1304" s="127"/>
      <c r="H1304" s="128"/>
      <c r="I1304" s="129"/>
      <c r="J1304" s="129"/>
    </row>
    <row r="1305" spans="1:10" s="130" customFormat="1" ht="15" customHeight="1" hidden="1">
      <c r="A1305" s="456"/>
      <c r="B1305" s="457" t="s">
        <v>1117</v>
      </c>
      <c r="C1305" s="450"/>
      <c r="D1305" s="473"/>
      <c r="E1305" s="454"/>
      <c r="F1305" s="453"/>
      <c r="G1305" s="127"/>
      <c r="H1305" s="128"/>
      <c r="I1305" s="129"/>
      <c r="J1305" s="129"/>
    </row>
    <row r="1306" spans="1:10" s="130" customFormat="1" ht="15" customHeight="1" hidden="1">
      <c r="A1306" s="456"/>
      <c r="B1306" s="457" t="s">
        <v>1379</v>
      </c>
      <c r="C1306" s="450"/>
      <c r="D1306" s="473"/>
      <c r="E1306" s="454"/>
      <c r="F1306" s="453"/>
      <c r="G1306" s="127"/>
      <c r="H1306" s="128"/>
      <c r="I1306" s="129"/>
      <c r="J1306" s="129"/>
    </row>
    <row r="1307" spans="1:10" s="130" customFormat="1" ht="30" customHeight="1" hidden="1">
      <c r="A1307" s="456" t="s">
        <v>324</v>
      </c>
      <c r="B1307" s="458" t="s">
        <v>1380</v>
      </c>
      <c r="C1307" s="450" t="s">
        <v>1157</v>
      </c>
      <c r="D1307" s="473"/>
      <c r="E1307" s="454">
        <v>390.99</v>
      </c>
      <c r="F1307" s="453">
        <f>D1307*E1307</f>
        <v>0</v>
      </c>
      <c r="G1307" s="127"/>
      <c r="H1307" s="128"/>
      <c r="I1307" s="129"/>
      <c r="J1307" s="129"/>
    </row>
    <row r="1308" spans="1:10" s="130" customFormat="1" ht="30" customHeight="1" hidden="1">
      <c r="A1308" s="456"/>
      <c r="B1308" s="457" t="s">
        <v>1381</v>
      </c>
      <c r="C1308" s="450"/>
      <c r="D1308" s="473"/>
      <c r="E1308" s="454"/>
      <c r="F1308" s="453"/>
      <c r="G1308" s="127"/>
      <c r="H1308" s="128"/>
      <c r="I1308" s="129"/>
      <c r="J1308" s="129"/>
    </row>
    <row r="1309" spans="1:10" s="130" customFormat="1" ht="30" customHeight="1" hidden="1">
      <c r="A1309" s="456"/>
      <c r="B1309" s="457" t="s">
        <v>1382</v>
      </c>
      <c r="C1309" s="450"/>
      <c r="D1309" s="473"/>
      <c r="E1309" s="454"/>
      <c r="F1309" s="453"/>
      <c r="G1309" s="127"/>
      <c r="H1309" s="128"/>
      <c r="I1309" s="129"/>
      <c r="J1309" s="129"/>
    </row>
    <row r="1310" spans="1:10" s="130" customFormat="1" ht="45" customHeight="1" hidden="1">
      <c r="A1310" s="456"/>
      <c r="B1310" s="457" t="s">
        <v>1383</v>
      </c>
      <c r="C1310" s="450"/>
      <c r="D1310" s="473"/>
      <c r="E1310" s="454"/>
      <c r="F1310" s="453"/>
      <c r="G1310" s="127"/>
      <c r="H1310" s="128"/>
      <c r="I1310" s="129"/>
      <c r="J1310" s="129"/>
    </row>
    <row r="1311" spans="1:10" s="130" customFormat="1" ht="15" customHeight="1" hidden="1">
      <c r="A1311" s="456"/>
      <c r="B1311" s="457" t="s">
        <v>1374</v>
      </c>
      <c r="C1311" s="450"/>
      <c r="D1311" s="473"/>
      <c r="E1311" s="454"/>
      <c r="F1311" s="453"/>
      <c r="G1311" s="127"/>
      <c r="H1311" s="128"/>
      <c r="I1311" s="129"/>
      <c r="J1311" s="129"/>
    </row>
    <row r="1312" spans="1:10" s="130" customFormat="1" ht="30" customHeight="1" hidden="1">
      <c r="A1312" s="456"/>
      <c r="B1312" s="457" t="s">
        <v>1375</v>
      </c>
      <c r="C1312" s="450"/>
      <c r="D1312" s="473"/>
      <c r="E1312" s="454"/>
      <c r="F1312" s="453"/>
      <c r="G1312" s="127"/>
      <c r="H1312" s="128"/>
      <c r="I1312" s="129"/>
      <c r="J1312" s="129"/>
    </row>
    <row r="1313" spans="1:10" s="130" customFormat="1" ht="30" customHeight="1" hidden="1">
      <c r="A1313" s="456"/>
      <c r="B1313" s="457" t="s">
        <v>1385</v>
      </c>
      <c r="C1313" s="450"/>
      <c r="D1313" s="473"/>
      <c r="E1313" s="454"/>
      <c r="F1313" s="453"/>
      <c r="G1313" s="127"/>
      <c r="H1313" s="128"/>
      <c r="I1313" s="129"/>
      <c r="J1313" s="129"/>
    </row>
    <row r="1314" spans="1:10" s="130" customFormat="1" ht="30" customHeight="1" hidden="1">
      <c r="A1314" s="456"/>
      <c r="B1314" s="457" t="s">
        <v>1377</v>
      </c>
      <c r="C1314" s="450"/>
      <c r="D1314" s="473"/>
      <c r="E1314" s="454"/>
      <c r="F1314" s="453"/>
      <c r="G1314" s="127"/>
      <c r="H1314" s="128"/>
      <c r="I1314" s="129"/>
      <c r="J1314" s="129"/>
    </row>
    <row r="1315" spans="1:10" s="130" customFormat="1" ht="15" customHeight="1" hidden="1">
      <c r="A1315" s="456"/>
      <c r="B1315" s="457" t="s">
        <v>1378</v>
      </c>
      <c r="C1315" s="450"/>
      <c r="D1315" s="473"/>
      <c r="E1315" s="454"/>
      <c r="F1315" s="453"/>
      <c r="G1315" s="127"/>
      <c r="H1315" s="128"/>
      <c r="I1315" s="129"/>
      <c r="J1315" s="129"/>
    </row>
    <row r="1316" spans="1:10" s="130" customFormat="1" ht="15" customHeight="1" hidden="1">
      <c r="A1316" s="456"/>
      <c r="B1316" s="457" t="s">
        <v>1153</v>
      </c>
      <c r="C1316" s="450"/>
      <c r="D1316" s="473"/>
      <c r="E1316" s="454"/>
      <c r="F1316" s="453"/>
      <c r="G1316" s="127"/>
      <c r="H1316" s="128"/>
      <c r="I1316" s="129"/>
      <c r="J1316" s="129"/>
    </row>
    <row r="1317" spans="1:10" s="130" customFormat="1" ht="15" customHeight="1" hidden="1">
      <c r="A1317" s="456"/>
      <c r="B1317" s="457" t="s">
        <v>1117</v>
      </c>
      <c r="C1317" s="450"/>
      <c r="D1317" s="473"/>
      <c r="E1317" s="454"/>
      <c r="F1317" s="453"/>
      <c r="G1317" s="127"/>
      <c r="H1317" s="128"/>
      <c r="I1317" s="129"/>
      <c r="J1317" s="129"/>
    </row>
    <row r="1318" spans="1:10" s="130" customFormat="1" ht="15" customHeight="1" hidden="1">
      <c r="A1318" s="456"/>
      <c r="B1318" s="457" t="s">
        <v>1379</v>
      </c>
      <c r="C1318" s="450"/>
      <c r="D1318" s="473"/>
      <c r="E1318" s="454"/>
      <c r="F1318" s="453"/>
      <c r="G1318" s="127"/>
      <c r="H1318" s="128"/>
      <c r="I1318" s="129"/>
      <c r="J1318" s="129"/>
    </row>
    <row r="1319" spans="1:10" s="130" customFormat="1" ht="30" customHeight="1" hidden="1">
      <c r="A1319" s="456" t="s">
        <v>325</v>
      </c>
      <c r="B1319" s="458" t="s">
        <v>326</v>
      </c>
      <c r="C1319" s="450" t="s">
        <v>1157</v>
      </c>
      <c r="D1319" s="473"/>
      <c r="E1319" s="454">
        <v>313.68</v>
      </c>
      <c r="F1319" s="453">
        <f>D1319*E1319</f>
        <v>0</v>
      </c>
      <c r="G1319" s="127"/>
      <c r="H1319" s="128"/>
      <c r="I1319" s="129"/>
      <c r="J1319" s="129"/>
    </row>
    <row r="1320" spans="1:10" s="130" customFormat="1" ht="15" customHeight="1" hidden="1">
      <c r="A1320" s="456"/>
      <c r="B1320" s="457" t="s">
        <v>327</v>
      </c>
      <c r="C1320" s="450"/>
      <c r="D1320" s="473"/>
      <c r="E1320" s="454"/>
      <c r="F1320" s="453"/>
      <c r="G1320" s="127"/>
      <c r="H1320" s="128"/>
      <c r="I1320" s="129"/>
      <c r="J1320" s="129"/>
    </row>
    <row r="1321" spans="1:10" s="130" customFormat="1" ht="15" customHeight="1" hidden="1">
      <c r="A1321" s="456"/>
      <c r="B1321" s="457" t="s">
        <v>328</v>
      </c>
      <c r="C1321" s="450"/>
      <c r="D1321" s="473"/>
      <c r="E1321" s="454"/>
      <c r="F1321" s="453"/>
      <c r="G1321" s="127"/>
      <c r="H1321" s="128"/>
      <c r="I1321" s="129"/>
      <c r="J1321" s="129"/>
    </row>
    <row r="1322" spans="1:10" s="130" customFormat="1" ht="30" customHeight="1" hidden="1">
      <c r="A1322" s="456"/>
      <c r="B1322" s="457" t="s">
        <v>329</v>
      </c>
      <c r="C1322" s="450"/>
      <c r="D1322" s="473"/>
      <c r="E1322" s="454"/>
      <c r="F1322" s="453"/>
      <c r="G1322" s="127"/>
      <c r="H1322" s="128"/>
      <c r="I1322" s="129"/>
      <c r="J1322" s="129"/>
    </row>
    <row r="1323" spans="1:10" s="80" customFormat="1" ht="95.25" customHeight="1" hidden="1">
      <c r="A1323" s="456" t="s">
        <v>330</v>
      </c>
      <c r="B1323" s="458" t="s">
        <v>331</v>
      </c>
      <c r="C1323" s="450" t="s">
        <v>1157</v>
      </c>
      <c r="D1323" s="473"/>
      <c r="E1323" s="454">
        <v>585</v>
      </c>
      <c r="F1323" s="453">
        <f>D1323*E1323</f>
        <v>0</v>
      </c>
      <c r="G1323" s="89"/>
      <c r="H1323" s="90"/>
      <c r="I1323" s="63"/>
      <c r="J1323" s="63"/>
    </row>
    <row r="1324" spans="1:10" s="80" customFormat="1" ht="37.5" hidden="1">
      <c r="A1324" s="456"/>
      <c r="B1324" s="561" t="s">
        <v>332</v>
      </c>
      <c r="C1324" s="450"/>
      <c r="D1324" s="473"/>
      <c r="E1324" s="454"/>
      <c r="F1324" s="453"/>
      <c r="G1324" s="89"/>
      <c r="H1324" s="90"/>
      <c r="I1324" s="63"/>
      <c r="J1324" s="63"/>
    </row>
    <row r="1325" spans="1:10" s="130" customFormat="1" ht="18" customHeight="1">
      <c r="A1325" s="509"/>
      <c r="B1325" s="562"/>
      <c r="C1325" s="765" t="s">
        <v>1458</v>
      </c>
      <c r="D1325" s="766"/>
      <c r="E1325" s="743"/>
      <c r="F1325" s="466">
        <f>SUM(F1206:F1323)</f>
        <v>0</v>
      </c>
      <c r="G1325" s="137"/>
      <c r="H1325" s="128"/>
      <c r="I1325" s="146"/>
      <c r="J1325" s="138"/>
    </row>
    <row r="1326" spans="1:10" s="653" customFormat="1" ht="18" customHeight="1">
      <c r="A1326" s="441" t="s">
        <v>1527</v>
      </c>
      <c r="B1326" s="646" t="s">
        <v>1022</v>
      </c>
      <c r="C1326" s="442"/>
      <c r="D1326" s="647"/>
      <c r="E1326" s="648"/>
      <c r="F1326" s="649"/>
      <c r="G1326" s="650"/>
      <c r="H1326" s="651"/>
      <c r="I1326" s="652"/>
      <c r="J1326" s="652"/>
    </row>
    <row r="1327" spans="1:10" s="130" customFormat="1" ht="15" customHeight="1" hidden="1">
      <c r="A1327" s="448" t="s">
        <v>1528</v>
      </c>
      <c r="B1327" s="513" t="s">
        <v>1386</v>
      </c>
      <c r="C1327" s="450"/>
      <c r="D1327" s="564"/>
      <c r="E1327" s="668"/>
      <c r="F1327" s="499"/>
      <c r="G1327" s="137"/>
      <c r="H1327" s="128"/>
      <c r="I1327" s="129"/>
      <c r="J1327" s="129"/>
    </row>
    <row r="1328" spans="1:10" s="130" customFormat="1" ht="16.5" customHeight="1" hidden="1">
      <c r="A1328" s="456" t="s">
        <v>333</v>
      </c>
      <c r="B1328" s="458" t="s">
        <v>334</v>
      </c>
      <c r="C1328" s="475" t="s">
        <v>1467</v>
      </c>
      <c r="D1328" s="564"/>
      <c r="E1328" s="668">
        <v>247.34</v>
      </c>
      <c r="F1328" s="499">
        <f>D1328*E1328</f>
        <v>0</v>
      </c>
      <c r="G1328" s="137"/>
      <c r="H1328" s="128"/>
      <c r="I1328" s="129"/>
      <c r="J1328" s="129"/>
    </row>
    <row r="1329" spans="1:10" s="130" customFormat="1" ht="30" customHeight="1" hidden="1">
      <c r="A1329" s="456"/>
      <c r="B1329" s="457" t="s">
        <v>335</v>
      </c>
      <c r="C1329" s="475"/>
      <c r="D1329" s="564"/>
      <c r="E1329" s="668"/>
      <c r="F1329" s="499"/>
      <c r="G1329" s="137"/>
      <c r="H1329" s="128"/>
      <c r="I1329" s="129"/>
      <c r="J1329" s="129"/>
    </row>
    <row r="1330" spans="1:10" s="130" customFormat="1" ht="15" customHeight="1" hidden="1">
      <c r="A1330" s="456"/>
      <c r="B1330" s="457" t="s">
        <v>1153</v>
      </c>
      <c r="C1330" s="475"/>
      <c r="D1330" s="564"/>
      <c r="E1330" s="668"/>
      <c r="F1330" s="499"/>
      <c r="G1330" s="137"/>
      <c r="H1330" s="128"/>
      <c r="I1330" s="129"/>
      <c r="J1330" s="129"/>
    </row>
    <row r="1331" spans="1:10" s="130" customFormat="1" ht="15" customHeight="1" hidden="1">
      <c r="A1331" s="456"/>
      <c r="B1331" s="457" t="s">
        <v>1150</v>
      </c>
      <c r="C1331" s="475"/>
      <c r="D1331" s="564"/>
      <c r="E1331" s="668"/>
      <c r="F1331" s="499"/>
      <c r="G1331" s="137"/>
      <c r="H1331" s="128"/>
      <c r="I1331" s="129"/>
      <c r="J1331" s="129"/>
    </row>
    <row r="1332" spans="1:10" s="80" customFormat="1" ht="16.5" customHeight="1" hidden="1">
      <c r="A1332" s="456" t="s">
        <v>1529</v>
      </c>
      <c r="B1332" s="458" t="s">
        <v>1387</v>
      </c>
      <c r="C1332" s="475" t="s">
        <v>1467</v>
      </c>
      <c r="D1332" s="564"/>
      <c r="E1332" s="668">
        <v>335.74</v>
      </c>
      <c r="F1332" s="499">
        <f>D1332*E1332</f>
        <v>0</v>
      </c>
      <c r="G1332" s="84"/>
      <c r="H1332" s="90"/>
      <c r="I1332" s="63"/>
      <c r="J1332" s="63"/>
    </row>
    <row r="1333" spans="1:10" s="130" customFormat="1" ht="15" customHeight="1" hidden="1">
      <c r="A1333" s="456"/>
      <c r="B1333" s="457" t="s">
        <v>1388</v>
      </c>
      <c r="C1333" s="475"/>
      <c r="D1333" s="564"/>
      <c r="E1333" s="668"/>
      <c r="F1333" s="499"/>
      <c r="G1333" s="137"/>
      <c r="H1333" s="128"/>
      <c r="I1333" s="129"/>
      <c r="J1333" s="129"/>
    </row>
    <row r="1334" spans="1:10" s="130" customFormat="1" ht="15" customHeight="1" hidden="1">
      <c r="A1334" s="456"/>
      <c r="B1334" s="457" t="s">
        <v>1153</v>
      </c>
      <c r="C1334" s="475"/>
      <c r="D1334" s="564"/>
      <c r="E1334" s="668"/>
      <c r="F1334" s="499"/>
      <c r="G1334" s="137"/>
      <c r="H1334" s="128"/>
      <c r="I1334" s="129"/>
      <c r="J1334" s="129"/>
    </row>
    <row r="1335" spans="1:10" s="130" customFormat="1" ht="15" customHeight="1" hidden="1">
      <c r="A1335" s="456"/>
      <c r="B1335" s="457" t="s">
        <v>1150</v>
      </c>
      <c r="C1335" s="475"/>
      <c r="D1335" s="564"/>
      <c r="E1335" s="668"/>
      <c r="F1335" s="499"/>
      <c r="G1335" s="137"/>
      <c r="H1335" s="128"/>
      <c r="I1335" s="129"/>
      <c r="J1335" s="129"/>
    </row>
    <row r="1336" spans="1:10" s="130" customFormat="1" ht="16.5" customHeight="1" hidden="1">
      <c r="A1336" s="456" t="s">
        <v>1530</v>
      </c>
      <c r="B1336" s="458" t="s">
        <v>1389</v>
      </c>
      <c r="C1336" s="475" t="s">
        <v>1467</v>
      </c>
      <c r="D1336" s="564"/>
      <c r="E1336" s="668">
        <v>289.97</v>
      </c>
      <c r="F1336" s="499">
        <f>D1336*E1336</f>
        <v>0</v>
      </c>
      <c r="G1336" s="137"/>
      <c r="H1336" s="128"/>
      <c r="I1336" s="129"/>
      <c r="J1336" s="129"/>
    </row>
    <row r="1337" spans="1:10" s="130" customFormat="1" ht="15" customHeight="1" hidden="1">
      <c r="A1337" s="456"/>
      <c r="B1337" s="457" t="s">
        <v>1390</v>
      </c>
      <c r="C1337" s="475"/>
      <c r="D1337" s="564"/>
      <c r="E1337" s="668"/>
      <c r="F1337" s="499"/>
      <c r="G1337" s="137"/>
      <c r="H1337" s="128"/>
      <c r="I1337" s="129"/>
      <c r="J1337" s="129"/>
    </row>
    <row r="1338" spans="1:10" s="130" customFormat="1" ht="15" customHeight="1" hidden="1">
      <c r="A1338" s="456"/>
      <c r="B1338" s="457" t="s">
        <v>1153</v>
      </c>
      <c r="C1338" s="475"/>
      <c r="D1338" s="564"/>
      <c r="E1338" s="668"/>
      <c r="F1338" s="499"/>
      <c r="G1338" s="137"/>
      <c r="H1338" s="128"/>
      <c r="I1338" s="129"/>
      <c r="J1338" s="129"/>
    </row>
    <row r="1339" spans="1:10" s="130" customFormat="1" ht="15" customHeight="1" hidden="1">
      <c r="A1339" s="456"/>
      <c r="B1339" s="457" t="s">
        <v>1150</v>
      </c>
      <c r="C1339" s="475"/>
      <c r="D1339" s="564"/>
      <c r="E1339" s="668"/>
      <c r="F1339" s="499"/>
      <c r="G1339" s="137"/>
      <c r="H1339" s="128"/>
      <c r="I1339" s="129"/>
      <c r="J1339" s="129"/>
    </row>
    <row r="1340" spans="1:10" s="130" customFormat="1" ht="15" customHeight="1">
      <c r="A1340" s="456" t="s">
        <v>1531</v>
      </c>
      <c r="B1340" s="520" t="s">
        <v>1391</v>
      </c>
      <c r="C1340" s="475"/>
      <c r="D1340" s="564"/>
      <c r="E1340" s="668"/>
      <c r="F1340" s="499"/>
      <c r="G1340" s="137"/>
      <c r="H1340" s="128"/>
      <c r="I1340" s="129"/>
      <c r="J1340" s="129"/>
    </row>
    <row r="1341" spans="1:10" s="130" customFormat="1" ht="16.5" customHeight="1">
      <c r="A1341" s="456" t="s">
        <v>1532</v>
      </c>
      <c r="B1341" s="458" t="s">
        <v>1392</v>
      </c>
      <c r="C1341" s="475" t="s">
        <v>1467</v>
      </c>
      <c r="D1341" s="564">
        <v>39.68</v>
      </c>
      <c r="E1341" s="668"/>
      <c r="F1341" s="499">
        <f>D1341*E1341</f>
        <v>0</v>
      </c>
      <c r="G1341" s="137"/>
      <c r="H1341" s="128"/>
      <c r="I1341" s="129"/>
      <c r="J1341" s="129"/>
    </row>
    <row r="1342" spans="1:10" s="130" customFormat="1" ht="45" customHeight="1">
      <c r="A1342" s="456"/>
      <c r="B1342" s="457" t="s">
        <v>1393</v>
      </c>
      <c r="C1342" s="450"/>
      <c r="D1342" s="564"/>
      <c r="E1342" s="668"/>
      <c r="F1342" s="499"/>
      <c r="G1342" s="137"/>
      <c r="H1342" s="128"/>
      <c r="I1342" s="129"/>
      <c r="J1342" s="129"/>
    </row>
    <row r="1343" spans="1:10" s="130" customFormat="1" ht="15" customHeight="1">
      <c r="A1343" s="456"/>
      <c r="B1343" s="457" t="s">
        <v>1153</v>
      </c>
      <c r="C1343" s="450"/>
      <c r="D1343" s="564"/>
      <c r="E1343" s="668"/>
      <c r="F1343" s="499"/>
      <c r="G1343" s="137"/>
      <c r="H1343" s="128"/>
      <c r="I1343" s="129"/>
      <c r="J1343" s="129"/>
    </row>
    <row r="1344" spans="1:10" s="130" customFormat="1" ht="15" customHeight="1">
      <c r="A1344" s="456"/>
      <c r="B1344" s="457" t="s">
        <v>1150</v>
      </c>
      <c r="C1344" s="450"/>
      <c r="D1344" s="564"/>
      <c r="E1344" s="668"/>
      <c r="F1344" s="499"/>
      <c r="G1344" s="137"/>
      <c r="H1344" s="128"/>
      <c r="I1344" s="129"/>
      <c r="J1344" s="129"/>
    </row>
    <row r="1345" spans="1:10" s="130" customFormat="1" ht="15" customHeight="1">
      <c r="A1345" s="456" t="s">
        <v>336</v>
      </c>
      <c r="B1345" s="520" t="s">
        <v>337</v>
      </c>
      <c r="C1345" s="450"/>
      <c r="D1345" s="564"/>
      <c r="E1345" s="668"/>
      <c r="F1345" s="499"/>
      <c r="G1345" s="137"/>
      <c r="H1345" s="128"/>
      <c r="I1345" s="129"/>
      <c r="J1345" s="129"/>
    </row>
    <row r="1346" spans="1:10" s="80" customFormat="1" ht="15" customHeight="1">
      <c r="A1346" s="456" t="s">
        <v>338</v>
      </c>
      <c r="B1346" s="458" t="s">
        <v>339</v>
      </c>
      <c r="C1346" s="450" t="s">
        <v>1157</v>
      </c>
      <c r="D1346" s="564">
        <v>1</v>
      </c>
      <c r="E1346" s="668"/>
      <c r="F1346" s="499">
        <f>D1346*E1346</f>
        <v>0</v>
      </c>
      <c r="G1346" s="84"/>
      <c r="H1346" s="90"/>
      <c r="I1346" s="63"/>
      <c r="J1346" s="63"/>
    </row>
    <row r="1347" spans="1:10" s="130" customFormat="1" ht="15" customHeight="1">
      <c r="A1347" s="456" t="s">
        <v>340</v>
      </c>
      <c r="B1347" s="520" t="s">
        <v>341</v>
      </c>
      <c r="C1347" s="450"/>
      <c r="D1347" s="564"/>
      <c r="E1347" s="668"/>
      <c r="F1347" s="499"/>
      <c r="G1347" s="137"/>
      <c r="H1347" s="128"/>
      <c r="I1347" s="129"/>
      <c r="J1347" s="129"/>
    </row>
    <row r="1348" spans="1:10" s="130" customFormat="1" ht="15" customHeight="1">
      <c r="A1348" s="456" t="s">
        <v>342</v>
      </c>
      <c r="B1348" s="458" t="s">
        <v>343</v>
      </c>
      <c r="C1348" s="450" t="s">
        <v>1157</v>
      </c>
      <c r="D1348" s="564">
        <v>4</v>
      </c>
      <c r="E1348" s="668"/>
      <c r="F1348" s="499">
        <f>D1348*E1348</f>
        <v>0</v>
      </c>
      <c r="G1348" s="137"/>
      <c r="H1348" s="128"/>
      <c r="I1348" s="129"/>
      <c r="J1348" s="129"/>
    </row>
    <row r="1349" spans="1:10" s="130" customFormat="1" ht="15" customHeight="1">
      <c r="A1349" s="456" t="s">
        <v>344</v>
      </c>
      <c r="B1349" s="458" t="s">
        <v>345</v>
      </c>
      <c r="C1349" s="450" t="s">
        <v>1157</v>
      </c>
      <c r="D1349" s="564">
        <v>3</v>
      </c>
      <c r="E1349" s="668"/>
      <c r="F1349" s="499">
        <f>D1349*E1349</f>
        <v>0</v>
      </c>
      <c r="G1349" s="137"/>
      <c r="H1349" s="128"/>
      <c r="I1349" s="129"/>
      <c r="J1349" s="129"/>
    </row>
    <row r="1350" spans="1:10" s="130" customFormat="1" ht="15" customHeight="1">
      <c r="A1350" s="456" t="s">
        <v>346</v>
      </c>
      <c r="B1350" s="520" t="s">
        <v>1352</v>
      </c>
      <c r="C1350" s="450"/>
      <c r="D1350" s="564"/>
      <c r="E1350" s="668"/>
      <c r="F1350" s="499"/>
      <c r="G1350" s="137"/>
      <c r="H1350" s="128"/>
      <c r="I1350" s="129"/>
      <c r="J1350" s="129"/>
    </row>
    <row r="1351" spans="1:10" s="130" customFormat="1" ht="16.5" customHeight="1">
      <c r="A1351" s="456" t="s">
        <v>347</v>
      </c>
      <c r="B1351" s="458" t="s">
        <v>348</v>
      </c>
      <c r="C1351" s="475" t="s">
        <v>1467</v>
      </c>
      <c r="D1351" s="564">
        <v>5</v>
      </c>
      <c r="E1351" s="668"/>
      <c r="F1351" s="499">
        <f>D1351*E1351</f>
        <v>0</v>
      </c>
      <c r="G1351" s="137"/>
      <c r="H1351" s="128"/>
      <c r="I1351" s="129"/>
      <c r="J1351" s="129"/>
    </row>
    <row r="1352" spans="1:10" s="130" customFormat="1" ht="45" customHeight="1">
      <c r="A1352" s="456"/>
      <c r="B1352" s="457" t="s">
        <v>349</v>
      </c>
      <c r="C1352" s="450"/>
      <c r="D1352" s="564"/>
      <c r="E1352" s="668"/>
      <c r="F1352" s="499"/>
      <c r="G1352" s="137"/>
      <c r="H1352" s="128"/>
      <c r="I1352" s="129"/>
      <c r="J1352" s="129"/>
    </row>
    <row r="1353" spans="1:10" s="130" customFormat="1" ht="15" customHeight="1">
      <c r="A1353" s="456"/>
      <c r="B1353" s="457" t="s">
        <v>1153</v>
      </c>
      <c r="C1353" s="450"/>
      <c r="D1353" s="564"/>
      <c r="E1353" s="668"/>
      <c r="F1353" s="499"/>
      <c r="G1353" s="137"/>
      <c r="H1353" s="128"/>
      <c r="I1353" s="129"/>
      <c r="J1353" s="129"/>
    </row>
    <row r="1354" spans="1:10" s="130" customFormat="1" ht="15" customHeight="1">
      <c r="A1354" s="456"/>
      <c r="B1354" s="457" t="s">
        <v>1150</v>
      </c>
      <c r="C1354" s="450"/>
      <c r="D1354" s="564"/>
      <c r="E1354" s="668"/>
      <c r="F1354" s="499"/>
      <c r="G1354" s="137"/>
      <c r="H1354" s="128"/>
      <c r="I1354" s="129"/>
      <c r="J1354" s="129"/>
    </row>
    <row r="1355" spans="1:10" s="136" customFormat="1" ht="15" customHeight="1" hidden="1">
      <c r="A1355" s="456" t="s">
        <v>350</v>
      </c>
      <c r="B1355" s="458" t="s">
        <v>351</v>
      </c>
      <c r="C1355" s="450" t="s">
        <v>1157</v>
      </c>
      <c r="D1355" s="473"/>
      <c r="E1355" s="454">
        <v>26.08</v>
      </c>
      <c r="F1355" s="453">
        <f>D1355*E1355</f>
        <v>0</v>
      </c>
      <c r="G1355" s="127"/>
      <c r="H1355" s="134"/>
      <c r="I1355" s="135"/>
      <c r="J1355" s="135"/>
    </row>
    <row r="1356" spans="1:10" s="130" customFormat="1" ht="30" customHeight="1" hidden="1">
      <c r="A1356" s="456" t="s">
        <v>352</v>
      </c>
      <c r="B1356" s="458" t="s">
        <v>353</v>
      </c>
      <c r="C1356" s="450" t="s">
        <v>1467</v>
      </c>
      <c r="D1356" s="564"/>
      <c r="E1356" s="501">
        <v>234.02</v>
      </c>
      <c r="F1356" s="499">
        <f>D1356*E1356</f>
        <v>0</v>
      </c>
      <c r="G1356" s="137"/>
      <c r="H1356" s="128"/>
      <c r="I1356" s="129"/>
      <c r="J1356" s="129"/>
    </row>
    <row r="1357" spans="1:10" s="130" customFormat="1" ht="15" customHeight="1" hidden="1">
      <c r="A1357" s="456" t="s">
        <v>354</v>
      </c>
      <c r="B1357" s="458" t="s">
        <v>355</v>
      </c>
      <c r="C1357" s="450" t="s">
        <v>1076</v>
      </c>
      <c r="D1357" s="564"/>
      <c r="E1357" s="501">
        <v>47.02</v>
      </c>
      <c r="F1357" s="499">
        <f>D1357*E1357</f>
        <v>0</v>
      </c>
      <c r="G1357" s="137"/>
      <c r="H1357" s="128"/>
      <c r="I1357" s="129"/>
      <c r="J1357" s="129"/>
    </row>
    <row r="1358" spans="1:10" s="130" customFormat="1" ht="31.5" customHeight="1" hidden="1">
      <c r="A1358" s="456" t="s">
        <v>356</v>
      </c>
      <c r="B1358" s="458" t="s">
        <v>357</v>
      </c>
      <c r="C1358" s="450" t="s">
        <v>1076</v>
      </c>
      <c r="D1358" s="564"/>
      <c r="E1358" s="501">
        <v>78.3</v>
      </c>
      <c r="F1358" s="499">
        <f>D1358*E1358</f>
        <v>0</v>
      </c>
      <c r="G1358" s="137"/>
      <c r="H1358" s="128"/>
      <c r="I1358" s="129"/>
      <c r="J1358" s="129"/>
    </row>
    <row r="1359" spans="1:10" s="130" customFormat="1" ht="63" customHeight="1" hidden="1">
      <c r="A1359" s="456"/>
      <c r="B1359" s="565" t="s">
        <v>358</v>
      </c>
      <c r="C1359" s="450"/>
      <c r="D1359" s="564"/>
      <c r="E1359" s="501"/>
      <c r="F1359" s="499"/>
      <c r="G1359" s="137"/>
      <c r="H1359" s="128"/>
      <c r="I1359" s="129"/>
      <c r="J1359" s="129"/>
    </row>
    <row r="1360" spans="1:10" s="130" customFormat="1" ht="94.5" customHeight="1" hidden="1">
      <c r="A1360" s="456"/>
      <c r="B1360" s="565" t="s">
        <v>359</v>
      </c>
      <c r="C1360" s="549"/>
      <c r="D1360" s="566"/>
      <c r="E1360" s="567"/>
      <c r="F1360" s="568"/>
      <c r="G1360" s="137"/>
      <c r="H1360" s="128"/>
      <c r="I1360" s="129"/>
      <c r="J1360" s="129"/>
    </row>
    <row r="1361" spans="1:10" s="130" customFormat="1" ht="18" customHeight="1">
      <c r="A1361" s="509"/>
      <c r="B1361" s="556"/>
      <c r="C1361" s="765" t="s">
        <v>1458</v>
      </c>
      <c r="D1361" s="766"/>
      <c r="E1361" s="743"/>
      <c r="F1361" s="466">
        <f>SUM(F1328:F1358)</f>
        <v>0</v>
      </c>
      <c r="G1361" s="137"/>
      <c r="H1361" s="128"/>
      <c r="I1361" s="146"/>
      <c r="J1361" s="129"/>
    </row>
    <row r="1362" spans="1:10" s="653" customFormat="1" ht="18" customHeight="1">
      <c r="A1362" s="441">
        <v>130000</v>
      </c>
      <c r="B1362" s="646" t="s">
        <v>1023</v>
      </c>
      <c r="C1362" s="442"/>
      <c r="D1362" s="647"/>
      <c r="E1362" s="648"/>
      <c r="F1362" s="649"/>
      <c r="G1362" s="650"/>
      <c r="H1362" s="651"/>
      <c r="I1362" s="652"/>
      <c r="J1362" s="652"/>
    </row>
    <row r="1363" spans="1:10" s="80" customFormat="1" ht="15" customHeight="1">
      <c r="A1363" s="448">
        <v>130100</v>
      </c>
      <c r="B1363" s="513" t="s">
        <v>360</v>
      </c>
      <c r="C1363" s="506"/>
      <c r="D1363" s="473"/>
      <c r="E1363" s="654"/>
      <c r="F1363" s="453"/>
      <c r="G1363" s="89"/>
      <c r="H1363" s="90"/>
      <c r="I1363" s="63"/>
      <c r="J1363" s="63"/>
    </row>
    <row r="1364" spans="1:10" s="80" customFormat="1" ht="15" customHeight="1">
      <c r="A1364" s="456">
        <v>130101</v>
      </c>
      <c r="B1364" s="458" t="s">
        <v>361</v>
      </c>
      <c r="C1364" s="450" t="s">
        <v>1157</v>
      </c>
      <c r="D1364" s="473">
        <v>8</v>
      </c>
      <c r="E1364" s="654"/>
      <c r="F1364" s="453">
        <f>D1364*E1364</f>
        <v>0</v>
      </c>
      <c r="G1364" s="89"/>
      <c r="H1364" s="90"/>
      <c r="I1364" s="63"/>
      <c r="J1364" s="63"/>
    </row>
    <row r="1365" spans="1:10" s="80" customFormat="1" ht="45" customHeight="1">
      <c r="A1365" s="456"/>
      <c r="B1365" s="457" t="s">
        <v>362</v>
      </c>
      <c r="C1365" s="450"/>
      <c r="D1365" s="473"/>
      <c r="E1365" s="654"/>
      <c r="F1365" s="453"/>
      <c r="G1365" s="89"/>
      <c r="H1365" s="90"/>
      <c r="I1365" s="63"/>
      <c r="J1365" s="63"/>
    </row>
    <row r="1366" spans="1:10" s="80" customFormat="1" ht="15" customHeight="1">
      <c r="A1366" s="456" t="s">
        <v>363</v>
      </c>
      <c r="B1366" s="458" t="s">
        <v>364</v>
      </c>
      <c r="C1366" s="450" t="s">
        <v>1157</v>
      </c>
      <c r="D1366" s="473">
        <v>12</v>
      </c>
      <c r="E1366" s="654"/>
      <c r="F1366" s="453">
        <f>D1366*E1366</f>
        <v>0</v>
      </c>
      <c r="G1366" s="89"/>
      <c r="H1366" s="90"/>
      <c r="I1366" s="63"/>
      <c r="J1366" s="63"/>
    </row>
    <row r="1367" spans="1:10" s="80" customFormat="1" ht="45" customHeight="1">
      <c r="A1367" s="456"/>
      <c r="B1367" s="457" t="s">
        <v>365</v>
      </c>
      <c r="C1367" s="450"/>
      <c r="D1367" s="473"/>
      <c r="E1367" s="654"/>
      <c r="F1367" s="453"/>
      <c r="G1367" s="89"/>
      <c r="H1367" s="90"/>
      <c r="I1367" s="63"/>
      <c r="J1367" s="63"/>
    </row>
    <row r="1368" spans="1:10" s="80" customFormat="1" ht="15" customHeight="1">
      <c r="A1368" s="456" t="s">
        <v>366</v>
      </c>
      <c r="B1368" s="458" t="s">
        <v>367</v>
      </c>
      <c r="C1368" s="450" t="s">
        <v>1157</v>
      </c>
      <c r="D1368" s="452">
        <v>57</v>
      </c>
      <c r="E1368" s="654"/>
      <c r="F1368" s="453">
        <f>D1368*E1368</f>
        <v>0</v>
      </c>
      <c r="G1368" s="89"/>
      <c r="H1368" s="90"/>
      <c r="I1368" s="63"/>
      <c r="J1368" s="63"/>
    </row>
    <row r="1369" spans="1:10" s="80" customFormat="1" ht="30" customHeight="1">
      <c r="A1369" s="456"/>
      <c r="B1369" s="457" t="s">
        <v>368</v>
      </c>
      <c r="C1369" s="450"/>
      <c r="D1369" s="452"/>
      <c r="E1369" s="654"/>
      <c r="F1369" s="453"/>
      <c r="G1369" s="89"/>
      <c r="H1369" s="90"/>
      <c r="I1369" s="63"/>
      <c r="J1369" s="63"/>
    </row>
    <row r="1370" spans="1:10" s="80" customFormat="1" ht="15" customHeight="1">
      <c r="A1370" s="456"/>
      <c r="B1370" s="457" t="s">
        <v>1275</v>
      </c>
      <c r="C1370" s="450"/>
      <c r="D1370" s="452"/>
      <c r="E1370" s="654"/>
      <c r="F1370" s="453"/>
      <c r="G1370" s="89"/>
      <c r="H1370" s="90"/>
      <c r="I1370" s="63"/>
      <c r="J1370" s="63"/>
    </row>
    <row r="1371" spans="1:10" s="80" customFormat="1" ht="15" customHeight="1" hidden="1">
      <c r="A1371" s="456" t="s">
        <v>369</v>
      </c>
      <c r="B1371" s="458" t="s">
        <v>370</v>
      </c>
      <c r="C1371" s="450" t="s">
        <v>1157</v>
      </c>
      <c r="D1371" s="452"/>
      <c r="E1371" s="654"/>
      <c r="F1371" s="453">
        <f>D1371*E1371</f>
        <v>0</v>
      </c>
      <c r="G1371" s="89"/>
      <c r="H1371" s="90"/>
      <c r="I1371" s="63"/>
      <c r="J1371" s="63"/>
    </row>
    <row r="1372" spans="1:10" s="80" customFormat="1" ht="30" customHeight="1" hidden="1">
      <c r="A1372" s="456"/>
      <c r="B1372" s="457" t="s">
        <v>371</v>
      </c>
      <c r="C1372" s="450"/>
      <c r="D1372" s="452"/>
      <c r="E1372" s="654"/>
      <c r="F1372" s="453"/>
      <c r="G1372" s="89"/>
      <c r="H1372" s="90"/>
      <c r="I1372" s="63"/>
      <c r="J1372" s="63"/>
    </row>
    <row r="1373" spans="1:10" s="130" customFormat="1" ht="15" customHeight="1" hidden="1">
      <c r="A1373" s="456" t="s">
        <v>372</v>
      </c>
      <c r="B1373" s="458" t="s">
        <v>373</v>
      </c>
      <c r="C1373" s="450" t="s">
        <v>1157</v>
      </c>
      <c r="D1373" s="452"/>
      <c r="E1373" s="654"/>
      <c r="F1373" s="453">
        <f>D1373*E1373</f>
        <v>0</v>
      </c>
      <c r="G1373" s="127"/>
      <c r="H1373" s="128"/>
      <c r="I1373" s="129"/>
      <c r="J1373" s="129"/>
    </row>
    <row r="1374" spans="1:10" s="80" customFormat="1" ht="30" customHeight="1" hidden="1">
      <c r="A1374" s="456"/>
      <c r="B1374" s="457" t="s">
        <v>368</v>
      </c>
      <c r="C1374" s="450"/>
      <c r="D1374" s="452"/>
      <c r="E1374" s="654"/>
      <c r="F1374" s="453"/>
      <c r="G1374" s="89"/>
      <c r="H1374" s="90"/>
      <c r="I1374" s="63"/>
      <c r="J1374" s="63"/>
    </row>
    <row r="1375" spans="1:10" s="80" customFormat="1" ht="15" customHeight="1" hidden="1">
      <c r="A1375" s="456"/>
      <c r="B1375" s="457" t="s">
        <v>374</v>
      </c>
      <c r="C1375" s="450"/>
      <c r="D1375" s="452"/>
      <c r="E1375" s="654"/>
      <c r="F1375" s="453"/>
      <c r="G1375" s="89"/>
      <c r="H1375" s="90"/>
      <c r="I1375" s="63"/>
      <c r="J1375" s="63"/>
    </row>
    <row r="1376" spans="1:10" s="80" customFormat="1" ht="15" customHeight="1" hidden="1">
      <c r="A1376" s="456" t="s">
        <v>375</v>
      </c>
      <c r="B1376" s="458" t="s">
        <v>376</v>
      </c>
      <c r="C1376" s="450" t="s">
        <v>1157</v>
      </c>
      <c r="D1376" s="473"/>
      <c r="E1376" s="654"/>
      <c r="F1376" s="453">
        <f>D1376*E1376</f>
        <v>0</v>
      </c>
      <c r="G1376" s="89"/>
      <c r="H1376" s="90"/>
      <c r="I1376" s="63"/>
      <c r="J1376" s="63"/>
    </row>
    <row r="1377" spans="1:10" s="80" customFormat="1" ht="30" customHeight="1" hidden="1">
      <c r="A1377" s="456"/>
      <c r="B1377" s="457" t="s">
        <v>368</v>
      </c>
      <c r="C1377" s="450"/>
      <c r="D1377" s="473"/>
      <c r="E1377" s="654"/>
      <c r="F1377" s="453"/>
      <c r="G1377" s="89"/>
      <c r="H1377" s="90"/>
      <c r="I1377" s="63"/>
      <c r="J1377" s="63"/>
    </row>
    <row r="1378" spans="1:10" s="80" customFormat="1" ht="15" customHeight="1" hidden="1">
      <c r="A1378" s="456"/>
      <c r="B1378" s="457" t="s">
        <v>377</v>
      </c>
      <c r="C1378" s="450"/>
      <c r="D1378" s="473"/>
      <c r="E1378" s="654"/>
      <c r="F1378" s="453"/>
      <c r="G1378" s="89"/>
      <c r="H1378" s="90"/>
      <c r="I1378" s="63"/>
      <c r="J1378" s="63"/>
    </row>
    <row r="1379" spans="1:10" s="80" customFormat="1" ht="15" customHeight="1" hidden="1">
      <c r="A1379" s="456" t="s">
        <v>378</v>
      </c>
      <c r="B1379" s="458" t="s">
        <v>379</v>
      </c>
      <c r="C1379" s="450" t="s">
        <v>1157</v>
      </c>
      <c r="D1379" s="473"/>
      <c r="E1379" s="654"/>
      <c r="F1379" s="453">
        <f>D1379*E1379</f>
        <v>0</v>
      </c>
      <c r="G1379" s="89"/>
      <c r="H1379" s="90"/>
      <c r="I1379" s="63"/>
      <c r="J1379" s="63"/>
    </row>
    <row r="1380" spans="1:10" s="80" customFormat="1" ht="15" customHeight="1" hidden="1">
      <c r="A1380" s="456"/>
      <c r="B1380" s="457" t="s">
        <v>380</v>
      </c>
      <c r="C1380" s="450"/>
      <c r="D1380" s="473"/>
      <c r="E1380" s="654"/>
      <c r="F1380" s="453"/>
      <c r="G1380" s="89"/>
      <c r="H1380" s="90"/>
      <c r="I1380" s="63"/>
      <c r="J1380" s="63"/>
    </row>
    <row r="1381" spans="1:10" s="80" customFormat="1" ht="15" customHeight="1">
      <c r="A1381" s="456">
        <v>130200</v>
      </c>
      <c r="B1381" s="520" t="s">
        <v>360</v>
      </c>
      <c r="C1381" s="450"/>
      <c r="D1381" s="473"/>
      <c r="E1381" s="654"/>
      <c r="F1381" s="453"/>
      <c r="G1381" s="89"/>
      <c r="H1381" s="90"/>
      <c r="I1381" s="63"/>
      <c r="J1381" s="63"/>
    </row>
    <row r="1382" spans="1:10" s="80" customFormat="1" ht="15" customHeight="1">
      <c r="A1382" s="456">
        <v>130201</v>
      </c>
      <c r="B1382" s="570" t="s">
        <v>381</v>
      </c>
      <c r="C1382" s="450" t="s">
        <v>1157</v>
      </c>
      <c r="D1382" s="473">
        <v>15</v>
      </c>
      <c r="E1382" s="654"/>
      <c r="F1382" s="453">
        <f>D1382*E1382</f>
        <v>0</v>
      </c>
      <c r="G1382" s="89"/>
      <c r="H1382" s="90"/>
      <c r="I1382" s="63"/>
      <c r="J1382" s="63"/>
    </row>
    <row r="1383" spans="1:10" s="80" customFormat="1" ht="15" customHeight="1">
      <c r="A1383" s="456">
        <v>130202</v>
      </c>
      <c r="B1383" s="570" t="s">
        <v>382</v>
      </c>
      <c r="C1383" s="450" t="s">
        <v>1157</v>
      </c>
      <c r="D1383" s="473">
        <v>5</v>
      </c>
      <c r="E1383" s="654"/>
      <c r="F1383" s="453">
        <f>D1383*E1383</f>
        <v>0</v>
      </c>
      <c r="G1383" s="89"/>
      <c r="H1383" s="90"/>
      <c r="I1383" s="63"/>
      <c r="J1383" s="63"/>
    </row>
    <row r="1384" spans="1:10" s="80" customFormat="1" ht="15" customHeight="1" hidden="1">
      <c r="A1384" s="456">
        <v>130300</v>
      </c>
      <c r="B1384" s="520" t="s">
        <v>383</v>
      </c>
      <c r="C1384" s="450"/>
      <c r="D1384" s="473"/>
      <c r="E1384" s="454"/>
      <c r="F1384" s="453"/>
      <c r="G1384" s="89"/>
      <c r="H1384" s="90"/>
      <c r="I1384" s="63"/>
      <c r="J1384" s="63"/>
    </row>
    <row r="1385" spans="1:10" s="80" customFormat="1" ht="15" customHeight="1" hidden="1">
      <c r="A1385" s="456">
        <v>130301</v>
      </c>
      <c r="B1385" s="570" t="s">
        <v>384</v>
      </c>
      <c r="C1385" s="450" t="s">
        <v>1157</v>
      </c>
      <c r="D1385" s="473"/>
      <c r="E1385" s="454">
        <v>204.22</v>
      </c>
      <c r="F1385" s="453">
        <f>D1385*E1385</f>
        <v>0</v>
      </c>
      <c r="G1385" s="89"/>
      <c r="H1385" s="90"/>
      <c r="I1385" s="63"/>
      <c r="J1385" s="63"/>
    </row>
    <row r="1386" spans="1:10" s="80" customFormat="1" ht="30" customHeight="1" hidden="1">
      <c r="A1386" s="456"/>
      <c r="B1386" s="457" t="s">
        <v>385</v>
      </c>
      <c r="C1386" s="450"/>
      <c r="D1386" s="473"/>
      <c r="E1386" s="454"/>
      <c r="F1386" s="453"/>
      <c r="G1386" s="89"/>
      <c r="H1386" s="90"/>
      <c r="I1386" s="63"/>
      <c r="J1386" s="63"/>
    </row>
    <row r="1387" spans="1:10" s="80" customFormat="1" ht="45" customHeight="1" hidden="1">
      <c r="A1387" s="456"/>
      <c r="B1387" s="457" t="s">
        <v>386</v>
      </c>
      <c r="C1387" s="450"/>
      <c r="D1387" s="473"/>
      <c r="E1387" s="454"/>
      <c r="F1387" s="453"/>
      <c r="G1387" s="89"/>
      <c r="H1387" s="90"/>
      <c r="I1387" s="63"/>
      <c r="J1387" s="63"/>
    </row>
    <row r="1388" spans="1:10" s="80" customFormat="1" ht="30" customHeight="1" hidden="1">
      <c r="A1388" s="456" t="s">
        <v>387</v>
      </c>
      <c r="B1388" s="458" t="s">
        <v>388</v>
      </c>
      <c r="C1388" s="450" t="s">
        <v>1076</v>
      </c>
      <c r="D1388" s="473"/>
      <c r="E1388" s="454">
        <v>54.62</v>
      </c>
      <c r="F1388" s="453">
        <f>D1388*E1388</f>
        <v>0</v>
      </c>
      <c r="G1388" s="89"/>
      <c r="H1388" s="90"/>
      <c r="I1388" s="63"/>
      <c r="J1388" s="63"/>
    </row>
    <row r="1389" spans="1:10" s="80" customFormat="1" ht="15" customHeight="1" hidden="1">
      <c r="A1389" s="456"/>
      <c r="B1389" s="457" t="s">
        <v>389</v>
      </c>
      <c r="C1389" s="450"/>
      <c r="D1389" s="473"/>
      <c r="E1389" s="454"/>
      <c r="F1389" s="453"/>
      <c r="G1389" s="89"/>
      <c r="H1389" s="90"/>
      <c r="I1389" s="63"/>
      <c r="J1389" s="63"/>
    </row>
    <row r="1390" spans="1:10" s="80" customFormat="1" ht="30" customHeight="1" hidden="1">
      <c r="A1390" s="456" t="s">
        <v>390</v>
      </c>
      <c r="B1390" s="458" t="s">
        <v>391</v>
      </c>
      <c r="C1390" s="450" t="s">
        <v>1076</v>
      </c>
      <c r="D1390" s="473"/>
      <c r="E1390" s="454">
        <v>50.27</v>
      </c>
      <c r="F1390" s="453">
        <f>D1390*E1390</f>
        <v>0</v>
      </c>
      <c r="G1390" s="89"/>
      <c r="H1390" s="90"/>
      <c r="I1390" s="63"/>
      <c r="J1390" s="63"/>
    </row>
    <row r="1391" spans="1:10" s="80" customFormat="1" ht="15" customHeight="1" hidden="1">
      <c r="A1391" s="456"/>
      <c r="B1391" s="457" t="s">
        <v>392</v>
      </c>
      <c r="C1391" s="450"/>
      <c r="D1391" s="473"/>
      <c r="E1391" s="454"/>
      <c r="F1391" s="453"/>
      <c r="G1391" s="89"/>
      <c r="H1391" s="90"/>
      <c r="I1391" s="63"/>
      <c r="J1391" s="63"/>
    </row>
    <row r="1392" spans="1:10" s="80" customFormat="1" ht="30" customHeight="1" hidden="1">
      <c r="A1392" s="456" t="s">
        <v>393</v>
      </c>
      <c r="B1392" s="458" t="s">
        <v>394</v>
      </c>
      <c r="C1392" s="450" t="s">
        <v>1076</v>
      </c>
      <c r="D1392" s="473"/>
      <c r="E1392" s="454">
        <v>100.8</v>
      </c>
      <c r="F1392" s="453">
        <f>D1392*E1392</f>
        <v>0</v>
      </c>
      <c r="G1392" s="89"/>
      <c r="H1392" s="90"/>
      <c r="I1392" s="63"/>
      <c r="J1392" s="63"/>
    </row>
    <row r="1393" spans="1:10" s="80" customFormat="1" ht="15" customHeight="1" hidden="1">
      <c r="A1393" s="456"/>
      <c r="B1393" s="457" t="s">
        <v>389</v>
      </c>
      <c r="C1393" s="450"/>
      <c r="D1393" s="473"/>
      <c r="E1393" s="454"/>
      <c r="F1393" s="453"/>
      <c r="G1393" s="89"/>
      <c r="H1393" s="90"/>
      <c r="I1393" s="63"/>
      <c r="J1393" s="63"/>
    </row>
    <row r="1394" spans="1:10" s="80" customFormat="1" ht="61.5" customHeight="1" hidden="1">
      <c r="A1394" s="456" t="s">
        <v>395</v>
      </c>
      <c r="B1394" s="458" t="s">
        <v>396</v>
      </c>
      <c r="C1394" s="450" t="s">
        <v>1076</v>
      </c>
      <c r="D1394" s="473"/>
      <c r="E1394" s="454">
        <v>293.51</v>
      </c>
      <c r="F1394" s="453">
        <f>D1394*E1394</f>
        <v>0</v>
      </c>
      <c r="G1394" s="89"/>
      <c r="H1394" s="90"/>
      <c r="I1394" s="63"/>
      <c r="J1394" s="63"/>
    </row>
    <row r="1395" spans="1:10" s="80" customFormat="1" ht="15" customHeight="1" hidden="1">
      <c r="A1395" s="456"/>
      <c r="B1395" s="457" t="s">
        <v>392</v>
      </c>
      <c r="C1395" s="450"/>
      <c r="D1395" s="473"/>
      <c r="E1395" s="454"/>
      <c r="F1395" s="453"/>
      <c r="G1395" s="89"/>
      <c r="H1395" s="90"/>
      <c r="I1395" s="63"/>
      <c r="J1395" s="63"/>
    </row>
    <row r="1396" spans="1:10" s="80" customFormat="1" ht="45" customHeight="1" hidden="1">
      <c r="A1396" s="456" t="s">
        <v>397</v>
      </c>
      <c r="B1396" s="458" t="s">
        <v>398</v>
      </c>
      <c r="C1396" s="450" t="s">
        <v>1076</v>
      </c>
      <c r="D1396" s="473"/>
      <c r="E1396" s="454">
        <v>333.51</v>
      </c>
      <c r="F1396" s="453">
        <f>D1396*E1396</f>
        <v>0</v>
      </c>
      <c r="G1396" s="89"/>
      <c r="H1396" s="90"/>
      <c r="I1396" s="63"/>
      <c r="J1396" s="63"/>
    </row>
    <row r="1397" spans="1:10" s="80" customFormat="1" ht="15" customHeight="1" hidden="1">
      <c r="A1397" s="456"/>
      <c r="B1397" s="457" t="s">
        <v>392</v>
      </c>
      <c r="C1397" s="450"/>
      <c r="D1397" s="473"/>
      <c r="E1397" s="454"/>
      <c r="F1397" s="453"/>
      <c r="G1397" s="89"/>
      <c r="H1397" s="90"/>
      <c r="I1397" s="63"/>
      <c r="J1397" s="63"/>
    </row>
    <row r="1398" spans="1:10" s="80" customFormat="1" ht="45" customHeight="1" hidden="1">
      <c r="A1398" s="456" t="s">
        <v>399</v>
      </c>
      <c r="B1398" s="458" t="s">
        <v>400</v>
      </c>
      <c r="C1398" s="450" t="s">
        <v>1076</v>
      </c>
      <c r="D1398" s="473"/>
      <c r="E1398" s="454">
        <v>583.51</v>
      </c>
      <c r="F1398" s="453">
        <f>D1398*E1398</f>
        <v>0</v>
      </c>
      <c r="G1398" s="89"/>
      <c r="H1398" s="90"/>
      <c r="I1398" s="63"/>
      <c r="J1398" s="63"/>
    </row>
    <row r="1399" spans="1:10" s="80" customFormat="1" ht="15" customHeight="1" hidden="1">
      <c r="A1399" s="456"/>
      <c r="B1399" s="457" t="s">
        <v>392</v>
      </c>
      <c r="C1399" s="450"/>
      <c r="D1399" s="480"/>
      <c r="E1399" s="505"/>
      <c r="F1399" s="453"/>
      <c r="G1399" s="89"/>
      <c r="H1399" s="90"/>
      <c r="I1399" s="63"/>
      <c r="J1399" s="63"/>
    </row>
    <row r="1400" spans="1:10" s="660" customFormat="1" ht="17.25" customHeight="1">
      <c r="A1400" s="509"/>
      <c r="B1400" s="461"/>
      <c r="C1400" s="765" t="s">
        <v>1458</v>
      </c>
      <c r="D1400" s="766"/>
      <c r="E1400" s="743"/>
      <c r="F1400" s="466">
        <f>SUM(F1364:F1399)</f>
        <v>0</v>
      </c>
      <c r="G1400" s="669"/>
      <c r="H1400" s="658"/>
      <c r="I1400" s="659"/>
      <c r="J1400" s="659"/>
    </row>
    <row r="1401" spans="1:10" s="653" customFormat="1" ht="18" customHeight="1">
      <c r="A1401" s="670">
        <v>140000</v>
      </c>
      <c r="B1401" s="671" t="s">
        <v>1024</v>
      </c>
      <c r="C1401" s="506"/>
      <c r="D1401" s="672"/>
      <c r="E1401" s="673"/>
      <c r="F1401" s="674"/>
      <c r="G1401" s="650"/>
      <c r="H1401" s="651"/>
      <c r="I1401" s="652"/>
      <c r="J1401" s="652"/>
    </row>
    <row r="1402" spans="1:10" s="80" customFormat="1" ht="15" customHeight="1">
      <c r="A1402" s="448">
        <v>140100</v>
      </c>
      <c r="B1402" s="513" t="s">
        <v>1146</v>
      </c>
      <c r="C1402" s="506"/>
      <c r="D1402" s="473"/>
      <c r="E1402" s="654"/>
      <c r="F1402" s="453"/>
      <c r="G1402" s="89"/>
      <c r="H1402" s="90"/>
      <c r="I1402" s="63"/>
      <c r="J1402" s="63"/>
    </row>
    <row r="1403" spans="1:10" s="572" customFormat="1" ht="45" customHeight="1" hidden="1">
      <c r="A1403" s="456">
        <v>140101</v>
      </c>
      <c r="B1403" s="458" t="s">
        <v>401</v>
      </c>
      <c r="C1403" s="450" t="s">
        <v>1055</v>
      </c>
      <c r="D1403" s="473"/>
      <c r="E1403" s="654">
        <v>17.59</v>
      </c>
      <c r="F1403" s="453">
        <f>D1403*E1403</f>
        <v>0</v>
      </c>
      <c r="G1403" s="89"/>
      <c r="H1403" s="90"/>
      <c r="I1403" s="571"/>
      <c r="J1403" s="571"/>
    </row>
    <row r="1404" spans="1:10" s="124" customFormat="1" ht="15" customHeight="1" hidden="1">
      <c r="A1404" s="456"/>
      <c r="B1404" s="457" t="s">
        <v>1395</v>
      </c>
      <c r="C1404" s="450"/>
      <c r="D1404" s="473"/>
      <c r="E1404" s="654"/>
      <c r="F1404" s="453"/>
      <c r="G1404" s="89"/>
      <c r="H1404" s="90"/>
      <c r="I1404" s="123"/>
      <c r="J1404" s="123"/>
    </row>
    <row r="1405" spans="1:10" s="124" customFormat="1" ht="15" customHeight="1" hidden="1">
      <c r="A1405" s="456"/>
      <c r="B1405" s="457" t="s">
        <v>1406</v>
      </c>
      <c r="C1405" s="450"/>
      <c r="D1405" s="473"/>
      <c r="E1405" s="654"/>
      <c r="F1405" s="453"/>
      <c r="G1405" s="89"/>
      <c r="H1405" s="90"/>
      <c r="I1405" s="123"/>
      <c r="J1405" s="123"/>
    </row>
    <row r="1406" spans="1:10" s="124" customFormat="1" ht="15" customHeight="1" hidden="1">
      <c r="A1406" s="456"/>
      <c r="B1406" s="457" t="s">
        <v>1396</v>
      </c>
      <c r="C1406" s="450"/>
      <c r="D1406" s="473"/>
      <c r="E1406" s="654"/>
      <c r="F1406" s="453"/>
      <c r="G1406" s="89"/>
      <c r="H1406" s="90"/>
      <c r="I1406" s="123"/>
      <c r="J1406" s="123"/>
    </row>
    <row r="1407" spans="1:10" s="124" customFormat="1" ht="15" customHeight="1" hidden="1">
      <c r="A1407" s="456"/>
      <c r="B1407" s="457" t="s">
        <v>1397</v>
      </c>
      <c r="C1407" s="450"/>
      <c r="D1407" s="473"/>
      <c r="E1407" s="654"/>
      <c r="F1407" s="453"/>
      <c r="G1407" s="89"/>
      <c r="H1407" s="90"/>
      <c r="I1407" s="123"/>
      <c r="J1407" s="123"/>
    </row>
    <row r="1408" spans="1:10" s="124" customFormat="1" ht="15" customHeight="1">
      <c r="A1408" s="456" t="s">
        <v>1533</v>
      </c>
      <c r="B1408" s="458" t="s">
        <v>1394</v>
      </c>
      <c r="C1408" s="450" t="s">
        <v>1055</v>
      </c>
      <c r="D1408" s="473">
        <v>203.39</v>
      </c>
      <c r="E1408" s="654"/>
      <c r="F1408" s="453">
        <f>D1408*E1408</f>
        <v>0</v>
      </c>
      <c r="G1408" s="89"/>
      <c r="H1408" s="90"/>
      <c r="I1408" s="123"/>
      <c r="J1408" s="123"/>
    </row>
    <row r="1409" spans="1:10" s="124" customFormat="1" ht="15" customHeight="1">
      <c r="A1409" s="456"/>
      <c r="B1409" s="457" t="s">
        <v>1395</v>
      </c>
      <c r="C1409" s="450"/>
      <c r="D1409" s="473"/>
      <c r="E1409" s="654"/>
      <c r="F1409" s="453"/>
      <c r="G1409" s="89"/>
      <c r="H1409" s="90"/>
      <c r="I1409" s="123"/>
      <c r="J1409" s="123"/>
    </row>
    <row r="1410" spans="1:10" s="124" customFormat="1" ht="15" customHeight="1">
      <c r="A1410" s="456"/>
      <c r="B1410" s="457" t="s">
        <v>1396</v>
      </c>
      <c r="C1410" s="450"/>
      <c r="D1410" s="473"/>
      <c r="E1410" s="654"/>
      <c r="F1410" s="453"/>
      <c r="G1410" s="89"/>
      <c r="H1410" s="90"/>
      <c r="I1410" s="123"/>
      <c r="J1410" s="123"/>
    </row>
    <row r="1411" spans="1:10" s="124" customFormat="1" ht="15" customHeight="1">
      <c r="A1411" s="456"/>
      <c r="B1411" s="457" t="s">
        <v>1397</v>
      </c>
      <c r="C1411" s="450"/>
      <c r="D1411" s="473"/>
      <c r="E1411" s="654"/>
      <c r="F1411" s="453"/>
      <c r="G1411" s="89"/>
      <c r="H1411" s="90"/>
      <c r="I1411" s="123"/>
      <c r="J1411" s="123"/>
    </row>
    <row r="1412" spans="1:10" s="124" customFormat="1" ht="15" customHeight="1" hidden="1">
      <c r="A1412" s="456" t="s">
        <v>402</v>
      </c>
      <c r="B1412" s="458" t="s">
        <v>403</v>
      </c>
      <c r="C1412" s="450" t="s">
        <v>1055</v>
      </c>
      <c r="D1412" s="473"/>
      <c r="E1412" s="654"/>
      <c r="F1412" s="453">
        <f>D1412*E1412</f>
        <v>0</v>
      </c>
      <c r="G1412" s="89"/>
      <c r="H1412" s="90"/>
      <c r="I1412" s="123"/>
      <c r="J1412" s="123"/>
    </row>
    <row r="1413" spans="1:10" s="124" customFormat="1" ht="15" customHeight="1" hidden="1">
      <c r="A1413" s="456"/>
      <c r="B1413" s="457" t="s">
        <v>1395</v>
      </c>
      <c r="C1413" s="450"/>
      <c r="D1413" s="473"/>
      <c r="E1413" s="654"/>
      <c r="F1413" s="453"/>
      <c r="G1413" s="89"/>
      <c r="H1413" s="90"/>
      <c r="I1413" s="123"/>
      <c r="J1413" s="123"/>
    </row>
    <row r="1414" spans="1:10" s="124" customFormat="1" ht="15" customHeight="1" hidden="1">
      <c r="A1414" s="456"/>
      <c r="B1414" s="457" t="s">
        <v>1396</v>
      </c>
      <c r="C1414" s="450"/>
      <c r="D1414" s="473"/>
      <c r="E1414" s="654"/>
      <c r="F1414" s="453"/>
      <c r="G1414" s="89"/>
      <c r="H1414" s="90"/>
      <c r="I1414" s="123"/>
      <c r="J1414" s="123"/>
    </row>
    <row r="1415" spans="1:10" s="572" customFormat="1" ht="30" customHeight="1" hidden="1">
      <c r="A1415" s="456" t="s">
        <v>404</v>
      </c>
      <c r="B1415" s="458" t="s">
        <v>405</v>
      </c>
      <c r="C1415" s="450" t="s">
        <v>1055</v>
      </c>
      <c r="D1415" s="473"/>
      <c r="E1415" s="654"/>
      <c r="F1415" s="453">
        <f>D1415*E1415</f>
        <v>0</v>
      </c>
      <c r="G1415" s="89"/>
      <c r="H1415" s="90"/>
      <c r="I1415" s="571"/>
      <c r="J1415" s="571"/>
    </row>
    <row r="1416" spans="1:10" s="124" customFormat="1" ht="15" customHeight="1" hidden="1">
      <c r="A1416" s="456"/>
      <c r="B1416" s="457" t="s">
        <v>1153</v>
      </c>
      <c r="C1416" s="450"/>
      <c r="D1416" s="473"/>
      <c r="E1416" s="654"/>
      <c r="F1416" s="453"/>
      <c r="G1416" s="89"/>
      <c r="H1416" s="90"/>
      <c r="I1416" s="123"/>
      <c r="J1416" s="123"/>
    </row>
    <row r="1417" spans="1:10" s="124" customFormat="1" ht="15" customHeight="1" hidden="1">
      <c r="A1417" s="456"/>
      <c r="B1417" s="457" t="s">
        <v>1150</v>
      </c>
      <c r="C1417" s="450"/>
      <c r="D1417" s="473"/>
      <c r="E1417" s="654"/>
      <c r="F1417" s="453"/>
      <c r="G1417" s="89"/>
      <c r="H1417" s="90"/>
      <c r="I1417" s="123"/>
      <c r="J1417" s="123"/>
    </row>
    <row r="1418" spans="1:10" s="124" customFormat="1" ht="15" customHeight="1">
      <c r="A1418" s="456" t="s">
        <v>406</v>
      </c>
      <c r="B1418" s="458" t="s">
        <v>407</v>
      </c>
      <c r="C1418" s="450" t="s">
        <v>1055</v>
      </c>
      <c r="D1418" s="473">
        <v>203.39</v>
      </c>
      <c r="E1418" s="654"/>
      <c r="F1418" s="453">
        <f>D1418*E1418</f>
        <v>0</v>
      </c>
      <c r="G1418" s="89"/>
      <c r="H1418" s="90"/>
      <c r="I1418" s="123"/>
      <c r="J1418" s="123"/>
    </row>
    <row r="1419" spans="1:10" s="124" customFormat="1" ht="15" customHeight="1" hidden="1">
      <c r="A1419" s="456" t="s">
        <v>1534</v>
      </c>
      <c r="B1419" s="458" t="s">
        <v>1398</v>
      </c>
      <c r="C1419" s="450" t="s">
        <v>1055</v>
      </c>
      <c r="D1419" s="473"/>
      <c r="E1419" s="654"/>
      <c r="F1419" s="453">
        <f>D1419*E1419</f>
        <v>0</v>
      </c>
      <c r="G1419" s="89"/>
      <c r="H1419" s="90"/>
      <c r="I1419" s="123"/>
      <c r="J1419" s="123"/>
    </row>
    <row r="1420" spans="1:10" s="124" customFormat="1" ht="45" customHeight="1" hidden="1">
      <c r="A1420" s="456" t="s">
        <v>408</v>
      </c>
      <c r="B1420" s="458" t="s">
        <v>409</v>
      </c>
      <c r="C1420" s="450" t="s">
        <v>1055</v>
      </c>
      <c r="D1420" s="473"/>
      <c r="E1420" s="654"/>
      <c r="F1420" s="453">
        <f>D1420*E1420</f>
        <v>0</v>
      </c>
      <c r="G1420" s="89"/>
      <c r="H1420" s="90"/>
      <c r="I1420" s="123"/>
      <c r="J1420" s="123"/>
    </row>
    <row r="1421" spans="1:10" s="124" customFormat="1" ht="30" customHeight="1" hidden="1">
      <c r="A1421" s="456" t="s">
        <v>410</v>
      </c>
      <c r="B1421" s="573" t="s">
        <v>411</v>
      </c>
      <c r="C1421" s="450" t="s">
        <v>1055</v>
      </c>
      <c r="D1421" s="473"/>
      <c r="E1421" s="654"/>
      <c r="F1421" s="453">
        <f>D1421*E1421</f>
        <v>0</v>
      </c>
      <c r="G1421" s="89"/>
      <c r="H1421" s="90"/>
      <c r="I1421" s="123"/>
      <c r="J1421" s="123"/>
    </row>
    <row r="1422" spans="1:10" s="124" customFormat="1" ht="15" customHeight="1" hidden="1">
      <c r="A1422" s="456"/>
      <c r="B1422" s="534" t="s">
        <v>1150</v>
      </c>
      <c r="C1422" s="450"/>
      <c r="D1422" s="473"/>
      <c r="E1422" s="654"/>
      <c r="F1422" s="453"/>
      <c r="G1422" s="89"/>
      <c r="H1422" s="90"/>
      <c r="I1422" s="123"/>
      <c r="J1422" s="123"/>
    </row>
    <row r="1423" spans="1:10" s="124" customFormat="1" ht="15" customHeight="1" hidden="1">
      <c r="A1423" s="456"/>
      <c r="B1423" s="534" t="s">
        <v>412</v>
      </c>
      <c r="C1423" s="450"/>
      <c r="D1423" s="473"/>
      <c r="E1423" s="654"/>
      <c r="F1423" s="453"/>
      <c r="G1423" s="89"/>
      <c r="H1423" s="90"/>
      <c r="I1423" s="123"/>
      <c r="J1423" s="123"/>
    </row>
    <row r="1424" spans="1:10" s="124" customFormat="1" ht="15" customHeight="1" hidden="1">
      <c r="A1424" s="456"/>
      <c r="B1424" s="534" t="s">
        <v>1397</v>
      </c>
      <c r="C1424" s="450"/>
      <c r="D1424" s="473"/>
      <c r="E1424" s="654"/>
      <c r="F1424" s="453"/>
      <c r="G1424" s="89"/>
      <c r="H1424" s="90"/>
      <c r="I1424" s="123"/>
      <c r="J1424" s="123"/>
    </row>
    <row r="1425" spans="1:10" s="124" customFormat="1" ht="15" customHeight="1" hidden="1">
      <c r="A1425" s="456"/>
      <c r="B1425" s="534" t="s">
        <v>413</v>
      </c>
      <c r="C1425" s="450"/>
      <c r="D1425" s="473"/>
      <c r="E1425" s="654"/>
      <c r="F1425" s="453"/>
      <c r="G1425" s="89"/>
      <c r="H1425" s="90"/>
      <c r="I1425" s="123"/>
      <c r="J1425" s="123"/>
    </row>
    <row r="1426" spans="1:10" s="124" customFormat="1" ht="30" customHeight="1" hidden="1">
      <c r="A1426" s="456"/>
      <c r="B1426" s="534" t="s">
        <v>414</v>
      </c>
      <c r="C1426" s="450"/>
      <c r="D1426" s="473"/>
      <c r="E1426" s="654"/>
      <c r="F1426" s="453"/>
      <c r="G1426" s="89"/>
      <c r="H1426" s="90"/>
      <c r="I1426" s="123"/>
      <c r="J1426" s="123"/>
    </row>
    <row r="1427" spans="1:10" s="124" customFormat="1" ht="30" customHeight="1" hidden="1">
      <c r="A1427" s="456" t="s">
        <v>415</v>
      </c>
      <c r="B1427" s="573" t="s">
        <v>416</v>
      </c>
      <c r="C1427" s="450" t="s">
        <v>1055</v>
      </c>
      <c r="D1427" s="473"/>
      <c r="E1427" s="654"/>
      <c r="F1427" s="453">
        <f>D1427*E1427</f>
        <v>0</v>
      </c>
      <c r="G1427" s="89"/>
      <c r="H1427" s="90"/>
      <c r="I1427" s="123"/>
      <c r="J1427" s="123"/>
    </row>
    <row r="1428" spans="1:10" s="124" customFormat="1" ht="15" customHeight="1" hidden="1">
      <c r="A1428" s="456"/>
      <c r="B1428" s="534" t="s">
        <v>1400</v>
      </c>
      <c r="C1428" s="450"/>
      <c r="D1428" s="473"/>
      <c r="E1428" s="654"/>
      <c r="F1428" s="453"/>
      <c r="G1428" s="89"/>
      <c r="H1428" s="90"/>
      <c r="I1428" s="123"/>
      <c r="J1428" s="123"/>
    </row>
    <row r="1429" spans="1:10" s="124" customFormat="1" ht="15" customHeight="1" hidden="1">
      <c r="A1429" s="456"/>
      <c r="B1429" s="534" t="s">
        <v>1401</v>
      </c>
      <c r="C1429" s="450"/>
      <c r="D1429" s="473"/>
      <c r="E1429" s="654"/>
      <c r="F1429" s="453"/>
      <c r="G1429" s="89"/>
      <c r="H1429" s="90"/>
      <c r="I1429" s="123"/>
      <c r="J1429" s="123"/>
    </row>
    <row r="1430" spans="1:10" s="124" customFormat="1" ht="30" customHeight="1" hidden="1">
      <c r="A1430" s="456"/>
      <c r="B1430" s="534" t="s">
        <v>414</v>
      </c>
      <c r="C1430" s="450"/>
      <c r="D1430" s="473"/>
      <c r="E1430" s="654"/>
      <c r="F1430" s="453"/>
      <c r="G1430" s="89"/>
      <c r="H1430" s="90"/>
      <c r="I1430" s="123"/>
      <c r="J1430" s="123"/>
    </row>
    <row r="1431" spans="1:10" s="124" customFormat="1" ht="30" customHeight="1">
      <c r="A1431" s="456" t="s">
        <v>417</v>
      </c>
      <c r="B1431" s="573" t="s">
        <v>1399</v>
      </c>
      <c r="C1431" s="450" t="s">
        <v>1055</v>
      </c>
      <c r="D1431" s="473">
        <v>97.49</v>
      </c>
      <c r="E1431" s="654"/>
      <c r="F1431" s="453">
        <f>D1431*E1431</f>
        <v>0</v>
      </c>
      <c r="G1431" s="89"/>
      <c r="H1431" s="90"/>
      <c r="I1431" s="123"/>
      <c r="J1431" s="123"/>
    </row>
    <row r="1432" spans="1:10" s="124" customFormat="1" ht="15" customHeight="1">
      <c r="A1432" s="456"/>
      <c r="B1432" s="534" t="s">
        <v>1400</v>
      </c>
      <c r="C1432" s="450"/>
      <c r="D1432" s="473"/>
      <c r="E1432" s="654"/>
      <c r="F1432" s="453"/>
      <c r="G1432" s="89"/>
      <c r="H1432" s="90"/>
      <c r="I1432" s="123"/>
      <c r="J1432" s="123"/>
    </row>
    <row r="1433" spans="1:10" s="124" customFormat="1" ht="15" customHeight="1">
      <c r="A1433" s="456"/>
      <c r="B1433" s="534" t="s">
        <v>1401</v>
      </c>
      <c r="C1433" s="450"/>
      <c r="D1433" s="473"/>
      <c r="E1433" s="654"/>
      <c r="F1433" s="453"/>
      <c r="G1433" s="89"/>
      <c r="H1433" s="90"/>
      <c r="I1433" s="123"/>
      <c r="J1433" s="123"/>
    </row>
    <row r="1434" spans="1:10" s="124" customFormat="1" ht="30" customHeight="1">
      <c r="A1434" s="456" t="s">
        <v>418</v>
      </c>
      <c r="B1434" s="573" t="s">
        <v>1402</v>
      </c>
      <c r="C1434" s="450" t="s">
        <v>1055</v>
      </c>
      <c r="D1434" s="473">
        <v>97.49</v>
      </c>
      <c r="E1434" s="654"/>
      <c r="F1434" s="453">
        <f>D1434*E1434</f>
        <v>0</v>
      </c>
      <c r="G1434" s="89"/>
      <c r="H1434" s="90"/>
      <c r="I1434" s="123"/>
      <c r="J1434" s="123"/>
    </row>
    <row r="1435" spans="1:10" s="124" customFormat="1" ht="15" customHeight="1">
      <c r="A1435" s="456"/>
      <c r="B1435" s="534" t="s">
        <v>1403</v>
      </c>
      <c r="C1435" s="450"/>
      <c r="D1435" s="473"/>
      <c r="E1435" s="654"/>
      <c r="F1435" s="453"/>
      <c r="G1435" s="89"/>
      <c r="H1435" s="90"/>
      <c r="I1435" s="123"/>
      <c r="J1435" s="123"/>
    </row>
    <row r="1436" spans="1:10" s="80" customFormat="1" ht="15" customHeight="1">
      <c r="A1436" s="456" t="s">
        <v>419</v>
      </c>
      <c r="B1436" s="520" t="s">
        <v>1352</v>
      </c>
      <c r="C1436" s="450"/>
      <c r="D1436" s="473"/>
      <c r="E1436" s="654"/>
      <c r="F1436" s="453"/>
      <c r="G1436" s="89"/>
      <c r="H1436" s="90"/>
      <c r="I1436" s="63"/>
      <c r="J1436" s="63"/>
    </row>
    <row r="1437" spans="1:10" s="91" customFormat="1" ht="45" customHeight="1" hidden="1">
      <c r="A1437" s="456" t="s">
        <v>420</v>
      </c>
      <c r="B1437" s="458" t="s">
        <v>421</v>
      </c>
      <c r="C1437" s="450" t="s">
        <v>1076</v>
      </c>
      <c r="D1437" s="473"/>
      <c r="E1437" s="654"/>
      <c r="F1437" s="453">
        <f>D1437*E1437</f>
        <v>0</v>
      </c>
      <c r="G1437" s="89"/>
      <c r="H1437" s="90"/>
      <c r="I1437" s="90"/>
      <c r="J1437" s="90"/>
    </row>
    <row r="1438" spans="1:10" s="91" customFormat="1" ht="21" customHeight="1">
      <c r="A1438" s="456" t="s">
        <v>422</v>
      </c>
      <c r="B1438" s="458" t="s">
        <v>423</v>
      </c>
      <c r="C1438" s="450" t="s">
        <v>1076</v>
      </c>
      <c r="D1438" s="473">
        <v>45</v>
      </c>
      <c r="E1438" s="654"/>
      <c r="F1438" s="453">
        <f>D1438*E1438</f>
        <v>0</v>
      </c>
      <c r="G1438" s="89"/>
      <c r="H1438" s="90"/>
      <c r="I1438" s="90"/>
      <c r="J1438" s="90"/>
    </row>
    <row r="1439" spans="1:10" s="91" customFormat="1" ht="30" customHeight="1" hidden="1">
      <c r="A1439" s="456" t="s">
        <v>424</v>
      </c>
      <c r="B1439" s="458" t="s">
        <v>425</v>
      </c>
      <c r="C1439" s="450" t="s">
        <v>1076</v>
      </c>
      <c r="D1439" s="480"/>
      <c r="E1439" s="454">
        <v>4.03</v>
      </c>
      <c r="F1439" s="453">
        <f>D1439*E1439</f>
        <v>0</v>
      </c>
      <c r="G1439" s="89"/>
      <c r="H1439" s="90"/>
      <c r="I1439" s="90"/>
      <c r="J1439" s="90"/>
    </row>
    <row r="1440" spans="1:10" s="80" customFormat="1" ht="18" customHeight="1">
      <c r="A1440" s="482"/>
      <c r="B1440" s="483"/>
      <c r="C1440" s="765" t="s">
        <v>1458</v>
      </c>
      <c r="D1440" s="766"/>
      <c r="E1440" s="743"/>
      <c r="F1440" s="466">
        <f>SUM(F1403:F1439)</f>
        <v>0</v>
      </c>
      <c r="G1440" s="84"/>
      <c r="H1440" s="90"/>
      <c r="I1440" s="63"/>
      <c r="J1440" s="63"/>
    </row>
    <row r="1441" spans="1:10" s="653" customFormat="1" ht="18" customHeight="1">
      <c r="A1441" s="441">
        <v>150000</v>
      </c>
      <c r="B1441" s="646" t="s">
        <v>1025</v>
      </c>
      <c r="C1441" s="442"/>
      <c r="D1441" s="647"/>
      <c r="E1441" s="648"/>
      <c r="F1441" s="649"/>
      <c r="G1441" s="650"/>
      <c r="H1441" s="651"/>
      <c r="I1441" s="652"/>
      <c r="J1441" s="652"/>
    </row>
    <row r="1442" spans="1:10" s="80" customFormat="1" ht="15" customHeight="1" hidden="1">
      <c r="A1442" s="448">
        <v>150100</v>
      </c>
      <c r="B1442" s="513" t="s">
        <v>1404</v>
      </c>
      <c r="C1442" s="506"/>
      <c r="D1442" s="564"/>
      <c r="E1442" s="668"/>
      <c r="F1442" s="499"/>
      <c r="G1442" s="84"/>
      <c r="H1442" s="90"/>
      <c r="I1442" s="63"/>
      <c r="J1442" s="63"/>
    </row>
    <row r="1443" spans="1:10" s="80" customFormat="1" ht="30" customHeight="1" hidden="1">
      <c r="A1443" s="456">
        <v>150101</v>
      </c>
      <c r="B1443" s="458" t="s">
        <v>426</v>
      </c>
      <c r="C1443" s="450" t="s">
        <v>1467</v>
      </c>
      <c r="D1443" s="564"/>
      <c r="E1443" s="668">
        <v>67.45</v>
      </c>
      <c r="F1443" s="499">
        <f>D1443*E1443</f>
        <v>0</v>
      </c>
      <c r="G1443" s="84"/>
      <c r="H1443" s="90"/>
      <c r="I1443" s="63"/>
      <c r="J1443" s="63"/>
    </row>
    <row r="1444" spans="1:10" s="80" customFormat="1" ht="15" customHeight="1" hidden="1">
      <c r="A1444" s="456"/>
      <c r="B1444" s="457" t="s">
        <v>1150</v>
      </c>
      <c r="C1444" s="450"/>
      <c r="D1444" s="564"/>
      <c r="E1444" s="668"/>
      <c r="F1444" s="499"/>
      <c r="G1444" s="84"/>
      <c r="H1444" s="90"/>
      <c r="I1444" s="63"/>
      <c r="J1444" s="63"/>
    </row>
    <row r="1445" spans="1:10" s="80" customFormat="1" ht="15" customHeight="1" hidden="1">
      <c r="A1445" s="456"/>
      <c r="B1445" s="457" t="s">
        <v>1153</v>
      </c>
      <c r="C1445" s="450"/>
      <c r="D1445" s="564"/>
      <c r="E1445" s="668"/>
      <c r="F1445" s="499"/>
      <c r="G1445" s="84"/>
      <c r="H1445" s="90"/>
      <c r="I1445" s="63"/>
      <c r="J1445" s="63"/>
    </row>
    <row r="1446" spans="1:10" s="80" customFormat="1" ht="30" customHeight="1" hidden="1">
      <c r="A1446" s="456"/>
      <c r="B1446" s="457" t="s">
        <v>427</v>
      </c>
      <c r="C1446" s="450"/>
      <c r="D1446" s="564"/>
      <c r="E1446" s="668"/>
      <c r="F1446" s="499"/>
      <c r="G1446" s="84"/>
      <c r="H1446" s="90"/>
      <c r="I1446" s="63"/>
      <c r="J1446" s="63"/>
    </row>
    <row r="1447" spans="1:10" s="80" customFormat="1" ht="45" customHeight="1" hidden="1">
      <c r="A1447" s="456" t="s">
        <v>428</v>
      </c>
      <c r="B1447" s="458" t="s">
        <v>429</v>
      </c>
      <c r="C1447" s="450" t="s">
        <v>1467</v>
      </c>
      <c r="D1447" s="564"/>
      <c r="E1447" s="668">
        <v>143.74</v>
      </c>
      <c r="F1447" s="499">
        <f>D1447*E1447</f>
        <v>0</v>
      </c>
      <c r="G1447" s="84"/>
      <c r="H1447" s="90"/>
      <c r="I1447" s="63"/>
      <c r="J1447" s="63"/>
    </row>
    <row r="1448" spans="1:10" s="80" customFormat="1" ht="15" customHeight="1" hidden="1">
      <c r="A1448" s="456"/>
      <c r="B1448" s="457" t="s">
        <v>1153</v>
      </c>
      <c r="C1448" s="450"/>
      <c r="D1448" s="564"/>
      <c r="E1448" s="668"/>
      <c r="F1448" s="499"/>
      <c r="G1448" s="84"/>
      <c r="H1448" s="90"/>
      <c r="I1448" s="63"/>
      <c r="J1448" s="63"/>
    </row>
    <row r="1449" spans="1:10" s="80" customFormat="1" ht="15" customHeight="1" hidden="1">
      <c r="A1449" s="456"/>
      <c r="B1449" s="457" t="s">
        <v>1150</v>
      </c>
      <c r="C1449" s="450"/>
      <c r="D1449" s="564"/>
      <c r="E1449" s="668"/>
      <c r="F1449" s="499"/>
      <c r="G1449" s="84"/>
      <c r="H1449" s="90"/>
      <c r="I1449" s="63"/>
      <c r="J1449" s="63"/>
    </row>
    <row r="1450" spans="1:10" s="80" customFormat="1" ht="30" customHeight="1" hidden="1">
      <c r="A1450" s="456"/>
      <c r="B1450" s="457" t="s">
        <v>430</v>
      </c>
      <c r="C1450" s="450"/>
      <c r="D1450" s="564"/>
      <c r="E1450" s="668"/>
      <c r="F1450" s="499"/>
      <c r="G1450" s="84"/>
      <c r="H1450" s="90"/>
      <c r="I1450" s="63"/>
      <c r="J1450" s="63"/>
    </row>
    <row r="1451" spans="1:10" s="80" customFormat="1" ht="15" customHeight="1" hidden="1">
      <c r="A1451" s="456"/>
      <c r="B1451" s="457" t="s">
        <v>431</v>
      </c>
      <c r="C1451" s="450"/>
      <c r="D1451" s="564"/>
      <c r="E1451" s="668"/>
      <c r="F1451" s="499"/>
      <c r="G1451" s="84"/>
      <c r="H1451" s="90"/>
      <c r="I1451" s="63"/>
      <c r="J1451" s="63"/>
    </row>
    <row r="1452" spans="1:10" s="80" customFormat="1" ht="15" customHeight="1" hidden="1">
      <c r="A1452" s="456"/>
      <c r="B1452" s="457" t="s">
        <v>432</v>
      </c>
      <c r="C1452" s="450"/>
      <c r="D1452" s="564"/>
      <c r="E1452" s="668"/>
      <c r="F1452" s="499"/>
      <c r="G1452" s="84"/>
      <c r="H1452" s="90"/>
      <c r="I1452" s="63"/>
      <c r="J1452" s="63"/>
    </row>
    <row r="1453" spans="1:10" s="80" customFormat="1" ht="30" customHeight="1" hidden="1">
      <c r="A1453" s="456" t="s">
        <v>433</v>
      </c>
      <c r="B1453" s="458" t="s">
        <v>434</v>
      </c>
      <c r="C1453" s="450" t="s">
        <v>1467</v>
      </c>
      <c r="D1453" s="564"/>
      <c r="E1453" s="668">
        <v>32.99</v>
      </c>
      <c r="F1453" s="499">
        <f>D1453*E1453</f>
        <v>0</v>
      </c>
      <c r="G1453" s="84"/>
      <c r="H1453" s="90"/>
      <c r="I1453" s="63"/>
      <c r="J1453" s="63"/>
    </row>
    <row r="1454" spans="1:10" s="80" customFormat="1" ht="15" customHeight="1" hidden="1">
      <c r="A1454" s="456"/>
      <c r="B1454" s="457" t="s">
        <v>435</v>
      </c>
      <c r="C1454" s="450"/>
      <c r="D1454" s="564"/>
      <c r="E1454" s="668"/>
      <c r="F1454" s="499"/>
      <c r="G1454" s="84"/>
      <c r="H1454" s="90"/>
      <c r="I1454" s="63"/>
      <c r="J1454" s="63"/>
    </row>
    <row r="1455" spans="1:10" s="80" customFormat="1" ht="30" customHeight="1" hidden="1">
      <c r="A1455" s="456"/>
      <c r="B1455" s="457" t="s">
        <v>436</v>
      </c>
      <c r="C1455" s="450"/>
      <c r="D1455" s="564"/>
      <c r="E1455" s="668"/>
      <c r="F1455" s="499"/>
      <c r="G1455" s="84"/>
      <c r="H1455" s="90"/>
      <c r="I1455" s="63"/>
      <c r="J1455" s="63"/>
    </row>
    <row r="1456" spans="1:10" s="80" customFormat="1" ht="15" customHeight="1" hidden="1">
      <c r="A1456" s="456"/>
      <c r="B1456" s="457" t="s">
        <v>437</v>
      </c>
      <c r="C1456" s="450"/>
      <c r="D1456" s="564"/>
      <c r="E1456" s="668"/>
      <c r="F1456" s="499"/>
      <c r="G1456" s="84"/>
      <c r="H1456" s="90"/>
      <c r="I1456" s="63"/>
      <c r="J1456" s="63"/>
    </row>
    <row r="1457" spans="1:10" s="80" customFormat="1" ht="45" customHeight="1" hidden="1">
      <c r="A1457" s="456" t="s">
        <v>438</v>
      </c>
      <c r="B1457" s="458" t="s">
        <v>439</v>
      </c>
      <c r="C1457" s="450" t="s">
        <v>1467</v>
      </c>
      <c r="D1457" s="564"/>
      <c r="E1457" s="668">
        <v>40.45</v>
      </c>
      <c r="F1457" s="499">
        <f>D1457*E1457</f>
        <v>0</v>
      </c>
      <c r="G1457" s="84"/>
      <c r="H1457" s="90"/>
      <c r="I1457" s="63"/>
      <c r="J1457" s="63"/>
    </row>
    <row r="1458" spans="1:10" s="80" customFormat="1" ht="30" customHeight="1" hidden="1">
      <c r="A1458" s="456"/>
      <c r="B1458" s="457" t="s">
        <v>440</v>
      </c>
      <c r="C1458" s="450"/>
      <c r="D1458" s="564"/>
      <c r="E1458" s="668"/>
      <c r="F1458" s="499"/>
      <c r="G1458" s="84"/>
      <c r="H1458" s="90"/>
      <c r="I1458" s="63"/>
      <c r="J1458" s="63"/>
    </row>
    <row r="1459" spans="1:10" s="80" customFormat="1" ht="15" customHeight="1" hidden="1">
      <c r="A1459" s="456"/>
      <c r="B1459" s="457" t="s">
        <v>441</v>
      </c>
      <c r="C1459" s="450"/>
      <c r="D1459" s="564"/>
      <c r="E1459" s="668"/>
      <c r="F1459" s="499"/>
      <c r="G1459" s="84"/>
      <c r="H1459" s="90"/>
      <c r="I1459" s="63"/>
      <c r="J1459" s="63"/>
    </row>
    <row r="1460" spans="1:10" s="80" customFormat="1" ht="15" customHeight="1" hidden="1">
      <c r="A1460" s="456"/>
      <c r="B1460" s="457" t="s">
        <v>442</v>
      </c>
      <c r="C1460" s="450"/>
      <c r="D1460" s="564"/>
      <c r="E1460" s="668"/>
      <c r="F1460" s="499"/>
      <c r="G1460" s="84"/>
      <c r="H1460" s="90"/>
      <c r="I1460" s="63"/>
      <c r="J1460" s="63"/>
    </row>
    <row r="1461" spans="1:10" s="80" customFormat="1" ht="30" customHeight="1" hidden="1">
      <c r="A1461" s="456" t="s">
        <v>443</v>
      </c>
      <c r="B1461" s="458" t="s">
        <v>444</v>
      </c>
      <c r="C1461" s="450" t="s">
        <v>1467</v>
      </c>
      <c r="D1461" s="564"/>
      <c r="E1461" s="668">
        <v>39.7</v>
      </c>
      <c r="F1461" s="499">
        <f>D1461*E1461</f>
        <v>0</v>
      </c>
      <c r="G1461" s="84"/>
      <c r="H1461" s="90"/>
      <c r="I1461" s="63"/>
      <c r="J1461" s="63"/>
    </row>
    <row r="1462" spans="1:10" s="80" customFormat="1" ht="30" customHeight="1" hidden="1">
      <c r="A1462" s="456"/>
      <c r="B1462" s="457" t="s">
        <v>445</v>
      </c>
      <c r="C1462" s="450"/>
      <c r="D1462" s="564"/>
      <c r="E1462" s="668"/>
      <c r="F1462" s="499"/>
      <c r="G1462" s="84"/>
      <c r="H1462" s="90"/>
      <c r="I1462" s="63"/>
      <c r="J1462" s="63"/>
    </row>
    <row r="1463" spans="1:10" s="80" customFormat="1" ht="30" customHeight="1" hidden="1">
      <c r="A1463" s="456"/>
      <c r="B1463" s="457" t="s">
        <v>446</v>
      </c>
      <c r="C1463" s="450"/>
      <c r="D1463" s="564"/>
      <c r="E1463" s="668"/>
      <c r="F1463" s="499"/>
      <c r="G1463" s="84"/>
      <c r="H1463" s="90"/>
      <c r="I1463" s="63"/>
      <c r="J1463" s="63"/>
    </row>
    <row r="1464" spans="1:10" s="80" customFormat="1" ht="30" customHeight="1" hidden="1">
      <c r="A1464" s="456" t="s">
        <v>1535</v>
      </c>
      <c r="B1464" s="458" t="s">
        <v>1405</v>
      </c>
      <c r="C1464" s="450" t="s">
        <v>1467</v>
      </c>
      <c r="D1464" s="564"/>
      <c r="E1464" s="668">
        <v>20.13</v>
      </c>
      <c r="F1464" s="499">
        <f>D1464*E1464</f>
        <v>0</v>
      </c>
      <c r="G1464" s="84"/>
      <c r="H1464" s="90"/>
      <c r="I1464" s="63"/>
      <c r="J1464" s="63"/>
    </row>
    <row r="1465" spans="1:10" s="80" customFormat="1" ht="15" customHeight="1" hidden="1">
      <c r="A1465" s="456"/>
      <c r="B1465" s="457" t="s">
        <v>1406</v>
      </c>
      <c r="C1465" s="450"/>
      <c r="D1465" s="564"/>
      <c r="E1465" s="668"/>
      <c r="F1465" s="499"/>
      <c r="G1465" s="84"/>
      <c r="H1465" s="90"/>
      <c r="I1465" s="63"/>
      <c r="J1465" s="63"/>
    </row>
    <row r="1466" spans="1:10" s="80" customFormat="1" ht="15" customHeight="1" hidden="1">
      <c r="A1466" s="456"/>
      <c r="B1466" s="457" t="s">
        <v>1396</v>
      </c>
      <c r="C1466" s="450"/>
      <c r="D1466" s="564"/>
      <c r="E1466" s="668"/>
      <c r="F1466" s="499"/>
      <c r="G1466" s="84"/>
      <c r="H1466" s="90"/>
      <c r="I1466" s="63"/>
      <c r="J1466" s="63"/>
    </row>
    <row r="1467" spans="1:10" s="80" customFormat="1" ht="15" customHeight="1" hidden="1">
      <c r="A1467" s="456"/>
      <c r="B1467" s="457" t="s">
        <v>1150</v>
      </c>
      <c r="C1467" s="450"/>
      <c r="D1467" s="564"/>
      <c r="E1467" s="668"/>
      <c r="F1467" s="499"/>
      <c r="G1467" s="84"/>
      <c r="H1467" s="90"/>
      <c r="I1467" s="63"/>
      <c r="J1467" s="63"/>
    </row>
    <row r="1468" spans="1:10" s="80" customFormat="1" ht="30" customHeight="1" hidden="1">
      <c r="A1468" s="456" t="s">
        <v>447</v>
      </c>
      <c r="B1468" s="458" t="s">
        <v>448</v>
      </c>
      <c r="C1468" s="450" t="s">
        <v>1055</v>
      </c>
      <c r="D1468" s="564"/>
      <c r="E1468" s="668">
        <v>17.13</v>
      </c>
      <c r="F1468" s="499">
        <f>D1468*E1468</f>
        <v>0</v>
      </c>
      <c r="G1468" s="84"/>
      <c r="H1468" s="90"/>
      <c r="I1468" s="63"/>
      <c r="J1468" s="63"/>
    </row>
    <row r="1469" spans="1:10" s="80" customFormat="1" ht="15" customHeight="1" hidden="1">
      <c r="A1469" s="456"/>
      <c r="B1469" s="457" t="s">
        <v>1409</v>
      </c>
      <c r="C1469" s="450"/>
      <c r="D1469" s="564"/>
      <c r="E1469" s="668"/>
      <c r="F1469" s="499"/>
      <c r="G1469" s="84"/>
      <c r="H1469" s="90"/>
      <c r="I1469" s="63"/>
      <c r="J1469" s="63"/>
    </row>
    <row r="1470" spans="1:10" s="80" customFormat="1" ht="15" customHeight="1" hidden="1">
      <c r="A1470" s="456"/>
      <c r="B1470" s="457" t="s">
        <v>1150</v>
      </c>
      <c r="C1470" s="450"/>
      <c r="D1470" s="564"/>
      <c r="E1470" s="668"/>
      <c r="F1470" s="499"/>
      <c r="G1470" s="84"/>
      <c r="H1470" s="90"/>
      <c r="I1470" s="63"/>
      <c r="J1470" s="63"/>
    </row>
    <row r="1471" spans="1:10" s="80" customFormat="1" ht="15" customHeight="1" hidden="1">
      <c r="A1471" s="456"/>
      <c r="B1471" s="457" t="s">
        <v>1406</v>
      </c>
      <c r="C1471" s="450"/>
      <c r="D1471" s="564"/>
      <c r="E1471" s="668"/>
      <c r="F1471" s="499"/>
      <c r="G1471" s="84"/>
      <c r="H1471" s="90"/>
      <c r="I1471" s="63"/>
      <c r="J1471" s="63"/>
    </row>
    <row r="1472" spans="1:10" s="80" customFormat="1" ht="15" customHeight="1" hidden="1">
      <c r="A1472" s="456" t="s">
        <v>449</v>
      </c>
      <c r="B1472" s="520" t="s">
        <v>1407</v>
      </c>
      <c r="C1472" s="450"/>
      <c r="D1472" s="564"/>
      <c r="E1472" s="668"/>
      <c r="F1472" s="499"/>
      <c r="G1472" s="84"/>
      <c r="H1472" s="90"/>
      <c r="I1472" s="63"/>
      <c r="J1472" s="63"/>
    </row>
    <row r="1473" spans="1:10" s="80" customFormat="1" ht="18" customHeight="1" hidden="1">
      <c r="A1473" s="456" t="s">
        <v>450</v>
      </c>
      <c r="B1473" s="458" t="s">
        <v>451</v>
      </c>
      <c r="C1473" s="450" t="s">
        <v>1076</v>
      </c>
      <c r="D1473" s="564"/>
      <c r="E1473" s="668">
        <v>12.4</v>
      </c>
      <c r="F1473" s="499">
        <f>D1473*E1473</f>
        <v>0</v>
      </c>
      <c r="G1473" s="84"/>
      <c r="H1473" s="90"/>
      <c r="I1473" s="63"/>
      <c r="J1473" s="63"/>
    </row>
    <row r="1474" spans="1:10" s="80" customFormat="1" ht="15" customHeight="1" hidden="1">
      <c r="A1474" s="456"/>
      <c r="B1474" s="457" t="s">
        <v>452</v>
      </c>
      <c r="C1474" s="450"/>
      <c r="D1474" s="564"/>
      <c r="E1474" s="668"/>
      <c r="F1474" s="499"/>
      <c r="G1474" s="84"/>
      <c r="H1474" s="90"/>
      <c r="I1474" s="63"/>
      <c r="J1474" s="63"/>
    </row>
    <row r="1475" spans="1:10" s="80" customFormat="1" ht="15" customHeight="1" hidden="1">
      <c r="A1475" s="456"/>
      <c r="B1475" s="457" t="s">
        <v>453</v>
      </c>
      <c r="C1475" s="450"/>
      <c r="D1475" s="564"/>
      <c r="E1475" s="668"/>
      <c r="F1475" s="499"/>
      <c r="G1475" s="84"/>
      <c r="H1475" s="90"/>
      <c r="I1475" s="63"/>
      <c r="J1475" s="63"/>
    </row>
    <row r="1476" spans="1:10" s="80" customFormat="1" ht="15" customHeight="1" hidden="1">
      <c r="A1476" s="456"/>
      <c r="B1476" s="457" t="s">
        <v>454</v>
      </c>
      <c r="C1476" s="450"/>
      <c r="D1476" s="564"/>
      <c r="E1476" s="668"/>
      <c r="F1476" s="499"/>
      <c r="G1476" s="84"/>
      <c r="H1476" s="90"/>
      <c r="I1476" s="63"/>
      <c r="J1476" s="63"/>
    </row>
    <row r="1477" spans="1:10" s="80" customFormat="1" ht="15" customHeight="1" hidden="1">
      <c r="A1477" s="456" t="s">
        <v>1536</v>
      </c>
      <c r="B1477" s="458" t="s">
        <v>1408</v>
      </c>
      <c r="C1477" s="450" t="s">
        <v>1076</v>
      </c>
      <c r="D1477" s="564"/>
      <c r="E1477" s="668">
        <v>5.88</v>
      </c>
      <c r="F1477" s="499">
        <f>D1477*E1477</f>
        <v>0</v>
      </c>
      <c r="G1477" s="84"/>
      <c r="H1477" s="90"/>
      <c r="I1477" s="63"/>
      <c r="J1477" s="63"/>
    </row>
    <row r="1478" spans="1:10" s="80" customFormat="1" ht="15" customHeight="1" hidden="1">
      <c r="A1478" s="456"/>
      <c r="B1478" s="457" t="s">
        <v>1379</v>
      </c>
      <c r="C1478" s="450"/>
      <c r="D1478" s="564"/>
      <c r="E1478" s="668"/>
      <c r="F1478" s="499"/>
      <c r="G1478" s="84"/>
      <c r="H1478" s="90"/>
      <c r="I1478" s="63"/>
      <c r="J1478" s="63"/>
    </row>
    <row r="1479" spans="1:10" s="80" customFormat="1" ht="15" customHeight="1" hidden="1">
      <c r="A1479" s="456"/>
      <c r="B1479" s="457" t="s">
        <v>1409</v>
      </c>
      <c r="C1479" s="450"/>
      <c r="D1479" s="564"/>
      <c r="E1479" s="668"/>
      <c r="F1479" s="499"/>
      <c r="G1479" s="84"/>
      <c r="H1479" s="90"/>
      <c r="I1479" s="63"/>
      <c r="J1479" s="63"/>
    </row>
    <row r="1480" spans="1:10" s="80" customFormat="1" ht="15" customHeight="1" hidden="1">
      <c r="A1480" s="456" t="s">
        <v>455</v>
      </c>
      <c r="B1480" s="458" t="s">
        <v>456</v>
      </c>
      <c r="C1480" s="450" t="s">
        <v>1076</v>
      </c>
      <c r="D1480" s="564"/>
      <c r="E1480" s="668">
        <v>14.11</v>
      </c>
      <c r="F1480" s="499">
        <f>D1480*E1480</f>
        <v>0</v>
      </c>
      <c r="G1480" s="84"/>
      <c r="H1480" s="90"/>
      <c r="I1480" s="63"/>
      <c r="J1480" s="63"/>
    </row>
    <row r="1481" spans="1:10" s="80" customFormat="1" ht="15" customHeight="1" hidden="1">
      <c r="A1481" s="456"/>
      <c r="B1481" s="457" t="s">
        <v>457</v>
      </c>
      <c r="C1481" s="450"/>
      <c r="D1481" s="564"/>
      <c r="E1481" s="668"/>
      <c r="F1481" s="499"/>
      <c r="G1481" s="84"/>
      <c r="H1481" s="90"/>
      <c r="I1481" s="63"/>
      <c r="J1481" s="63"/>
    </row>
    <row r="1482" spans="1:10" s="80" customFormat="1" ht="15" customHeight="1" hidden="1">
      <c r="A1482" s="456"/>
      <c r="B1482" s="457" t="s">
        <v>458</v>
      </c>
      <c r="C1482" s="450"/>
      <c r="D1482" s="564"/>
      <c r="E1482" s="668"/>
      <c r="F1482" s="499"/>
      <c r="G1482" s="84"/>
      <c r="H1482" s="90"/>
      <c r="I1482" s="63"/>
      <c r="J1482" s="63"/>
    </row>
    <row r="1483" spans="1:10" s="80" customFormat="1" ht="30" customHeight="1" hidden="1">
      <c r="A1483" s="456" t="s">
        <v>459</v>
      </c>
      <c r="B1483" s="458" t="s">
        <v>460</v>
      </c>
      <c r="C1483" s="450" t="s">
        <v>1076</v>
      </c>
      <c r="D1483" s="564"/>
      <c r="E1483" s="668">
        <v>11.89</v>
      </c>
      <c r="F1483" s="499">
        <f>D1483*E1483</f>
        <v>0</v>
      </c>
      <c r="G1483" s="84"/>
      <c r="H1483" s="90"/>
      <c r="I1483" s="63"/>
      <c r="J1483" s="63"/>
    </row>
    <row r="1484" spans="1:10" s="80" customFormat="1" ht="15" customHeight="1" hidden="1">
      <c r="A1484" s="456"/>
      <c r="B1484" s="457" t="s">
        <v>461</v>
      </c>
      <c r="C1484" s="450"/>
      <c r="D1484" s="564"/>
      <c r="E1484" s="668"/>
      <c r="F1484" s="499"/>
      <c r="G1484" s="84"/>
      <c r="H1484" s="90"/>
      <c r="I1484" s="63"/>
      <c r="J1484" s="63"/>
    </row>
    <row r="1485" spans="1:10" s="80" customFormat="1" ht="30" customHeight="1" hidden="1">
      <c r="A1485" s="456"/>
      <c r="B1485" s="457" t="s">
        <v>436</v>
      </c>
      <c r="C1485" s="450"/>
      <c r="D1485" s="564"/>
      <c r="E1485" s="668"/>
      <c r="F1485" s="499"/>
      <c r="G1485" s="84"/>
      <c r="H1485" s="90"/>
      <c r="I1485" s="63"/>
      <c r="J1485" s="63"/>
    </row>
    <row r="1486" spans="1:10" s="80" customFormat="1" ht="15" customHeight="1" hidden="1">
      <c r="A1486" s="456" t="s">
        <v>1537</v>
      </c>
      <c r="B1486" s="520" t="s">
        <v>1410</v>
      </c>
      <c r="C1486" s="450"/>
      <c r="D1486" s="564"/>
      <c r="E1486" s="668"/>
      <c r="F1486" s="499"/>
      <c r="G1486" s="84"/>
      <c r="H1486" s="90"/>
      <c r="I1486" s="63"/>
      <c r="J1486" s="63"/>
    </row>
    <row r="1487" spans="1:10" s="80" customFormat="1" ht="30" customHeight="1" hidden="1">
      <c r="A1487" s="456" t="s">
        <v>1538</v>
      </c>
      <c r="B1487" s="458" t="s">
        <v>1411</v>
      </c>
      <c r="C1487" s="450" t="s">
        <v>1467</v>
      </c>
      <c r="D1487" s="564"/>
      <c r="E1487" s="668">
        <v>16.92</v>
      </c>
      <c r="F1487" s="499">
        <f>D1487*E1487</f>
        <v>0</v>
      </c>
      <c r="G1487" s="84"/>
      <c r="H1487" s="90"/>
      <c r="I1487" s="63"/>
      <c r="J1487" s="63"/>
    </row>
    <row r="1488" spans="1:10" s="80" customFormat="1" ht="15" customHeight="1" hidden="1">
      <c r="A1488" s="456"/>
      <c r="B1488" s="457" t="s">
        <v>1106</v>
      </c>
      <c r="C1488" s="450"/>
      <c r="D1488" s="564"/>
      <c r="E1488" s="668"/>
      <c r="F1488" s="499"/>
      <c r="G1488" s="84"/>
      <c r="H1488" s="90"/>
      <c r="I1488" s="63"/>
      <c r="J1488" s="63"/>
    </row>
    <row r="1489" spans="1:10" s="80" customFormat="1" ht="15" customHeight="1" hidden="1">
      <c r="A1489" s="456"/>
      <c r="B1489" s="457" t="s">
        <v>1409</v>
      </c>
      <c r="C1489" s="450"/>
      <c r="D1489" s="564"/>
      <c r="E1489" s="668"/>
      <c r="F1489" s="499"/>
      <c r="G1489" s="84"/>
      <c r="H1489" s="90"/>
      <c r="I1489" s="63"/>
      <c r="J1489" s="63"/>
    </row>
    <row r="1490" spans="1:10" s="80" customFormat="1" ht="15" customHeight="1" hidden="1">
      <c r="A1490" s="456"/>
      <c r="B1490" s="457" t="s">
        <v>1065</v>
      </c>
      <c r="C1490" s="450"/>
      <c r="D1490" s="564"/>
      <c r="E1490" s="668"/>
      <c r="F1490" s="499"/>
      <c r="G1490" s="84"/>
      <c r="H1490" s="90"/>
      <c r="I1490" s="63"/>
      <c r="J1490" s="63"/>
    </row>
    <row r="1491" spans="1:10" s="80" customFormat="1" ht="15" customHeight="1" hidden="1">
      <c r="A1491" s="456"/>
      <c r="B1491" s="457" t="s">
        <v>1150</v>
      </c>
      <c r="C1491" s="450"/>
      <c r="D1491" s="564"/>
      <c r="E1491" s="668"/>
      <c r="F1491" s="499"/>
      <c r="G1491" s="84"/>
      <c r="H1491" s="90"/>
      <c r="I1491" s="63"/>
      <c r="J1491" s="63"/>
    </row>
    <row r="1492" spans="1:10" s="80" customFormat="1" ht="15" customHeight="1" hidden="1">
      <c r="A1492" s="456"/>
      <c r="B1492" s="457" t="s">
        <v>1412</v>
      </c>
      <c r="C1492" s="450"/>
      <c r="D1492" s="564"/>
      <c r="E1492" s="668"/>
      <c r="F1492" s="499"/>
      <c r="G1492" s="84"/>
      <c r="H1492" s="90"/>
      <c r="I1492" s="63"/>
      <c r="J1492" s="63"/>
    </row>
    <row r="1493" spans="1:10" s="80" customFormat="1" ht="30" customHeight="1" hidden="1">
      <c r="A1493" s="456" t="s">
        <v>1539</v>
      </c>
      <c r="B1493" s="458" t="s">
        <v>1413</v>
      </c>
      <c r="C1493" s="450" t="s">
        <v>1055</v>
      </c>
      <c r="D1493" s="564"/>
      <c r="E1493" s="668">
        <v>10.23</v>
      </c>
      <c r="F1493" s="499">
        <f>D1493*E1493</f>
        <v>0</v>
      </c>
      <c r="G1493" s="84"/>
      <c r="H1493" s="90"/>
      <c r="I1493" s="63"/>
      <c r="J1493" s="63"/>
    </row>
    <row r="1494" spans="1:10" s="80" customFormat="1" ht="15" customHeight="1" hidden="1">
      <c r="A1494" s="456"/>
      <c r="B1494" s="457" t="s">
        <v>1409</v>
      </c>
      <c r="C1494" s="450"/>
      <c r="D1494" s="564"/>
      <c r="E1494" s="668"/>
      <c r="F1494" s="499"/>
      <c r="G1494" s="84"/>
      <c r="H1494" s="90"/>
      <c r="I1494" s="63"/>
      <c r="J1494" s="63"/>
    </row>
    <row r="1495" spans="1:10" s="80" customFormat="1" ht="15" customHeight="1" hidden="1">
      <c r="A1495" s="574"/>
      <c r="B1495" s="457" t="s">
        <v>1150</v>
      </c>
      <c r="C1495" s="450"/>
      <c r="D1495" s="576"/>
      <c r="E1495" s="668"/>
      <c r="F1495" s="499"/>
      <c r="G1495" s="84"/>
      <c r="H1495" s="90"/>
      <c r="I1495" s="63"/>
      <c r="J1495" s="63"/>
    </row>
    <row r="1496" spans="1:10" s="80" customFormat="1" ht="15" customHeight="1" hidden="1">
      <c r="A1496" s="456" t="s">
        <v>462</v>
      </c>
      <c r="B1496" s="520" t="s">
        <v>463</v>
      </c>
      <c r="C1496" s="450"/>
      <c r="D1496" s="564"/>
      <c r="E1496" s="668"/>
      <c r="F1496" s="499"/>
      <c r="G1496" s="84"/>
      <c r="H1496" s="90"/>
      <c r="I1496" s="63"/>
      <c r="J1496" s="63"/>
    </row>
    <row r="1497" spans="1:10" s="80" customFormat="1" ht="15" customHeight="1" hidden="1">
      <c r="A1497" s="456" t="s">
        <v>464</v>
      </c>
      <c r="B1497" s="458" t="s">
        <v>465</v>
      </c>
      <c r="C1497" s="450" t="s">
        <v>1467</v>
      </c>
      <c r="D1497" s="564"/>
      <c r="E1497" s="668">
        <v>34.43</v>
      </c>
      <c r="F1497" s="499">
        <f>D1497*E1497</f>
        <v>0</v>
      </c>
      <c r="G1497" s="84"/>
      <c r="H1497" s="90"/>
      <c r="I1497" s="63"/>
      <c r="J1497" s="63"/>
    </row>
    <row r="1498" spans="1:10" s="80" customFormat="1" ht="15" customHeight="1" hidden="1">
      <c r="A1498" s="456"/>
      <c r="B1498" s="457" t="s">
        <v>1409</v>
      </c>
      <c r="C1498" s="450"/>
      <c r="D1498" s="564"/>
      <c r="E1498" s="668"/>
      <c r="F1498" s="499"/>
      <c r="G1498" s="84"/>
      <c r="H1498" s="90"/>
      <c r="I1498" s="63"/>
      <c r="J1498" s="63"/>
    </row>
    <row r="1499" spans="1:10" s="80" customFormat="1" ht="15" customHeight="1" hidden="1">
      <c r="A1499" s="456"/>
      <c r="B1499" s="457" t="s">
        <v>1150</v>
      </c>
      <c r="C1499" s="450"/>
      <c r="D1499" s="564"/>
      <c r="E1499" s="668"/>
      <c r="F1499" s="499"/>
      <c r="G1499" s="84"/>
      <c r="H1499" s="90"/>
      <c r="I1499" s="63"/>
      <c r="J1499" s="63"/>
    </row>
    <row r="1500" spans="1:10" s="80" customFormat="1" ht="15" customHeight="1" hidden="1">
      <c r="A1500" s="456"/>
      <c r="B1500" s="457" t="s">
        <v>431</v>
      </c>
      <c r="C1500" s="450"/>
      <c r="D1500" s="564"/>
      <c r="E1500" s="668"/>
      <c r="F1500" s="499"/>
      <c r="G1500" s="84"/>
      <c r="H1500" s="90"/>
      <c r="I1500" s="63"/>
      <c r="J1500" s="63"/>
    </row>
    <row r="1501" spans="1:10" s="80" customFormat="1" ht="15" customHeight="1" hidden="1">
      <c r="A1501" s="456"/>
      <c r="B1501" s="457" t="s">
        <v>466</v>
      </c>
      <c r="C1501" s="450"/>
      <c r="D1501" s="564"/>
      <c r="E1501" s="668"/>
      <c r="F1501" s="499"/>
      <c r="G1501" s="84"/>
      <c r="H1501" s="90"/>
      <c r="I1501" s="63"/>
      <c r="J1501" s="63"/>
    </row>
    <row r="1502" spans="1:10" s="80" customFormat="1" ht="15" customHeight="1">
      <c r="A1502" s="456" t="s">
        <v>1540</v>
      </c>
      <c r="B1502" s="520" t="s">
        <v>1414</v>
      </c>
      <c r="C1502" s="450"/>
      <c r="D1502" s="564"/>
      <c r="E1502" s="668"/>
      <c r="F1502" s="499"/>
      <c r="G1502" s="84"/>
      <c r="H1502" s="90"/>
      <c r="I1502" s="63"/>
      <c r="J1502" s="63"/>
    </row>
    <row r="1503" spans="1:10" s="80" customFormat="1" ht="30" customHeight="1" hidden="1">
      <c r="A1503" s="456" t="s">
        <v>467</v>
      </c>
      <c r="B1503" s="458" t="s">
        <v>468</v>
      </c>
      <c r="C1503" s="450" t="s">
        <v>1467</v>
      </c>
      <c r="D1503" s="564"/>
      <c r="E1503" s="668">
        <v>37.2</v>
      </c>
      <c r="F1503" s="499">
        <f>D1503*E1503</f>
        <v>0</v>
      </c>
      <c r="G1503" s="84"/>
      <c r="H1503" s="90"/>
      <c r="I1503" s="63"/>
      <c r="J1503" s="63"/>
    </row>
    <row r="1504" spans="1:10" s="80" customFormat="1" ht="30" customHeight="1" hidden="1">
      <c r="A1504" s="456" t="s">
        <v>469</v>
      </c>
      <c r="B1504" s="458" t="s">
        <v>470</v>
      </c>
      <c r="C1504" s="450" t="s">
        <v>1467</v>
      </c>
      <c r="D1504" s="564"/>
      <c r="E1504" s="668">
        <v>44.64</v>
      </c>
      <c r="F1504" s="499">
        <f>D1504*E1504</f>
        <v>0</v>
      </c>
      <c r="G1504" s="84"/>
      <c r="H1504" s="90"/>
      <c r="I1504" s="63"/>
      <c r="J1504" s="63"/>
    </row>
    <row r="1505" spans="1:10" s="124" customFormat="1" ht="50.25" customHeight="1">
      <c r="A1505" s="456" t="s">
        <v>471</v>
      </c>
      <c r="B1505" s="458" t="s">
        <v>609</v>
      </c>
      <c r="C1505" s="450" t="s">
        <v>1467</v>
      </c>
      <c r="D1505" s="473">
        <v>53.22</v>
      </c>
      <c r="E1505" s="654"/>
      <c r="F1505" s="453">
        <f>D1505*E1505</f>
        <v>0</v>
      </c>
      <c r="G1505" s="89"/>
      <c r="H1505" s="123"/>
      <c r="I1505" s="123"/>
      <c r="J1505" s="123"/>
    </row>
    <row r="1506" spans="1:10" s="80" customFormat="1" ht="15" customHeight="1">
      <c r="A1506" s="456"/>
      <c r="B1506" s="457" t="s">
        <v>1106</v>
      </c>
      <c r="C1506" s="450"/>
      <c r="D1506" s="564"/>
      <c r="E1506" s="668"/>
      <c r="F1506" s="499"/>
      <c r="G1506" s="84"/>
      <c r="H1506" s="90"/>
      <c r="I1506" s="63"/>
      <c r="J1506" s="63"/>
    </row>
    <row r="1507" spans="1:10" s="80" customFormat="1" ht="15" customHeight="1">
      <c r="A1507" s="456"/>
      <c r="B1507" s="457" t="s">
        <v>610</v>
      </c>
      <c r="C1507" s="450"/>
      <c r="D1507" s="564"/>
      <c r="E1507" s="668"/>
      <c r="F1507" s="499"/>
      <c r="G1507" s="84"/>
      <c r="H1507" s="90"/>
      <c r="I1507" s="63"/>
      <c r="J1507" s="63"/>
    </row>
    <row r="1508" spans="1:10" s="80" customFormat="1" ht="15" customHeight="1">
      <c r="A1508" s="456"/>
      <c r="B1508" s="457" t="s">
        <v>1065</v>
      </c>
      <c r="C1508" s="450"/>
      <c r="D1508" s="564"/>
      <c r="E1508" s="668"/>
      <c r="F1508" s="499"/>
      <c r="G1508" s="84"/>
      <c r="H1508" s="90"/>
      <c r="I1508" s="63"/>
      <c r="J1508" s="63"/>
    </row>
    <row r="1509" spans="1:10" s="80" customFormat="1" ht="15" customHeight="1">
      <c r="A1509" s="456"/>
      <c r="B1509" s="457" t="s">
        <v>1150</v>
      </c>
      <c r="C1509" s="450"/>
      <c r="D1509" s="564"/>
      <c r="E1509" s="668"/>
      <c r="F1509" s="499"/>
      <c r="G1509" s="84"/>
      <c r="H1509" s="90"/>
      <c r="I1509" s="63"/>
      <c r="J1509" s="63"/>
    </row>
    <row r="1510" spans="1:10" s="80" customFormat="1" ht="15" customHeight="1">
      <c r="A1510" s="456"/>
      <c r="B1510" s="457" t="s">
        <v>611</v>
      </c>
      <c r="C1510" s="450"/>
      <c r="D1510" s="564"/>
      <c r="E1510" s="668"/>
      <c r="F1510" s="499"/>
      <c r="G1510" s="84"/>
      <c r="H1510" s="90"/>
      <c r="I1510" s="63"/>
      <c r="J1510" s="63"/>
    </row>
    <row r="1511" spans="1:10" s="80" customFormat="1" ht="15" customHeight="1">
      <c r="A1511" s="456"/>
      <c r="B1511" s="457" t="s">
        <v>612</v>
      </c>
      <c r="C1511" s="450"/>
      <c r="D1511" s="564"/>
      <c r="E1511" s="668"/>
      <c r="F1511" s="499"/>
      <c r="G1511" s="84"/>
      <c r="H1511" s="90"/>
      <c r="I1511" s="63"/>
      <c r="J1511" s="63"/>
    </row>
    <row r="1512" spans="1:10" s="80" customFormat="1" ht="15" customHeight="1" hidden="1">
      <c r="A1512" s="456" t="s">
        <v>613</v>
      </c>
      <c r="B1512" s="458" t="s">
        <v>614</v>
      </c>
      <c r="C1512" s="475" t="s">
        <v>1467</v>
      </c>
      <c r="D1512" s="473"/>
      <c r="E1512" s="454"/>
      <c r="F1512" s="453">
        <f>D1512*E1512</f>
        <v>0</v>
      </c>
      <c r="G1512" s="89"/>
      <c r="H1512" s="90"/>
      <c r="I1512" s="63"/>
      <c r="J1512" s="63"/>
    </row>
    <row r="1513" spans="1:10" s="80" customFormat="1" ht="15" customHeight="1" hidden="1">
      <c r="A1513" s="456"/>
      <c r="B1513" s="457" t="s">
        <v>614</v>
      </c>
      <c r="C1513" s="450"/>
      <c r="D1513" s="473"/>
      <c r="E1513" s="454"/>
      <c r="F1513" s="453"/>
      <c r="G1513" s="89"/>
      <c r="H1513" s="90"/>
      <c r="I1513" s="63"/>
      <c r="J1513" s="63"/>
    </row>
    <row r="1514" spans="1:10" s="80" customFormat="1" ht="15" customHeight="1" hidden="1">
      <c r="A1514" s="456"/>
      <c r="B1514" s="457" t="s">
        <v>615</v>
      </c>
      <c r="C1514" s="450"/>
      <c r="D1514" s="473"/>
      <c r="E1514" s="454"/>
      <c r="F1514" s="453"/>
      <c r="G1514" s="89"/>
      <c r="H1514" s="90"/>
      <c r="I1514" s="63"/>
      <c r="J1514" s="63"/>
    </row>
    <row r="1515" spans="1:10" s="80" customFormat="1" ht="45" customHeight="1" hidden="1">
      <c r="A1515" s="456" t="s">
        <v>616</v>
      </c>
      <c r="B1515" s="458" t="s">
        <v>617</v>
      </c>
      <c r="C1515" s="450" t="s">
        <v>1467</v>
      </c>
      <c r="D1515" s="473"/>
      <c r="E1515" s="454"/>
      <c r="F1515" s="453">
        <f>D1515*E1515</f>
        <v>0</v>
      </c>
      <c r="G1515" s="89"/>
      <c r="H1515" s="90"/>
      <c r="I1515" s="63"/>
      <c r="J1515" s="63"/>
    </row>
    <row r="1516" spans="1:10" s="80" customFormat="1" ht="15" customHeight="1" hidden="1">
      <c r="A1516" s="456"/>
      <c r="B1516" s="457" t="s">
        <v>1106</v>
      </c>
      <c r="C1516" s="450"/>
      <c r="D1516" s="473"/>
      <c r="E1516" s="454"/>
      <c r="F1516" s="453"/>
      <c r="G1516" s="89"/>
      <c r="H1516" s="90"/>
      <c r="I1516" s="63"/>
      <c r="J1516" s="63"/>
    </row>
    <row r="1517" spans="1:10" s="80" customFormat="1" ht="15" customHeight="1" hidden="1">
      <c r="A1517" s="456"/>
      <c r="B1517" s="457" t="s">
        <v>1409</v>
      </c>
      <c r="C1517" s="450"/>
      <c r="D1517" s="473"/>
      <c r="E1517" s="454"/>
      <c r="F1517" s="453"/>
      <c r="G1517" s="89"/>
      <c r="H1517" s="90"/>
      <c r="I1517" s="63"/>
      <c r="J1517" s="63"/>
    </row>
    <row r="1518" spans="1:10" s="80" customFormat="1" ht="15" customHeight="1" hidden="1">
      <c r="A1518" s="456"/>
      <c r="B1518" s="457" t="s">
        <v>1065</v>
      </c>
      <c r="C1518" s="450"/>
      <c r="D1518" s="473"/>
      <c r="E1518" s="454"/>
      <c r="F1518" s="453"/>
      <c r="G1518" s="89"/>
      <c r="H1518" s="90"/>
      <c r="I1518" s="63"/>
      <c r="J1518" s="63"/>
    </row>
    <row r="1519" spans="1:10" s="80" customFormat="1" ht="15" customHeight="1" hidden="1">
      <c r="A1519" s="456"/>
      <c r="B1519" s="457" t="s">
        <v>1150</v>
      </c>
      <c r="C1519" s="450"/>
      <c r="D1519" s="473"/>
      <c r="E1519" s="454"/>
      <c r="F1519" s="453"/>
      <c r="G1519" s="89"/>
      <c r="H1519" s="90"/>
      <c r="I1519" s="63"/>
      <c r="J1519" s="63"/>
    </row>
    <row r="1520" spans="1:10" s="80" customFormat="1" ht="15" customHeight="1" hidden="1">
      <c r="A1520" s="456"/>
      <c r="B1520" s="457" t="s">
        <v>618</v>
      </c>
      <c r="C1520" s="450"/>
      <c r="D1520" s="473"/>
      <c r="E1520" s="454"/>
      <c r="F1520" s="453"/>
      <c r="G1520" s="89"/>
      <c r="H1520" s="90"/>
      <c r="I1520" s="63"/>
      <c r="J1520" s="63"/>
    </row>
    <row r="1521" spans="1:10" s="80" customFormat="1" ht="15" customHeight="1" hidden="1">
      <c r="A1521" s="456"/>
      <c r="B1521" s="457" t="s">
        <v>612</v>
      </c>
      <c r="C1521" s="450"/>
      <c r="D1521" s="473"/>
      <c r="E1521" s="454"/>
      <c r="F1521" s="453"/>
      <c r="G1521" s="89"/>
      <c r="H1521" s="90"/>
      <c r="I1521" s="63"/>
      <c r="J1521" s="63"/>
    </row>
    <row r="1522" spans="1:10" s="80" customFormat="1" ht="15" customHeight="1" hidden="1">
      <c r="A1522" s="456" t="s">
        <v>619</v>
      </c>
      <c r="B1522" s="458" t="s">
        <v>620</v>
      </c>
      <c r="C1522" s="450" t="s">
        <v>1076</v>
      </c>
      <c r="D1522" s="473"/>
      <c r="E1522" s="454"/>
      <c r="F1522" s="453">
        <f>D1522*E1522</f>
        <v>0</v>
      </c>
      <c r="G1522" s="89"/>
      <c r="H1522" s="90"/>
      <c r="I1522" s="63"/>
      <c r="J1522" s="63"/>
    </row>
    <row r="1523" spans="1:10" s="80" customFormat="1" ht="15" customHeight="1" hidden="1">
      <c r="A1523" s="456" t="s">
        <v>621</v>
      </c>
      <c r="B1523" s="458" t="s">
        <v>622</v>
      </c>
      <c r="C1523" s="450" t="s">
        <v>1076</v>
      </c>
      <c r="D1523" s="473"/>
      <c r="E1523" s="454"/>
      <c r="F1523" s="453">
        <f>D1523*E1523</f>
        <v>0</v>
      </c>
      <c r="G1523" s="89"/>
      <c r="H1523" s="90"/>
      <c r="I1523" s="63"/>
      <c r="J1523" s="63"/>
    </row>
    <row r="1524" spans="1:10" s="80" customFormat="1" ht="30" customHeight="1" hidden="1">
      <c r="A1524" s="456" t="s">
        <v>623</v>
      </c>
      <c r="B1524" s="577" t="s">
        <v>624</v>
      </c>
      <c r="C1524" s="450" t="s">
        <v>1467</v>
      </c>
      <c r="D1524" s="473"/>
      <c r="E1524" s="454"/>
      <c r="F1524" s="453">
        <f>D1524*E1524</f>
        <v>0</v>
      </c>
      <c r="G1524" s="89"/>
      <c r="H1524" s="90"/>
      <c r="I1524" s="63"/>
      <c r="J1524" s="63"/>
    </row>
    <row r="1525" spans="1:10" s="80" customFormat="1" ht="15" customHeight="1" hidden="1">
      <c r="A1525" s="456" t="s">
        <v>625</v>
      </c>
      <c r="B1525" s="458" t="s">
        <v>626</v>
      </c>
      <c r="C1525" s="475" t="s">
        <v>1467</v>
      </c>
      <c r="D1525" s="473"/>
      <c r="E1525" s="454"/>
      <c r="F1525" s="453">
        <f>D1525*E1525</f>
        <v>0</v>
      </c>
      <c r="G1525" s="89"/>
      <c r="H1525" s="90"/>
      <c r="I1525" s="63"/>
      <c r="J1525" s="63"/>
    </row>
    <row r="1526" spans="1:10" s="80" customFormat="1" ht="15" customHeight="1" hidden="1">
      <c r="A1526" s="456"/>
      <c r="B1526" s="457" t="s">
        <v>626</v>
      </c>
      <c r="C1526" s="450"/>
      <c r="D1526" s="473"/>
      <c r="E1526" s="454"/>
      <c r="F1526" s="453"/>
      <c r="G1526" s="89"/>
      <c r="H1526" s="90"/>
      <c r="I1526" s="63"/>
      <c r="J1526" s="63"/>
    </row>
    <row r="1527" spans="1:10" s="80" customFormat="1" ht="15" customHeight="1" hidden="1">
      <c r="A1527" s="456"/>
      <c r="B1527" s="457" t="s">
        <v>627</v>
      </c>
      <c r="C1527" s="450"/>
      <c r="D1527" s="473"/>
      <c r="E1527" s="454"/>
      <c r="F1527" s="453"/>
      <c r="G1527" s="89"/>
      <c r="H1527" s="90"/>
      <c r="I1527" s="63"/>
      <c r="J1527" s="63"/>
    </row>
    <row r="1528" spans="1:10" s="80" customFormat="1" ht="15" customHeight="1" hidden="1">
      <c r="A1528" s="456"/>
      <c r="B1528" s="457" t="s">
        <v>628</v>
      </c>
      <c r="C1528" s="450"/>
      <c r="D1528" s="473"/>
      <c r="E1528" s="454"/>
      <c r="F1528" s="453"/>
      <c r="G1528" s="89"/>
      <c r="H1528" s="90"/>
      <c r="I1528" s="63"/>
      <c r="J1528" s="63"/>
    </row>
    <row r="1529" spans="1:10" s="80" customFormat="1" ht="15" customHeight="1" hidden="1">
      <c r="A1529" s="456"/>
      <c r="B1529" s="457" t="s">
        <v>629</v>
      </c>
      <c r="C1529" s="450"/>
      <c r="D1529" s="473"/>
      <c r="E1529" s="454"/>
      <c r="F1529" s="453"/>
      <c r="G1529" s="89"/>
      <c r="H1529" s="90"/>
      <c r="I1529" s="63"/>
      <c r="J1529" s="63"/>
    </row>
    <row r="1530" spans="1:10" s="80" customFormat="1" ht="15" customHeight="1" hidden="1">
      <c r="A1530" s="456"/>
      <c r="B1530" s="457" t="s">
        <v>630</v>
      </c>
      <c r="C1530" s="450"/>
      <c r="D1530" s="473"/>
      <c r="E1530" s="454"/>
      <c r="F1530" s="453"/>
      <c r="G1530" s="89"/>
      <c r="H1530" s="90"/>
      <c r="I1530" s="63"/>
      <c r="J1530" s="63"/>
    </row>
    <row r="1531" spans="1:10" s="80" customFormat="1" ht="18" customHeight="1">
      <c r="A1531" s="482"/>
      <c r="B1531" s="483"/>
      <c r="C1531" s="765" t="s">
        <v>1458</v>
      </c>
      <c r="D1531" s="766"/>
      <c r="E1531" s="743"/>
      <c r="F1531" s="466">
        <f>SUM(F1443:F1530)</f>
        <v>0</v>
      </c>
      <c r="G1531" s="84"/>
      <c r="H1531" s="90"/>
      <c r="J1531" s="578"/>
    </row>
    <row r="1532" spans="1:10" s="653" customFormat="1" ht="18" customHeight="1">
      <c r="A1532" s="441">
        <v>160000</v>
      </c>
      <c r="B1532" s="646" t="s">
        <v>1026</v>
      </c>
      <c r="C1532" s="442"/>
      <c r="D1532" s="647"/>
      <c r="E1532" s="648"/>
      <c r="F1532" s="649"/>
      <c r="G1532" s="650"/>
      <c r="H1532" s="651"/>
      <c r="I1532" s="652"/>
      <c r="J1532" s="652"/>
    </row>
    <row r="1533" spans="1:10" s="80" customFormat="1" ht="15" customHeight="1">
      <c r="A1533" s="448">
        <v>160100</v>
      </c>
      <c r="B1533" s="513" t="s">
        <v>1416</v>
      </c>
      <c r="C1533" s="506"/>
      <c r="D1533" s="473"/>
      <c r="E1533" s="654"/>
      <c r="F1533" s="453"/>
      <c r="G1533" s="89"/>
      <c r="H1533" s="90"/>
      <c r="I1533" s="63"/>
      <c r="J1533" s="63"/>
    </row>
    <row r="1534" spans="1:10" s="80" customFormat="1" ht="30" customHeight="1">
      <c r="A1534" s="456">
        <v>160101</v>
      </c>
      <c r="B1534" s="458" t="s">
        <v>1417</v>
      </c>
      <c r="C1534" s="450" t="s">
        <v>1467</v>
      </c>
      <c r="D1534" s="473"/>
      <c r="E1534" s="654"/>
      <c r="F1534" s="453">
        <f>D1534*E1534</f>
        <v>0</v>
      </c>
      <c r="G1534" s="89"/>
      <c r="H1534" s="90"/>
      <c r="I1534" s="63"/>
      <c r="J1534" s="63"/>
    </row>
    <row r="1535" spans="1:10" s="80" customFormat="1" ht="30" customHeight="1">
      <c r="A1535" s="456"/>
      <c r="B1535" s="457" t="s">
        <v>1418</v>
      </c>
      <c r="C1535" s="450"/>
      <c r="D1535" s="473"/>
      <c r="E1535" s="654"/>
      <c r="F1535" s="453"/>
      <c r="G1535" s="89"/>
      <c r="H1535" s="90"/>
      <c r="I1535" s="63"/>
      <c r="J1535" s="63"/>
    </row>
    <row r="1536" spans="1:10" s="80" customFormat="1" ht="15" customHeight="1">
      <c r="A1536" s="456"/>
      <c r="B1536" s="457" t="s">
        <v>1419</v>
      </c>
      <c r="C1536" s="450"/>
      <c r="D1536" s="473"/>
      <c r="E1536" s="654"/>
      <c r="F1536" s="453"/>
      <c r="G1536" s="89"/>
      <c r="H1536" s="90"/>
      <c r="I1536" s="63"/>
      <c r="J1536" s="63"/>
    </row>
    <row r="1537" spans="1:10" s="80" customFormat="1" ht="30" customHeight="1" hidden="1">
      <c r="A1537" s="456" t="s">
        <v>631</v>
      </c>
      <c r="B1537" s="458" t="s">
        <v>632</v>
      </c>
      <c r="C1537" s="450" t="s">
        <v>1467</v>
      </c>
      <c r="D1537" s="473"/>
      <c r="E1537" s="654"/>
      <c r="F1537" s="453">
        <f>D1537*E1537</f>
        <v>0</v>
      </c>
      <c r="G1537" s="89"/>
      <c r="H1537" s="90"/>
      <c r="I1537" s="63"/>
      <c r="J1537" s="63"/>
    </row>
    <row r="1538" spans="1:10" s="80" customFormat="1" ht="30" customHeight="1" hidden="1">
      <c r="A1538" s="456"/>
      <c r="B1538" s="457" t="s">
        <v>633</v>
      </c>
      <c r="C1538" s="450"/>
      <c r="D1538" s="473"/>
      <c r="E1538" s="654"/>
      <c r="F1538" s="453"/>
      <c r="G1538" s="89"/>
      <c r="H1538" s="90"/>
      <c r="I1538" s="63"/>
      <c r="J1538" s="63"/>
    </row>
    <row r="1539" spans="1:10" s="80" customFormat="1" ht="15" customHeight="1" hidden="1">
      <c r="A1539" s="456"/>
      <c r="B1539" s="457" t="s">
        <v>1419</v>
      </c>
      <c r="C1539" s="450"/>
      <c r="D1539" s="473"/>
      <c r="E1539" s="654"/>
      <c r="F1539" s="453"/>
      <c r="G1539" s="89"/>
      <c r="H1539" s="90"/>
      <c r="I1539" s="63"/>
      <c r="J1539" s="63"/>
    </row>
    <row r="1540" spans="1:10" s="80" customFormat="1" ht="15" customHeight="1" hidden="1">
      <c r="A1540" s="456" t="s">
        <v>634</v>
      </c>
      <c r="B1540" s="458" t="s">
        <v>635</v>
      </c>
      <c r="C1540" s="450" t="s">
        <v>1467</v>
      </c>
      <c r="D1540" s="473"/>
      <c r="E1540" s="654"/>
      <c r="F1540" s="453">
        <f>D1540*E1540</f>
        <v>0</v>
      </c>
      <c r="G1540" s="89"/>
      <c r="H1540" s="90"/>
      <c r="I1540" s="63"/>
      <c r="J1540" s="63"/>
    </row>
    <row r="1541" spans="1:10" s="80" customFormat="1" ht="30" customHeight="1" hidden="1">
      <c r="A1541" s="456"/>
      <c r="B1541" s="457" t="s">
        <v>636</v>
      </c>
      <c r="C1541" s="450"/>
      <c r="D1541" s="473"/>
      <c r="E1541" s="654"/>
      <c r="F1541" s="453"/>
      <c r="G1541" s="89"/>
      <c r="H1541" s="90"/>
      <c r="I1541" s="63"/>
      <c r="J1541" s="63"/>
    </row>
    <row r="1542" spans="1:10" s="80" customFormat="1" ht="15" customHeight="1" hidden="1">
      <c r="A1542" s="456"/>
      <c r="B1542" s="457" t="s">
        <v>1419</v>
      </c>
      <c r="C1542" s="450"/>
      <c r="D1542" s="473"/>
      <c r="E1542" s="654"/>
      <c r="F1542" s="453"/>
      <c r="G1542" s="89"/>
      <c r="H1542" s="90"/>
      <c r="I1542" s="63"/>
      <c r="J1542" s="63"/>
    </row>
    <row r="1543" spans="1:10" s="80" customFormat="1" ht="15" customHeight="1" hidden="1">
      <c r="A1543" s="456" t="s">
        <v>637</v>
      </c>
      <c r="B1543" s="458" t="s">
        <v>638</v>
      </c>
      <c r="C1543" s="450" t="s">
        <v>1055</v>
      </c>
      <c r="D1543" s="473"/>
      <c r="E1543" s="654"/>
      <c r="F1543" s="453">
        <f>D1543*E1543</f>
        <v>0</v>
      </c>
      <c r="G1543" s="89"/>
      <c r="H1543" s="90"/>
      <c r="I1543" s="63"/>
      <c r="J1543" s="63"/>
    </row>
    <row r="1544" spans="1:10" s="80" customFormat="1" ht="15" customHeight="1" hidden="1">
      <c r="A1544" s="456"/>
      <c r="B1544" s="457" t="s">
        <v>639</v>
      </c>
      <c r="C1544" s="450"/>
      <c r="D1544" s="473"/>
      <c r="E1544" s="654"/>
      <c r="F1544" s="453"/>
      <c r="G1544" s="89"/>
      <c r="H1544" s="90"/>
      <c r="I1544" s="63"/>
      <c r="J1544" s="63"/>
    </row>
    <row r="1545" spans="1:10" s="80" customFormat="1" ht="15" customHeight="1">
      <c r="A1545" s="456" t="s">
        <v>640</v>
      </c>
      <c r="B1545" s="675" t="s">
        <v>1420</v>
      </c>
      <c r="C1545" s="450" t="s">
        <v>1157</v>
      </c>
      <c r="D1545" s="581">
        <v>3</v>
      </c>
      <c r="E1545" s="654"/>
      <c r="F1545" s="453">
        <f>D1545*E1545</f>
        <v>0</v>
      </c>
      <c r="G1545" s="89"/>
      <c r="H1545" s="90"/>
      <c r="I1545" s="63"/>
      <c r="J1545" s="63"/>
    </row>
    <row r="1546" spans="1:10" s="80" customFormat="1" ht="15" customHeight="1">
      <c r="A1546" s="456"/>
      <c r="B1546" s="457" t="s">
        <v>1421</v>
      </c>
      <c r="C1546" s="549"/>
      <c r="D1546" s="480"/>
      <c r="E1546" s="655"/>
      <c r="F1546" s="550"/>
      <c r="G1546" s="89"/>
      <c r="H1546" s="90"/>
      <c r="I1546" s="63"/>
      <c r="J1546" s="63"/>
    </row>
    <row r="1547" spans="1:10" s="80" customFormat="1" ht="18" customHeight="1">
      <c r="A1547" s="482"/>
      <c r="B1547" s="675"/>
      <c r="C1547" s="765" t="s">
        <v>1458</v>
      </c>
      <c r="D1547" s="766"/>
      <c r="E1547" s="743"/>
      <c r="F1547" s="466">
        <f>SUM(F1534:F1545)</f>
        <v>0</v>
      </c>
      <c r="G1547" s="84"/>
      <c r="H1547" s="90"/>
      <c r="I1547" s="63"/>
      <c r="J1547" s="63"/>
    </row>
    <row r="1548" spans="1:10" s="653" customFormat="1" ht="18" customHeight="1">
      <c r="A1548" s="441">
        <v>170000</v>
      </c>
      <c r="B1548" s="646" t="s">
        <v>1027</v>
      </c>
      <c r="C1548" s="442"/>
      <c r="D1548" s="647"/>
      <c r="E1548" s="648"/>
      <c r="F1548" s="649"/>
      <c r="G1548" s="650"/>
      <c r="H1548" s="651"/>
      <c r="I1548" s="652"/>
      <c r="J1548" s="652"/>
    </row>
    <row r="1549" spans="1:10" s="80" customFormat="1" ht="15" customHeight="1">
      <c r="A1549" s="586">
        <v>170100</v>
      </c>
      <c r="B1549" s="513" t="s">
        <v>1422</v>
      </c>
      <c r="C1549" s="506"/>
      <c r="D1549" s="473"/>
      <c r="E1549" s="654"/>
      <c r="F1549" s="453"/>
      <c r="G1549" s="89"/>
      <c r="H1549" s="90"/>
      <c r="I1549" s="63"/>
      <c r="J1549" s="63"/>
    </row>
    <row r="1550" spans="1:10" s="80" customFormat="1" ht="15" customHeight="1" hidden="1">
      <c r="A1550" s="587">
        <v>170101</v>
      </c>
      <c r="B1550" s="458" t="s">
        <v>641</v>
      </c>
      <c r="C1550" s="475" t="s">
        <v>1467</v>
      </c>
      <c r="D1550" s="473"/>
      <c r="E1550" s="654">
        <v>4.24</v>
      </c>
      <c r="F1550" s="453">
        <f>D1550*E1550</f>
        <v>0</v>
      </c>
      <c r="G1550" s="89"/>
      <c r="H1550" s="90"/>
      <c r="I1550" s="63"/>
      <c r="J1550" s="63"/>
    </row>
    <row r="1551" spans="1:10" s="80" customFormat="1" ht="15" customHeight="1" hidden="1">
      <c r="A1551" s="587"/>
      <c r="B1551" s="457" t="s">
        <v>642</v>
      </c>
      <c r="C1551" s="450"/>
      <c r="D1551" s="473"/>
      <c r="E1551" s="654"/>
      <c r="F1551" s="453"/>
      <c r="G1551" s="89"/>
      <c r="H1551" s="90"/>
      <c r="I1551" s="588"/>
      <c r="J1551" s="63"/>
    </row>
    <row r="1552" spans="1:10" s="80" customFormat="1" ht="15" customHeight="1" hidden="1">
      <c r="A1552" s="587"/>
      <c r="B1552" s="457" t="s">
        <v>643</v>
      </c>
      <c r="C1552" s="450"/>
      <c r="D1552" s="473"/>
      <c r="E1552" s="654"/>
      <c r="F1552" s="453"/>
      <c r="G1552" s="89"/>
      <c r="H1552" s="90"/>
      <c r="I1552" s="63"/>
      <c r="J1552" s="63"/>
    </row>
    <row r="1553" spans="1:10" s="80" customFormat="1" ht="15" customHeight="1" hidden="1">
      <c r="A1553" s="587"/>
      <c r="B1553" s="457" t="s">
        <v>644</v>
      </c>
      <c r="C1553" s="450"/>
      <c r="D1553" s="473"/>
      <c r="E1553" s="654"/>
      <c r="F1553" s="453"/>
      <c r="G1553" s="89"/>
      <c r="H1553" s="90"/>
      <c r="I1553" s="63"/>
      <c r="J1553" s="63"/>
    </row>
    <row r="1554" spans="1:10" s="80" customFormat="1" ht="30" customHeight="1" hidden="1">
      <c r="A1554" s="587">
        <v>170103</v>
      </c>
      <c r="B1554" s="577" t="s">
        <v>645</v>
      </c>
      <c r="C1554" s="450" t="s">
        <v>1467</v>
      </c>
      <c r="D1554" s="473"/>
      <c r="E1554" s="654">
        <v>17.74</v>
      </c>
      <c r="F1554" s="453">
        <f>D1554*E1554</f>
        <v>0</v>
      </c>
      <c r="G1554" s="89"/>
      <c r="H1554" s="90"/>
      <c r="I1554" s="63"/>
      <c r="J1554" s="63"/>
    </row>
    <row r="1555" spans="1:10" s="80" customFormat="1" ht="30" customHeight="1">
      <c r="A1555" s="587">
        <v>170104</v>
      </c>
      <c r="B1555" s="458" t="s">
        <v>1424</v>
      </c>
      <c r="C1555" s="450" t="s">
        <v>1467</v>
      </c>
      <c r="D1555" s="473">
        <v>1695.97</v>
      </c>
      <c r="E1555" s="654"/>
      <c r="F1555" s="453">
        <f>D1555*E1555</f>
        <v>0</v>
      </c>
      <c r="G1555" s="89"/>
      <c r="H1555" s="90"/>
      <c r="I1555" s="63"/>
      <c r="J1555" s="63"/>
    </row>
    <row r="1556" spans="1:10" s="80" customFormat="1" ht="15" customHeight="1">
      <c r="A1556" s="587"/>
      <c r="B1556" s="457" t="s">
        <v>1425</v>
      </c>
      <c r="C1556" s="450"/>
      <c r="D1556" s="473"/>
      <c r="E1556" s="654"/>
      <c r="F1556" s="453"/>
      <c r="G1556" s="89"/>
      <c r="H1556" s="90"/>
      <c r="I1556" s="63"/>
      <c r="J1556" s="63"/>
    </row>
    <row r="1557" spans="1:10" s="80" customFormat="1" ht="15" customHeight="1">
      <c r="A1557" s="587"/>
      <c r="B1557" s="457" t="s">
        <v>1426</v>
      </c>
      <c r="C1557" s="450"/>
      <c r="D1557" s="473"/>
      <c r="E1557" s="654"/>
      <c r="F1557" s="453"/>
      <c r="G1557" s="89"/>
      <c r="H1557" s="90"/>
      <c r="I1557" s="63"/>
      <c r="J1557" s="63"/>
    </row>
    <row r="1558" spans="1:10" s="80" customFormat="1" ht="15" customHeight="1">
      <c r="A1558" s="587"/>
      <c r="B1558" s="457" t="s">
        <v>1427</v>
      </c>
      <c r="C1558" s="450"/>
      <c r="D1558" s="473"/>
      <c r="E1558" s="654"/>
      <c r="F1558" s="453"/>
      <c r="G1558" s="89"/>
      <c r="H1558" s="90"/>
      <c r="I1558" s="63"/>
      <c r="J1558" s="63"/>
    </row>
    <row r="1559" spans="1:10" s="80" customFormat="1" ht="30" customHeight="1">
      <c r="A1559" s="587">
        <v>170105</v>
      </c>
      <c r="B1559" s="570" t="s">
        <v>1428</v>
      </c>
      <c r="C1559" s="450" t="s">
        <v>1467</v>
      </c>
      <c r="D1559" s="473">
        <v>526.5</v>
      </c>
      <c r="E1559" s="654"/>
      <c r="F1559" s="453">
        <f>D1559*E1559</f>
        <v>0</v>
      </c>
      <c r="G1559" s="89"/>
      <c r="H1559" s="90"/>
      <c r="I1559" s="63"/>
      <c r="J1559" s="63"/>
    </row>
    <row r="1560" spans="1:10" s="80" customFormat="1" ht="15" customHeight="1">
      <c r="A1560" s="587"/>
      <c r="B1560" s="457" t="s">
        <v>1427</v>
      </c>
      <c r="C1560" s="450"/>
      <c r="D1560" s="473"/>
      <c r="E1560" s="654"/>
      <c r="F1560" s="453"/>
      <c r="G1560" s="89"/>
      <c r="H1560" s="90"/>
      <c r="I1560" s="63"/>
      <c r="J1560" s="63"/>
    </row>
    <row r="1561" spans="1:10" s="80" customFormat="1" ht="15" customHeight="1">
      <c r="A1561" s="587"/>
      <c r="B1561" s="457" t="s">
        <v>1429</v>
      </c>
      <c r="C1561" s="450"/>
      <c r="D1561" s="473"/>
      <c r="E1561" s="654"/>
      <c r="F1561" s="453"/>
      <c r="G1561" s="89"/>
      <c r="H1561" s="90"/>
      <c r="I1561" s="63"/>
      <c r="J1561" s="63"/>
    </row>
    <row r="1562" spans="1:10" s="80" customFormat="1" ht="15" customHeight="1">
      <c r="A1562" s="587"/>
      <c r="B1562" s="457" t="s">
        <v>1430</v>
      </c>
      <c r="C1562" s="450"/>
      <c r="D1562" s="473"/>
      <c r="E1562" s="654"/>
      <c r="F1562" s="453"/>
      <c r="G1562" s="89"/>
      <c r="H1562" s="90"/>
      <c r="I1562" s="63"/>
      <c r="J1562" s="63"/>
    </row>
    <row r="1563" spans="1:10" s="80" customFormat="1" ht="15" customHeight="1">
      <c r="A1563" s="587"/>
      <c r="B1563" s="457" t="s">
        <v>1431</v>
      </c>
      <c r="C1563" s="450"/>
      <c r="D1563" s="473"/>
      <c r="E1563" s="654"/>
      <c r="F1563" s="453"/>
      <c r="G1563" s="89"/>
      <c r="H1563" s="90"/>
      <c r="I1563" s="63"/>
      <c r="J1563" s="63"/>
    </row>
    <row r="1564" spans="1:10" s="80" customFormat="1" ht="15" customHeight="1">
      <c r="A1564" s="587"/>
      <c r="B1564" s="457" t="s">
        <v>1427</v>
      </c>
      <c r="C1564" s="450"/>
      <c r="D1564" s="473"/>
      <c r="E1564" s="654"/>
      <c r="F1564" s="453"/>
      <c r="G1564" s="89"/>
      <c r="H1564" s="90"/>
      <c r="I1564" s="63"/>
      <c r="J1564" s="63"/>
    </row>
    <row r="1565" spans="1:10" s="80" customFormat="1" ht="15" customHeight="1">
      <c r="A1565" s="587"/>
      <c r="B1565" s="457" t="s">
        <v>1432</v>
      </c>
      <c r="C1565" s="450"/>
      <c r="D1565" s="473"/>
      <c r="E1565" s="654"/>
      <c r="F1565" s="453"/>
      <c r="G1565" s="89"/>
      <c r="H1565" s="90"/>
      <c r="I1565" s="63"/>
      <c r="J1565" s="63"/>
    </row>
    <row r="1566" spans="1:10" s="80" customFormat="1" ht="30" customHeight="1">
      <c r="A1566" s="587">
        <v>170106</v>
      </c>
      <c r="B1566" s="458" t="s">
        <v>1433</v>
      </c>
      <c r="C1566" s="450" t="s">
        <v>1467</v>
      </c>
      <c r="D1566" s="473">
        <v>453.98</v>
      </c>
      <c r="E1566" s="654"/>
      <c r="F1566" s="453">
        <f>D1566*E1566</f>
        <v>0</v>
      </c>
      <c r="G1566" s="89"/>
      <c r="H1566" s="90"/>
      <c r="I1566" s="63"/>
      <c r="J1566" s="63"/>
    </row>
    <row r="1567" spans="1:10" s="80" customFormat="1" ht="15" customHeight="1">
      <c r="A1567" s="587"/>
      <c r="B1567" s="457" t="s">
        <v>1430</v>
      </c>
      <c r="C1567" s="450"/>
      <c r="D1567" s="473"/>
      <c r="E1567" s="654"/>
      <c r="F1567" s="453"/>
      <c r="G1567" s="89"/>
      <c r="H1567" s="90"/>
      <c r="I1567" s="63"/>
      <c r="J1567" s="63"/>
    </row>
    <row r="1568" spans="1:10" s="80" customFormat="1" ht="15" customHeight="1">
      <c r="A1568" s="587"/>
      <c r="B1568" s="457" t="s">
        <v>1431</v>
      </c>
      <c r="C1568" s="450"/>
      <c r="D1568" s="473"/>
      <c r="E1568" s="654"/>
      <c r="F1568" s="453"/>
      <c r="G1568" s="89"/>
      <c r="H1568" s="90"/>
      <c r="I1568" s="63"/>
      <c r="J1568" s="63"/>
    </row>
    <row r="1569" spans="1:10" s="80" customFormat="1" ht="15" customHeight="1">
      <c r="A1569" s="587"/>
      <c r="B1569" s="457" t="s">
        <v>1427</v>
      </c>
      <c r="C1569" s="450"/>
      <c r="D1569" s="473"/>
      <c r="E1569" s="654"/>
      <c r="F1569" s="453"/>
      <c r="G1569" s="89"/>
      <c r="H1569" s="90"/>
      <c r="I1569" s="63"/>
      <c r="J1569" s="63"/>
    </row>
    <row r="1570" spans="1:10" s="660" customFormat="1" ht="15" customHeight="1">
      <c r="A1570" s="592"/>
      <c r="B1570" s="461" t="s">
        <v>1432</v>
      </c>
      <c r="C1570" s="549"/>
      <c r="D1570" s="480"/>
      <c r="E1570" s="655"/>
      <c r="F1570" s="550"/>
      <c r="G1570" s="657"/>
      <c r="H1570" s="658"/>
      <c r="I1570" s="659"/>
      <c r="J1570" s="659"/>
    </row>
    <row r="1571" spans="1:10" s="80" customFormat="1" ht="30" customHeight="1" hidden="1">
      <c r="A1571" s="587">
        <v>170107</v>
      </c>
      <c r="B1571" s="458" t="s">
        <v>1434</v>
      </c>
      <c r="C1571" s="450" t="s">
        <v>1467</v>
      </c>
      <c r="D1571" s="473"/>
      <c r="E1571" s="654"/>
      <c r="F1571" s="453">
        <f>D1571*E1571</f>
        <v>0</v>
      </c>
      <c r="G1571" s="89"/>
      <c r="H1571" s="90"/>
      <c r="I1571" s="63"/>
      <c r="J1571" s="63"/>
    </row>
    <row r="1572" spans="1:10" s="80" customFormat="1" ht="15" customHeight="1" hidden="1">
      <c r="A1572" s="587"/>
      <c r="B1572" s="457" t="s">
        <v>1435</v>
      </c>
      <c r="C1572" s="450"/>
      <c r="D1572" s="473"/>
      <c r="E1572" s="654"/>
      <c r="F1572" s="453"/>
      <c r="G1572" s="89"/>
      <c r="H1572" s="90"/>
      <c r="I1572" s="63"/>
      <c r="J1572" s="63"/>
    </row>
    <row r="1573" spans="1:10" s="80" customFormat="1" ht="15" customHeight="1" hidden="1">
      <c r="A1573" s="587"/>
      <c r="B1573" s="457" t="s">
        <v>1436</v>
      </c>
      <c r="C1573" s="450"/>
      <c r="D1573" s="473"/>
      <c r="E1573" s="654"/>
      <c r="F1573" s="453"/>
      <c r="G1573" s="89"/>
      <c r="H1573" s="90"/>
      <c r="I1573" s="63"/>
      <c r="J1573" s="63"/>
    </row>
    <row r="1574" spans="1:10" s="80" customFormat="1" ht="15" customHeight="1" hidden="1">
      <c r="A1574" s="587"/>
      <c r="B1574" s="457" t="s">
        <v>1432</v>
      </c>
      <c r="C1574" s="450"/>
      <c r="D1574" s="473"/>
      <c r="E1574" s="654"/>
      <c r="F1574" s="453"/>
      <c r="G1574" s="89"/>
      <c r="H1574" s="90"/>
      <c r="I1574" s="63"/>
      <c r="J1574" s="63"/>
    </row>
    <row r="1575" spans="1:10" s="80" customFormat="1" ht="15" customHeight="1" hidden="1">
      <c r="A1575" s="587"/>
      <c r="B1575" s="457" t="s">
        <v>1427</v>
      </c>
      <c r="C1575" s="450"/>
      <c r="D1575" s="473"/>
      <c r="E1575" s="654"/>
      <c r="F1575" s="453"/>
      <c r="G1575" s="89"/>
      <c r="H1575" s="90"/>
      <c r="I1575" s="63"/>
      <c r="J1575" s="63"/>
    </row>
    <row r="1576" spans="1:10" s="80" customFormat="1" ht="33" customHeight="1">
      <c r="A1576" s="587">
        <v>170108</v>
      </c>
      <c r="B1576" s="458" t="s">
        <v>646</v>
      </c>
      <c r="C1576" s="450" t="s">
        <v>1467</v>
      </c>
      <c r="D1576" s="473">
        <v>320</v>
      </c>
      <c r="E1576" s="654"/>
      <c r="F1576" s="453">
        <f>D1576*E1576</f>
        <v>0</v>
      </c>
      <c r="G1576" s="89"/>
      <c r="H1576" s="90"/>
      <c r="I1576" s="63"/>
      <c r="J1576" s="63"/>
    </row>
    <row r="1577" spans="1:10" s="80" customFormat="1" ht="15" customHeight="1">
      <c r="A1577" s="587"/>
      <c r="B1577" s="457" t="s">
        <v>1435</v>
      </c>
      <c r="C1577" s="450"/>
      <c r="D1577" s="473"/>
      <c r="E1577" s="654"/>
      <c r="F1577" s="453"/>
      <c r="G1577" s="89"/>
      <c r="H1577" s="90"/>
      <c r="I1577" s="63"/>
      <c r="J1577" s="63"/>
    </row>
    <row r="1578" spans="1:10" s="80" customFormat="1" ht="15" customHeight="1">
      <c r="A1578" s="587"/>
      <c r="B1578" s="457" t="s">
        <v>1427</v>
      </c>
      <c r="C1578" s="450"/>
      <c r="D1578" s="473"/>
      <c r="E1578" s="654"/>
      <c r="F1578" s="453"/>
      <c r="G1578" s="89"/>
      <c r="H1578" s="90"/>
      <c r="I1578" s="63"/>
      <c r="J1578" s="63"/>
    </row>
    <row r="1579" spans="1:10" s="80" customFormat="1" ht="15" customHeight="1">
      <c r="A1579" s="587"/>
      <c r="B1579" s="457" t="s">
        <v>1432</v>
      </c>
      <c r="C1579" s="450"/>
      <c r="D1579" s="473"/>
      <c r="E1579" s="654"/>
      <c r="F1579" s="453"/>
      <c r="G1579" s="89"/>
      <c r="H1579" s="90"/>
      <c r="I1579" s="63"/>
      <c r="J1579" s="63"/>
    </row>
    <row r="1580" spans="1:10" s="80" customFormat="1" ht="30" customHeight="1" hidden="1">
      <c r="A1580" s="587">
        <v>170109</v>
      </c>
      <c r="B1580" s="458" t="s">
        <v>647</v>
      </c>
      <c r="C1580" s="450" t="s">
        <v>1467</v>
      </c>
      <c r="D1580" s="473"/>
      <c r="E1580" s="654"/>
      <c r="F1580" s="453">
        <f>D1580*E1580</f>
        <v>0</v>
      </c>
      <c r="G1580" s="89"/>
      <c r="H1580" s="90"/>
      <c r="I1580" s="63"/>
      <c r="J1580" s="63"/>
    </row>
    <row r="1581" spans="1:10" s="80" customFormat="1" ht="15" customHeight="1" hidden="1">
      <c r="A1581" s="587"/>
      <c r="B1581" s="457" t="s">
        <v>1430</v>
      </c>
      <c r="C1581" s="450"/>
      <c r="D1581" s="473"/>
      <c r="E1581" s="654"/>
      <c r="F1581" s="453"/>
      <c r="G1581" s="89"/>
      <c r="H1581" s="90"/>
      <c r="I1581" s="63"/>
      <c r="J1581" s="63"/>
    </row>
    <row r="1582" spans="1:10" s="80" customFormat="1" ht="15" customHeight="1" hidden="1">
      <c r="A1582" s="587"/>
      <c r="B1582" s="457" t="s">
        <v>648</v>
      </c>
      <c r="C1582" s="450"/>
      <c r="D1582" s="473"/>
      <c r="E1582" s="654"/>
      <c r="F1582" s="453"/>
      <c r="G1582" s="89"/>
      <c r="H1582" s="90"/>
      <c r="I1582" s="63"/>
      <c r="J1582" s="63"/>
    </row>
    <row r="1583" spans="1:10" s="80" customFormat="1" ht="15" customHeight="1" hidden="1">
      <c r="A1583" s="587"/>
      <c r="B1583" s="457" t="s">
        <v>1427</v>
      </c>
      <c r="C1583" s="450"/>
      <c r="D1583" s="473"/>
      <c r="E1583" s="654"/>
      <c r="F1583" s="453"/>
      <c r="G1583" s="89"/>
      <c r="H1583" s="90"/>
      <c r="I1583" s="63"/>
      <c r="J1583" s="63"/>
    </row>
    <row r="1584" spans="1:10" s="80" customFormat="1" ht="15" customHeight="1" hidden="1">
      <c r="A1584" s="587"/>
      <c r="B1584" s="457" t="s">
        <v>1432</v>
      </c>
      <c r="C1584" s="450"/>
      <c r="D1584" s="473"/>
      <c r="E1584" s="654"/>
      <c r="F1584" s="453"/>
      <c r="G1584" s="89"/>
      <c r="H1584" s="90"/>
      <c r="I1584" s="63"/>
      <c r="J1584" s="63"/>
    </row>
    <row r="1585" spans="1:10" s="80" customFormat="1" ht="15" customHeight="1">
      <c r="A1585" s="587">
        <v>170110</v>
      </c>
      <c r="B1585" s="458" t="s">
        <v>1437</v>
      </c>
      <c r="C1585" s="475" t="s">
        <v>1467</v>
      </c>
      <c r="D1585" s="473">
        <v>157.61</v>
      </c>
      <c r="E1585" s="654"/>
      <c r="F1585" s="453">
        <f>D1585*E1585</f>
        <v>0</v>
      </c>
      <c r="G1585" s="89"/>
      <c r="H1585" s="90"/>
      <c r="I1585" s="63"/>
      <c r="J1585" s="63"/>
    </row>
    <row r="1586" spans="1:10" s="80" customFormat="1" ht="15" customHeight="1">
      <c r="A1586" s="587"/>
      <c r="B1586" s="457" t="s">
        <v>1438</v>
      </c>
      <c r="C1586" s="450"/>
      <c r="D1586" s="473"/>
      <c r="E1586" s="654"/>
      <c r="F1586" s="453"/>
      <c r="G1586" s="89"/>
      <c r="H1586" s="90"/>
      <c r="I1586" s="63"/>
      <c r="J1586" s="63"/>
    </row>
    <row r="1587" spans="1:10" s="80" customFormat="1" ht="15" customHeight="1">
      <c r="A1587" s="587"/>
      <c r="B1587" s="457" t="s">
        <v>1439</v>
      </c>
      <c r="C1587" s="450"/>
      <c r="D1587" s="473"/>
      <c r="E1587" s="654"/>
      <c r="F1587" s="453"/>
      <c r="G1587" s="89"/>
      <c r="H1587" s="90"/>
      <c r="I1587" s="63"/>
      <c r="J1587" s="63"/>
    </row>
    <row r="1588" spans="1:10" s="80" customFormat="1" ht="15" customHeight="1">
      <c r="A1588" s="587"/>
      <c r="B1588" s="457" t="s">
        <v>1440</v>
      </c>
      <c r="C1588" s="450"/>
      <c r="D1588" s="473"/>
      <c r="E1588" s="654"/>
      <c r="F1588" s="453"/>
      <c r="G1588" s="89"/>
      <c r="H1588" s="90"/>
      <c r="I1588" s="63"/>
      <c r="J1588" s="63"/>
    </row>
    <row r="1589" spans="1:10" s="80" customFormat="1" ht="15" customHeight="1">
      <c r="A1589" s="587"/>
      <c r="B1589" s="457" t="s">
        <v>1427</v>
      </c>
      <c r="C1589" s="450"/>
      <c r="D1589" s="473"/>
      <c r="E1589" s="654"/>
      <c r="F1589" s="453"/>
      <c r="G1589" s="89"/>
      <c r="H1589" s="90"/>
      <c r="I1589" s="63"/>
      <c r="J1589" s="63"/>
    </row>
    <row r="1590" spans="1:10" s="80" customFormat="1" ht="15" customHeight="1">
      <c r="A1590" s="587"/>
      <c r="B1590" s="457" t="s">
        <v>1432</v>
      </c>
      <c r="C1590" s="450"/>
      <c r="D1590" s="473"/>
      <c r="E1590" s="654"/>
      <c r="F1590" s="453"/>
      <c r="G1590" s="89"/>
      <c r="H1590" s="90"/>
      <c r="I1590" s="63"/>
      <c r="J1590" s="63"/>
    </row>
    <row r="1591" spans="1:10" s="80" customFormat="1" ht="30" customHeight="1" hidden="1">
      <c r="A1591" s="587">
        <v>170111</v>
      </c>
      <c r="B1591" s="458" t="s">
        <v>649</v>
      </c>
      <c r="C1591" s="450" t="s">
        <v>1467</v>
      </c>
      <c r="D1591" s="473"/>
      <c r="E1591" s="654">
        <v>8.36</v>
      </c>
      <c r="F1591" s="453">
        <f>D1591*E1591</f>
        <v>0</v>
      </c>
      <c r="G1591" s="89"/>
      <c r="H1591" s="90"/>
      <c r="I1591" s="63"/>
      <c r="J1591" s="63"/>
    </row>
    <row r="1592" spans="1:10" s="80" customFormat="1" ht="15" customHeight="1" hidden="1">
      <c r="A1592" s="587"/>
      <c r="B1592" s="457" t="s">
        <v>650</v>
      </c>
      <c r="C1592" s="450"/>
      <c r="D1592" s="473"/>
      <c r="E1592" s="654"/>
      <c r="F1592" s="453"/>
      <c r="G1592" s="89"/>
      <c r="H1592" s="90"/>
      <c r="I1592" s="63"/>
      <c r="J1592" s="63"/>
    </row>
    <row r="1593" spans="1:10" s="80" customFormat="1" ht="15" customHeight="1" hidden="1">
      <c r="A1593" s="587"/>
      <c r="B1593" s="457" t="s">
        <v>1427</v>
      </c>
      <c r="C1593" s="450"/>
      <c r="D1593" s="473"/>
      <c r="E1593" s="654"/>
      <c r="F1593" s="453"/>
      <c r="G1593" s="89"/>
      <c r="H1593" s="90"/>
      <c r="I1593" s="63"/>
      <c r="J1593" s="63"/>
    </row>
    <row r="1594" spans="1:10" s="80" customFormat="1" ht="30" customHeight="1" hidden="1">
      <c r="A1594" s="587">
        <v>170112</v>
      </c>
      <c r="B1594" s="458" t="s">
        <v>651</v>
      </c>
      <c r="C1594" s="450" t="s">
        <v>1467</v>
      </c>
      <c r="D1594" s="473"/>
      <c r="E1594" s="654">
        <v>10.27</v>
      </c>
      <c r="F1594" s="453">
        <f>D1594*E1594</f>
        <v>0</v>
      </c>
      <c r="G1594" s="89"/>
      <c r="H1594" s="90"/>
      <c r="I1594" s="63"/>
      <c r="J1594" s="63"/>
    </row>
    <row r="1595" spans="1:10" s="80" customFormat="1" ht="15" customHeight="1" hidden="1">
      <c r="A1595" s="587"/>
      <c r="B1595" s="457" t="s">
        <v>1427</v>
      </c>
      <c r="C1595" s="450"/>
      <c r="D1595" s="473"/>
      <c r="E1595" s="654"/>
      <c r="F1595" s="453"/>
      <c r="G1595" s="89"/>
      <c r="H1595" s="90"/>
      <c r="I1595" s="63"/>
      <c r="J1595" s="63"/>
    </row>
    <row r="1596" spans="1:10" s="80" customFormat="1" ht="15" customHeight="1" hidden="1">
      <c r="A1596" s="587"/>
      <c r="B1596" s="457" t="s">
        <v>1429</v>
      </c>
      <c r="C1596" s="450"/>
      <c r="D1596" s="473"/>
      <c r="E1596" s="654"/>
      <c r="F1596" s="453"/>
      <c r="G1596" s="89"/>
      <c r="H1596" s="90"/>
      <c r="I1596" s="63"/>
      <c r="J1596" s="63"/>
    </row>
    <row r="1597" spans="1:10" s="80" customFormat="1" ht="30" customHeight="1">
      <c r="A1597" s="587">
        <v>170113</v>
      </c>
      <c r="B1597" s="458" t="s">
        <v>1441</v>
      </c>
      <c r="C1597" s="450" t="s">
        <v>1467</v>
      </c>
      <c r="D1597" s="473">
        <v>1390.98</v>
      </c>
      <c r="E1597" s="654"/>
      <c r="F1597" s="453">
        <f>D1597*E1597</f>
        <v>0</v>
      </c>
      <c r="G1597" s="89"/>
      <c r="H1597" s="90"/>
      <c r="I1597" s="63"/>
      <c r="J1597" s="63"/>
    </row>
    <row r="1598" spans="1:10" s="80" customFormat="1" ht="15" customHeight="1">
      <c r="A1598" s="587"/>
      <c r="B1598" s="457" t="s">
        <v>1442</v>
      </c>
      <c r="C1598" s="450"/>
      <c r="D1598" s="473"/>
      <c r="E1598" s="654"/>
      <c r="F1598" s="453"/>
      <c r="G1598" s="89"/>
      <c r="H1598" s="90"/>
      <c r="I1598" s="63"/>
      <c r="J1598" s="63"/>
    </row>
    <row r="1599" spans="1:10" s="80" customFormat="1" ht="15" customHeight="1">
      <c r="A1599" s="587"/>
      <c r="B1599" s="457" t="s">
        <v>1443</v>
      </c>
      <c r="C1599" s="450"/>
      <c r="D1599" s="473"/>
      <c r="E1599" s="654"/>
      <c r="F1599" s="453"/>
      <c r="G1599" s="89"/>
      <c r="H1599" s="90"/>
      <c r="I1599" s="63"/>
      <c r="J1599" s="63"/>
    </row>
    <row r="1600" spans="1:10" s="80" customFormat="1" ht="15" customHeight="1">
      <c r="A1600" s="587"/>
      <c r="B1600" s="457" t="s">
        <v>1427</v>
      </c>
      <c r="C1600" s="450"/>
      <c r="D1600" s="473"/>
      <c r="E1600" s="654"/>
      <c r="F1600" s="453"/>
      <c r="G1600" s="89"/>
      <c r="H1600" s="90"/>
      <c r="I1600" s="63"/>
      <c r="J1600" s="63"/>
    </row>
    <row r="1601" spans="1:10" s="80" customFormat="1" ht="15" customHeight="1">
      <c r="A1601" s="587">
        <v>170200</v>
      </c>
      <c r="B1601" s="520" t="s">
        <v>1444</v>
      </c>
      <c r="C1601" s="450"/>
      <c r="D1601" s="473"/>
      <c r="E1601" s="654"/>
      <c r="F1601" s="453"/>
      <c r="G1601" s="89"/>
      <c r="H1601" s="90"/>
      <c r="I1601" s="63"/>
      <c r="J1601" s="63"/>
    </row>
    <row r="1602" spans="1:10" s="162" customFormat="1" ht="30" customHeight="1">
      <c r="A1602" s="587">
        <v>170201</v>
      </c>
      <c r="B1602" s="458" t="s">
        <v>652</v>
      </c>
      <c r="C1602" s="450" t="s">
        <v>1467</v>
      </c>
      <c r="D1602" s="473">
        <v>82.5</v>
      </c>
      <c r="E1602" s="654"/>
      <c r="F1602" s="453">
        <f>D1602*E1602</f>
        <v>0</v>
      </c>
      <c r="G1602" s="89"/>
      <c r="H1602" s="90"/>
      <c r="I1602" s="161"/>
      <c r="J1602" s="161"/>
    </row>
    <row r="1603" spans="1:10" s="80" customFormat="1" ht="15" customHeight="1">
      <c r="A1603" s="587"/>
      <c r="B1603" s="457" t="s">
        <v>1427</v>
      </c>
      <c r="C1603" s="450"/>
      <c r="D1603" s="473"/>
      <c r="E1603" s="654"/>
      <c r="F1603" s="453"/>
      <c r="G1603" s="89"/>
      <c r="H1603" s="90"/>
      <c r="I1603" s="63"/>
      <c r="J1603" s="63"/>
    </row>
    <row r="1604" spans="1:10" s="80" customFormat="1" ht="15" customHeight="1">
      <c r="A1604" s="587"/>
      <c r="B1604" s="457" t="s">
        <v>1429</v>
      </c>
      <c r="C1604" s="450"/>
      <c r="D1604" s="473"/>
      <c r="E1604" s="654"/>
      <c r="F1604" s="453"/>
      <c r="G1604" s="89"/>
      <c r="H1604" s="90"/>
      <c r="I1604" s="63"/>
      <c r="J1604" s="63"/>
    </row>
    <row r="1605" spans="1:10" s="80" customFormat="1" ht="15" customHeight="1">
      <c r="A1605" s="587"/>
      <c r="B1605" s="457" t="s">
        <v>653</v>
      </c>
      <c r="C1605" s="450"/>
      <c r="D1605" s="473"/>
      <c r="E1605" s="654"/>
      <c r="F1605" s="453"/>
      <c r="G1605" s="89"/>
      <c r="H1605" s="90"/>
      <c r="I1605" s="63"/>
      <c r="J1605" s="63"/>
    </row>
    <row r="1606" spans="1:10" s="80" customFormat="1" ht="15" customHeight="1">
      <c r="A1606" s="587"/>
      <c r="B1606" s="457" t="s">
        <v>1442</v>
      </c>
      <c r="C1606" s="450"/>
      <c r="D1606" s="473"/>
      <c r="E1606" s="654"/>
      <c r="F1606" s="453"/>
      <c r="G1606" s="89"/>
      <c r="H1606" s="90"/>
      <c r="I1606" s="63"/>
      <c r="J1606" s="63"/>
    </row>
    <row r="1607" spans="1:10" s="80" customFormat="1" ht="15" customHeight="1">
      <c r="A1607" s="587"/>
      <c r="B1607" s="457" t="s">
        <v>1427</v>
      </c>
      <c r="C1607" s="450"/>
      <c r="D1607" s="473"/>
      <c r="E1607" s="654"/>
      <c r="F1607" s="453"/>
      <c r="G1607" s="89"/>
      <c r="H1607" s="90"/>
      <c r="I1607" s="63"/>
      <c r="J1607" s="63"/>
    </row>
    <row r="1608" spans="1:10" s="80" customFormat="1" ht="15" customHeight="1">
      <c r="A1608" s="587"/>
      <c r="B1608" s="457" t="s">
        <v>1432</v>
      </c>
      <c r="C1608" s="450"/>
      <c r="D1608" s="473"/>
      <c r="E1608" s="654"/>
      <c r="F1608" s="453"/>
      <c r="G1608" s="89"/>
      <c r="H1608" s="90"/>
      <c r="I1608" s="63"/>
      <c r="J1608" s="63"/>
    </row>
    <row r="1609" spans="1:10" s="80" customFormat="1" ht="15" customHeight="1">
      <c r="A1609" s="587">
        <v>170202</v>
      </c>
      <c r="B1609" s="458" t="s">
        <v>1445</v>
      </c>
      <c r="C1609" s="475" t="s">
        <v>1467</v>
      </c>
      <c r="D1609" s="473">
        <v>516</v>
      </c>
      <c r="E1609" s="654"/>
      <c r="F1609" s="453">
        <f>D1609*E1609</f>
        <v>0</v>
      </c>
      <c r="G1609" s="89"/>
      <c r="H1609" s="90"/>
      <c r="I1609" s="63"/>
      <c r="J1609" s="63"/>
    </row>
    <row r="1610" spans="1:10" s="80" customFormat="1" ht="30" customHeight="1">
      <c r="A1610" s="587">
        <v>170203</v>
      </c>
      <c r="B1610" s="458" t="s">
        <v>654</v>
      </c>
      <c r="C1610" s="450" t="s">
        <v>1467</v>
      </c>
      <c r="D1610" s="473">
        <v>805</v>
      </c>
      <c r="E1610" s="654"/>
      <c r="F1610" s="453">
        <f>D1610*E1610</f>
        <v>0</v>
      </c>
      <c r="G1610" s="89"/>
      <c r="H1610" s="90"/>
      <c r="I1610" s="63"/>
      <c r="J1610" s="63"/>
    </row>
    <row r="1611" spans="1:10" s="80" customFormat="1" ht="15" customHeight="1">
      <c r="A1611" s="587"/>
      <c r="B1611" s="457" t="s">
        <v>1442</v>
      </c>
      <c r="C1611" s="450"/>
      <c r="D1611" s="473"/>
      <c r="E1611" s="654"/>
      <c r="F1611" s="453"/>
      <c r="G1611" s="89"/>
      <c r="H1611" s="90"/>
      <c r="I1611" s="63"/>
      <c r="J1611" s="63"/>
    </row>
    <row r="1612" spans="1:10" s="80" customFormat="1" ht="15" customHeight="1">
      <c r="A1612" s="587"/>
      <c r="B1612" s="457" t="s">
        <v>1427</v>
      </c>
      <c r="C1612" s="450"/>
      <c r="D1612" s="473"/>
      <c r="E1612" s="654"/>
      <c r="F1612" s="453"/>
      <c r="G1612" s="89"/>
      <c r="H1612" s="90"/>
      <c r="I1612" s="63"/>
      <c r="J1612" s="63"/>
    </row>
    <row r="1613" spans="1:10" s="80" customFormat="1" ht="15" customHeight="1">
      <c r="A1613" s="587"/>
      <c r="B1613" s="457" t="s">
        <v>1443</v>
      </c>
      <c r="C1613" s="450"/>
      <c r="D1613" s="473"/>
      <c r="E1613" s="654"/>
      <c r="F1613" s="453"/>
      <c r="G1613" s="89"/>
      <c r="H1613" s="90"/>
      <c r="I1613" s="63"/>
      <c r="J1613" s="63"/>
    </row>
    <row r="1614" spans="1:10" s="80" customFormat="1" ht="15" customHeight="1">
      <c r="A1614" s="587"/>
      <c r="B1614" s="457" t="s">
        <v>1432</v>
      </c>
      <c r="C1614" s="450"/>
      <c r="D1614" s="473"/>
      <c r="E1614" s="654"/>
      <c r="F1614" s="453"/>
      <c r="G1614" s="89"/>
      <c r="H1614" s="90"/>
      <c r="I1614" s="63"/>
      <c r="J1614" s="63"/>
    </row>
    <row r="1615" spans="1:10" s="80" customFormat="1" ht="15" customHeight="1" hidden="1">
      <c r="A1615" s="587">
        <v>170206</v>
      </c>
      <c r="B1615" s="570" t="s">
        <v>1447</v>
      </c>
      <c r="C1615" s="450" t="s">
        <v>1055</v>
      </c>
      <c r="D1615" s="473"/>
      <c r="E1615" s="654">
        <v>4.86</v>
      </c>
      <c r="F1615" s="453">
        <f>D1615*E1615</f>
        <v>0</v>
      </c>
      <c r="G1615" s="89"/>
      <c r="H1615" s="90"/>
      <c r="I1615" s="63"/>
      <c r="J1615" s="63"/>
    </row>
    <row r="1616" spans="1:10" s="80" customFormat="1" ht="30" customHeight="1">
      <c r="A1616" s="587">
        <v>170207</v>
      </c>
      <c r="B1616" s="590" t="s">
        <v>656</v>
      </c>
      <c r="C1616" s="450" t="s">
        <v>1076</v>
      </c>
      <c r="D1616" s="473">
        <v>253.3</v>
      </c>
      <c r="E1616" s="654"/>
      <c r="F1616" s="453">
        <f>D1616*E1616</f>
        <v>0</v>
      </c>
      <c r="G1616" s="89"/>
      <c r="H1616" s="90"/>
      <c r="I1616" s="63"/>
      <c r="J1616" s="63"/>
    </row>
    <row r="1617" spans="1:10" s="80" customFormat="1" ht="15" customHeight="1">
      <c r="A1617" s="587"/>
      <c r="B1617" s="591" t="s">
        <v>657</v>
      </c>
      <c r="C1617" s="450"/>
      <c r="D1617" s="473"/>
      <c r="E1617" s="654"/>
      <c r="F1617" s="453"/>
      <c r="G1617" s="89"/>
      <c r="H1617" s="90"/>
      <c r="I1617" s="63"/>
      <c r="J1617" s="63"/>
    </row>
    <row r="1618" spans="1:10" s="80" customFormat="1" ht="15" customHeight="1" hidden="1">
      <c r="A1618" s="587">
        <v>170208</v>
      </c>
      <c r="B1618" s="590" t="s">
        <v>658</v>
      </c>
      <c r="C1618" s="475" t="s">
        <v>1467</v>
      </c>
      <c r="D1618" s="473"/>
      <c r="E1618" s="654"/>
      <c r="F1618" s="453">
        <f>D1618*E1618</f>
        <v>0</v>
      </c>
      <c r="G1618" s="89"/>
      <c r="H1618" s="90"/>
      <c r="I1618" s="63"/>
      <c r="J1618" s="63"/>
    </row>
    <row r="1619" spans="1:10" s="80" customFormat="1" ht="15" customHeight="1" hidden="1">
      <c r="A1619" s="587"/>
      <c r="B1619" s="457" t="s">
        <v>1442</v>
      </c>
      <c r="C1619" s="450"/>
      <c r="D1619" s="473"/>
      <c r="E1619" s="654"/>
      <c r="F1619" s="453"/>
      <c r="G1619" s="89"/>
      <c r="H1619" s="90"/>
      <c r="I1619" s="63"/>
      <c r="J1619" s="63"/>
    </row>
    <row r="1620" spans="1:10" s="80" customFormat="1" ht="15" customHeight="1" hidden="1">
      <c r="A1620" s="587"/>
      <c r="B1620" s="457" t="s">
        <v>1427</v>
      </c>
      <c r="C1620" s="450"/>
      <c r="D1620" s="473"/>
      <c r="E1620" s="654"/>
      <c r="F1620" s="453"/>
      <c r="G1620" s="89"/>
      <c r="H1620" s="90"/>
      <c r="I1620" s="63"/>
      <c r="J1620" s="63"/>
    </row>
    <row r="1621" spans="1:10" s="80" customFormat="1" ht="15" customHeight="1" hidden="1">
      <c r="A1621" s="587"/>
      <c r="B1621" s="457" t="s">
        <v>659</v>
      </c>
      <c r="C1621" s="450"/>
      <c r="D1621" s="473"/>
      <c r="E1621" s="654"/>
      <c r="F1621" s="453"/>
      <c r="G1621" s="89"/>
      <c r="H1621" s="90"/>
      <c r="I1621" s="63"/>
      <c r="J1621" s="63"/>
    </row>
    <row r="1622" spans="1:10" s="80" customFormat="1" ht="30" customHeight="1" hidden="1">
      <c r="A1622" s="587">
        <v>170209</v>
      </c>
      <c r="B1622" s="458" t="s">
        <v>660</v>
      </c>
      <c r="C1622" s="450" t="s">
        <v>1055</v>
      </c>
      <c r="D1622" s="473"/>
      <c r="E1622" s="654"/>
      <c r="F1622" s="453">
        <f>D1622*E1622</f>
        <v>0</v>
      </c>
      <c r="G1622" s="89"/>
      <c r="H1622" s="90"/>
      <c r="I1622" s="63"/>
      <c r="J1622" s="63"/>
    </row>
    <row r="1623" spans="1:10" s="80" customFormat="1" ht="31.5" hidden="1">
      <c r="A1623" s="587">
        <v>170210</v>
      </c>
      <c r="B1623" s="458" t="s">
        <v>661</v>
      </c>
      <c r="C1623" s="450" t="s">
        <v>1076</v>
      </c>
      <c r="D1623" s="473"/>
      <c r="E1623" s="654"/>
      <c r="F1623" s="453">
        <f>D1623*E1623</f>
        <v>0</v>
      </c>
      <c r="G1623" s="89"/>
      <c r="H1623" s="90"/>
      <c r="I1623" s="63"/>
      <c r="J1623" s="63"/>
    </row>
    <row r="1624" spans="1:10" s="80" customFormat="1" ht="64.5" customHeight="1">
      <c r="A1624" s="587">
        <v>170211</v>
      </c>
      <c r="B1624" s="458" t="s">
        <v>662</v>
      </c>
      <c r="C1624" s="450" t="s">
        <v>1055</v>
      </c>
      <c r="D1624" s="473">
        <v>50</v>
      </c>
      <c r="E1624" s="654"/>
      <c r="F1624" s="453">
        <f>D1624*E1624</f>
        <v>0</v>
      </c>
      <c r="G1624" s="89"/>
      <c r="H1624" s="90"/>
      <c r="I1624" s="63"/>
      <c r="J1624" s="63"/>
    </row>
    <row r="1625" spans="1:10" s="80" customFormat="1" ht="18" customHeight="1">
      <c r="A1625" s="592"/>
      <c r="B1625" s="593"/>
      <c r="C1625" s="765" t="s">
        <v>1458</v>
      </c>
      <c r="D1625" s="766"/>
      <c r="E1625" s="743"/>
      <c r="F1625" s="466">
        <f>SUM(F1550:F1624)</f>
        <v>0</v>
      </c>
      <c r="G1625" s="84"/>
      <c r="H1625" s="90"/>
      <c r="I1625" s="63"/>
      <c r="J1625" s="63"/>
    </row>
    <row r="1626" spans="1:10" s="653" customFormat="1" ht="18" customHeight="1">
      <c r="A1626" s="441">
        <v>180000</v>
      </c>
      <c r="B1626" s="646" t="s">
        <v>1028</v>
      </c>
      <c r="C1626" s="442"/>
      <c r="D1626" s="647"/>
      <c r="E1626" s="648"/>
      <c r="F1626" s="649"/>
      <c r="G1626" s="650"/>
      <c r="H1626" s="651"/>
      <c r="I1626" s="652"/>
      <c r="J1626" s="652"/>
    </row>
    <row r="1627" spans="1:10" s="80" customFormat="1" ht="15" customHeight="1">
      <c r="A1627" s="448">
        <v>180100</v>
      </c>
      <c r="B1627" s="513" t="s">
        <v>1459</v>
      </c>
      <c r="C1627" s="506"/>
      <c r="D1627" s="473"/>
      <c r="E1627" s="654"/>
      <c r="F1627" s="453"/>
      <c r="G1627" s="89"/>
      <c r="H1627" s="90"/>
      <c r="I1627" s="63"/>
      <c r="J1627" s="63"/>
    </row>
    <row r="1628" spans="1:10" s="80" customFormat="1" ht="30" customHeight="1" hidden="1">
      <c r="A1628" s="456" t="s">
        <v>663</v>
      </c>
      <c r="B1628" s="458" t="s">
        <v>664</v>
      </c>
      <c r="C1628" s="450" t="s">
        <v>1076</v>
      </c>
      <c r="D1628" s="473"/>
      <c r="E1628" s="654">
        <v>85.38</v>
      </c>
      <c r="F1628" s="453">
        <f>SUM(D1628*E1628)</f>
        <v>0</v>
      </c>
      <c r="G1628" s="89"/>
      <c r="H1628" s="90"/>
      <c r="I1628" s="63"/>
      <c r="J1628" s="63"/>
    </row>
    <row r="1629" spans="1:10" s="80" customFormat="1" ht="15" customHeight="1" hidden="1">
      <c r="A1629" s="456" t="s">
        <v>665</v>
      </c>
      <c r="B1629" s="458" t="s">
        <v>666</v>
      </c>
      <c r="C1629" s="450" t="s">
        <v>667</v>
      </c>
      <c r="D1629" s="473"/>
      <c r="E1629" s="654">
        <v>220.69</v>
      </c>
      <c r="F1629" s="453">
        <f>SUM(D1629*E1629)</f>
        <v>0</v>
      </c>
      <c r="G1629" s="89"/>
      <c r="H1629" s="90"/>
      <c r="I1629" s="63"/>
      <c r="J1629" s="63"/>
    </row>
    <row r="1630" spans="1:10" s="80" customFormat="1" ht="45" customHeight="1" hidden="1">
      <c r="A1630" s="456" t="s">
        <v>668</v>
      </c>
      <c r="B1630" s="458" t="s">
        <v>669</v>
      </c>
      <c r="C1630" s="450" t="s">
        <v>884</v>
      </c>
      <c r="D1630" s="473"/>
      <c r="E1630" s="654">
        <v>353.6</v>
      </c>
      <c r="F1630" s="453">
        <f>SUM(D1630*E1630)</f>
        <v>0</v>
      </c>
      <c r="G1630" s="89"/>
      <c r="H1630" s="90"/>
      <c r="I1630" s="63"/>
      <c r="J1630" s="63"/>
    </row>
    <row r="1631" spans="1:10" s="80" customFormat="1" ht="30" customHeight="1">
      <c r="A1631" s="456" t="s">
        <v>670</v>
      </c>
      <c r="B1631" s="458" t="s">
        <v>671</v>
      </c>
      <c r="C1631" s="450" t="s">
        <v>884</v>
      </c>
      <c r="D1631" s="473">
        <v>6</v>
      </c>
      <c r="E1631" s="654"/>
      <c r="F1631" s="453">
        <f>SUM(D1631*E1631)</f>
        <v>0</v>
      </c>
      <c r="G1631" s="89"/>
      <c r="H1631" s="90"/>
      <c r="I1631" s="63"/>
      <c r="J1631" s="63"/>
    </row>
    <row r="1632" spans="1:10" s="80" customFormat="1" ht="109.5" customHeight="1" hidden="1">
      <c r="A1632" s="456" t="s">
        <v>672</v>
      </c>
      <c r="B1632" s="458" t="s">
        <v>673</v>
      </c>
      <c r="C1632" s="450" t="s">
        <v>884</v>
      </c>
      <c r="D1632" s="473"/>
      <c r="E1632" s="654"/>
      <c r="F1632" s="453">
        <f>SUM(D1632*E1632)</f>
        <v>0</v>
      </c>
      <c r="G1632" s="89"/>
      <c r="H1632" s="90"/>
      <c r="I1632" s="63"/>
      <c r="J1632" s="63"/>
    </row>
    <row r="1633" spans="1:10" s="80" customFormat="1" ht="30" customHeight="1" hidden="1">
      <c r="A1633" s="456" t="s">
        <v>674</v>
      </c>
      <c r="B1633" s="458" t="s">
        <v>675</v>
      </c>
      <c r="C1633" s="450" t="s">
        <v>1467</v>
      </c>
      <c r="D1633" s="473"/>
      <c r="E1633" s="654"/>
      <c r="F1633" s="453">
        <f>D1633*E1633</f>
        <v>0</v>
      </c>
      <c r="G1633" s="89"/>
      <c r="H1633" s="90"/>
      <c r="I1633" s="63"/>
      <c r="J1633" s="63"/>
    </row>
    <row r="1634" spans="1:10" s="80" customFormat="1" ht="16.5" customHeight="1" hidden="1">
      <c r="A1634" s="456" t="s">
        <v>676</v>
      </c>
      <c r="B1634" s="458" t="s">
        <v>677</v>
      </c>
      <c r="C1634" s="475" t="s">
        <v>1467</v>
      </c>
      <c r="D1634" s="473"/>
      <c r="E1634" s="654"/>
      <c r="F1634" s="453">
        <f>D1634*E1634</f>
        <v>0</v>
      </c>
      <c r="G1634" s="89"/>
      <c r="H1634" s="90"/>
      <c r="I1634" s="63"/>
      <c r="J1634" s="63"/>
    </row>
    <row r="1635" spans="1:10" s="80" customFormat="1" ht="16.5" customHeight="1" hidden="1">
      <c r="A1635" s="456" t="s">
        <v>678</v>
      </c>
      <c r="B1635" s="458" t="s">
        <v>679</v>
      </c>
      <c r="C1635" s="475" t="s">
        <v>1467</v>
      </c>
      <c r="D1635" s="473"/>
      <c r="E1635" s="654"/>
      <c r="F1635" s="453">
        <f>D1635*E1635</f>
        <v>0</v>
      </c>
      <c r="G1635" s="89"/>
      <c r="H1635" s="90"/>
      <c r="I1635" s="63"/>
      <c r="J1635" s="63"/>
    </row>
    <row r="1636" spans="1:10" s="80" customFormat="1" ht="16.5" customHeight="1" hidden="1">
      <c r="A1636" s="456" t="s">
        <v>680</v>
      </c>
      <c r="B1636" s="458" t="s">
        <v>681</v>
      </c>
      <c r="C1636" s="475" t="s">
        <v>1055</v>
      </c>
      <c r="D1636" s="473"/>
      <c r="E1636" s="654"/>
      <c r="F1636" s="453">
        <f>D1636*E1636</f>
        <v>0</v>
      </c>
      <c r="G1636" s="89"/>
      <c r="H1636" s="90"/>
      <c r="I1636" s="63"/>
      <c r="J1636" s="63"/>
    </row>
    <row r="1637" spans="1:10" s="80" customFormat="1" ht="16.5" customHeight="1" hidden="1">
      <c r="A1637" s="456" t="s">
        <v>682</v>
      </c>
      <c r="B1637" s="458" t="s">
        <v>683</v>
      </c>
      <c r="C1637" s="475" t="s">
        <v>1055</v>
      </c>
      <c r="D1637" s="473"/>
      <c r="E1637" s="654"/>
      <c r="F1637" s="453">
        <f>D1637*E1637</f>
        <v>0</v>
      </c>
      <c r="G1637" s="89"/>
      <c r="H1637" s="90"/>
      <c r="I1637" s="63"/>
      <c r="J1637" s="63"/>
    </row>
    <row r="1638" spans="1:10" s="80" customFormat="1" ht="15" customHeight="1">
      <c r="A1638" s="456">
        <v>180200</v>
      </c>
      <c r="B1638" s="520" t="s">
        <v>684</v>
      </c>
      <c r="C1638" s="450"/>
      <c r="D1638" s="473"/>
      <c r="E1638" s="654"/>
      <c r="F1638" s="453"/>
      <c r="G1638" s="89"/>
      <c r="H1638" s="90"/>
      <c r="I1638" s="63"/>
      <c r="J1638" s="63"/>
    </row>
    <row r="1639" spans="1:10" s="80" customFormat="1" ht="15" customHeight="1">
      <c r="A1639" s="456">
        <v>180201</v>
      </c>
      <c r="B1639" s="458" t="s">
        <v>685</v>
      </c>
      <c r="C1639" s="450" t="s">
        <v>1076</v>
      </c>
      <c r="D1639" s="473">
        <v>8</v>
      </c>
      <c r="E1639" s="654"/>
      <c r="F1639" s="453">
        <f>D1639*E1639</f>
        <v>0</v>
      </c>
      <c r="G1639" s="89"/>
      <c r="H1639" s="90"/>
      <c r="I1639" s="63"/>
      <c r="J1639" s="63"/>
    </row>
    <row r="1640" spans="1:10" s="80" customFormat="1" ht="15" customHeight="1">
      <c r="A1640" s="456" t="s">
        <v>686</v>
      </c>
      <c r="B1640" s="458" t="s">
        <v>687</v>
      </c>
      <c r="C1640" s="450" t="s">
        <v>1076</v>
      </c>
      <c r="D1640" s="473">
        <v>4</v>
      </c>
      <c r="E1640" s="654"/>
      <c r="F1640" s="453">
        <f>D1640*E1640</f>
        <v>0</v>
      </c>
      <c r="G1640" s="89"/>
      <c r="H1640" s="90"/>
      <c r="I1640" s="63"/>
      <c r="J1640" s="63"/>
    </row>
    <row r="1641" spans="1:10" s="80" customFormat="1" ht="16.5" customHeight="1" hidden="1">
      <c r="A1641" s="456" t="s">
        <v>690</v>
      </c>
      <c r="B1641" s="458" t="s">
        <v>691</v>
      </c>
      <c r="C1641" s="475" t="s">
        <v>1467</v>
      </c>
      <c r="D1641" s="473"/>
      <c r="E1641" s="454">
        <v>37.86</v>
      </c>
      <c r="F1641" s="453">
        <f>D1641*E1641</f>
        <v>0</v>
      </c>
      <c r="G1641" s="89"/>
      <c r="H1641" s="90"/>
      <c r="I1641" s="63"/>
      <c r="J1641" s="63"/>
    </row>
    <row r="1642" spans="1:10" s="80" customFormat="1" ht="16.5" customHeight="1" hidden="1">
      <c r="A1642" s="456" t="s">
        <v>692</v>
      </c>
      <c r="B1642" s="458" t="s">
        <v>693</v>
      </c>
      <c r="C1642" s="475" t="s">
        <v>1055</v>
      </c>
      <c r="D1642" s="473"/>
      <c r="E1642" s="454">
        <v>237.26</v>
      </c>
      <c r="F1642" s="453">
        <f>D1642*E1642</f>
        <v>0</v>
      </c>
      <c r="G1642" s="89"/>
      <c r="H1642" s="90"/>
      <c r="I1642" s="63"/>
      <c r="J1642" s="63"/>
    </row>
    <row r="1643" spans="1:10" s="80" customFormat="1" ht="16.5" customHeight="1" hidden="1">
      <c r="A1643" s="456" t="s">
        <v>694</v>
      </c>
      <c r="B1643" s="458" t="s">
        <v>695</v>
      </c>
      <c r="C1643" s="475" t="s">
        <v>1055</v>
      </c>
      <c r="D1643" s="473"/>
      <c r="E1643" s="454">
        <v>237.26</v>
      </c>
      <c r="F1643" s="453">
        <f>D1643*E1643</f>
        <v>0</v>
      </c>
      <c r="G1643" s="89"/>
      <c r="H1643" s="90"/>
      <c r="I1643" s="63"/>
      <c r="J1643" s="63"/>
    </row>
    <row r="1644" spans="1:10" s="80" customFormat="1" ht="16.5" customHeight="1" hidden="1">
      <c r="A1644" s="456">
        <v>180300</v>
      </c>
      <c r="B1644" s="520" t="s">
        <v>696</v>
      </c>
      <c r="C1644" s="475"/>
      <c r="D1644" s="473"/>
      <c r="E1644" s="454"/>
      <c r="F1644" s="453"/>
      <c r="G1644" s="89"/>
      <c r="H1644" s="90"/>
      <c r="I1644" s="63"/>
      <c r="J1644" s="63"/>
    </row>
    <row r="1645" spans="1:10" s="80" customFormat="1" ht="30" customHeight="1" hidden="1">
      <c r="A1645" s="456" t="s">
        <v>697</v>
      </c>
      <c r="B1645" s="532" t="s">
        <v>698</v>
      </c>
      <c r="C1645" s="475" t="s">
        <v>1467</v>
      </c>
      <c r="D1645" s="473"/>
      <c r="E1645" s="594">
        <v>138.41</v>
      </c>
      <c r="F1645" s="453">
        <f>D1645*E1645</f>
        <v>0</v>
      </c>
      <c r="G1645" s="89"/>
      <c r="H1645" s="90"/>
      <c r="I1645" s="63"/>
      <c r="J1645" s="63"/>
    </row>
    <row r="1646" spans="1:8" s="63" customFormat="1" ht="16.5" customHeight="1" hidden="1">
      <c r="A1646" s="456" t="s">
        <v>699</v>
      </c>
      <c r="B1646" s="458" t="s">
        <v>700</v>
      </c>
      <c r="C1646" s="475" t="s">
        <v>1467</v>
      </c>
      <c r="D1646" s="473"/>
      <c r="E1646" s="454">
        <v>137.98</v>
      </c>
      <c r="F1646" s="453">
        <f>D1646*E1646</f>
        <v>0</v>
      </c>
      <c r="G1646" s="89"/>
      <c r="H1646" s="90"/>
    </row>
    <row r="1647" spans="1:10" s="80" customFormat="1" ht="18" hidden="1">
      <c r="A1647" s="456" t="s">
        <v>701</v>
      </c>
      <c r="B1647" s="458" t="s">
        <v>702</v>
      </c>
      <c r="C1647" s="475" t="s">
        <v>1467</v>
      </c>
      <c r="D1647" s="473"/>
      <c r="E1647" s="454">
        <v>205.77</v>
      </c>
      <c r="F1647" s="453">
        <f>D1647*E1647</f>
        <v>0</v>
      </c>
      <c r="G1647" s="89"/>
      <c r="H1647" s="90"/>
      <c r="I1647" s="63"/>
      <c r="J1647" s="63"/>
    </row>
    <row r="1648" spans="1:10" s="80" customFormat="1" ht="30" customHeight="1" hidden="1">
      <c r="A1648" s="456"/>
      <c r="B1648" s="457" t="s">
        <v>703</v>
      </c>
      <c r="C1648" s="450"/>
      <c r="D1648" s="473"/>
      <c r="E1648" s="454"/>
      <c r="F1648" s="453"/>
      <c r="G1648" s="89"/>
      <c r="H1648" s="90"/>
      <c r="I1648" s="63"/>
      <c r="J1648" s="63"/>
    </row>
    <row r="1649" spans="1:10" s="80" customFormat="1" ht="15" customHeight="1" hidden="1">
      <c r="A1649" s="456"/>
      <c r="B1649" s="457" t="s">
        <v>704</v>
      </c>
      <c r="C1649" s="450"/>
      <c r="D1649" s="473"/>
      <c r="E1649" s="454"/>
      <c r="F1649" s="453"/>
      <c r="G1649" s="89"/>
      <c r="H1649" s="90"/>
      <c r="I1649" s="63"/>
      <c r="J1649" s="63"/>
    </row>
    <row r="1650" spans="1:10" s="80" customFormat="1" ht="15" customHeight="1" hidden="1">
      <c r="A1650" s="456"/>
      <c r="B1650" s="457" t="s">
        <v>1150</v>
      </c>
      <c r="C1650" s="450"/>
      <c r="D1650" s="473"/>
      <c r="E1650" s="505"/>
      <c r="F1650" s="453"/>
      <c r="G1650" s="89"/>
      <c r="H1650" s="90"/>
      <c r="I1650" s="63"/>
      <c r="J1650" s="63"/>
    </row>
    <row r="1651" spans="1:10" s="80" customFormat="1" ht="15" customHeight="1" hidden="1">
      <c r="A1651" s="456"/>
      <c r="B1651" s="457" t="s">
        <v>705</v>
      </c>
      <c r="C1651" s="450"/>
      <c r="D1651" s="473"/>
      <c r="E1651" s="505"/>
      <c r="F1651" s="453"/>
      <c r="G1651" s="89"/>
      <c r="H1651" s="90"/>
      <c r="I1651" s="63"/>
      <c r="J1651" s="63"/>
    </row>
    <row r="1652" spans="1:10" s="80" customFormat="1" ht="15" customHeight="1" hidden="1">
      <c r="A1652" s="456"/>
      <c r="B1652" s="457" t="s">
        <v>706</v>
      </c>
      <c r="C1652" s="450"/>
      <c r="D1652" s="473"/>
      <c r="E1652" s="505"/>
      <c r="F1652" s="453"/>
      <c r="G1652" s="89"/>
      <c r="H1652" s="90"/>
      <c r="I1652" s="63"/>
      <c r="J1652" s="63"/>
    </row>
    <row r="1653" spans="1:10" s="80" customFormat="1" ht="15" customHeight="1" hidden="1">
      <c r="A1653" s="456"/>
      <c r="B1653" s="457" t="s">
        <v>1397</v>
      </c>
      <c r="C1653" s="450"/>
      <c r="D1653" s="473"/>
      <c r="E1653" s="505"/>
      <c r="F1653" s="453"/>
      <c r="G1653" s="89"/>
      <c r="H1653" s="90"/>
      <c r="I1653" s="63"/>
      <c r="J1653" s="63"/>
    </row>
    <row r="1654" spans="1:10" s="130" customFormat="1" ht="30" customHeight="1" hidden="1">
      <c r="A1654" s="456" t="s">
        <v>707</v>
      </c>
      <c r="B1654" s="458" t="s">
        <v>708</v>
      </c>
      <c r="C1654" s="450" t="s">
        <v>1055</v>
      </c>
      <c r="D1654" s="473"/>
      <c r="E1654" s="454">
        <v>332.91</v>
      </c>
      <c r="F1654" s="453">
        <f>D1654*E1654</f>
        <v>0</v>
      </c>
      <c r="G1654" s="127"/>
      <c r="H1654" s="128"/>
      <c r="I1654" s="129"/>
      <c r="J1654" s="129"/>
    </row>
    <row r="1655" spans="1:10" s="130" customFormat="1" ht="30" customHeight="1" hidden="1">
      <c r="A1655" s="456" t="s">
        <v>709</v>
      </c>
      <c r="B1655" s="458" t="s">
        <v>710</v>
      </c>
      <c r="C1655" s="450" t="s">
        <v>1055</v>
      </c>
      <c r="D1655" s="473"/>
      <c r="E1655" s="454">
        <v>144.72</v>
      </c>
      <c r="F1655" s="453">
        <f>D1655*E1655</f>
        <v>0</v>
      </c>
      <c r="G1655" s="127"/>
      <c r="H1655" s="128"/>
      <c r="I1655" s="129"/>
      <c r="J1655" s="129"/>
    </row>
    <row r="1656" spans="1:10" s="80" customFormat="1" ht="20.25" customHeight="1" hidden="1">
      <c r="A1656" s="456" t="s">
        <v>711</v>
      </c>
      <c r="B1656" s="532" t="s">
        <v>712</v>
      </c>
      <c r="C1656" s="450" t="s">
        <v>1157</v>
      </c>
      <c r="D1656" s="473"/>
      <c r="E1656" s="505">
        <v>465.36</v>
      </c>
      <c r="F1656" s="453">
        <f>D1656*E1656</f>
        <v>0</v>
      </c>
      <c r="G1656" s="89"/>
      <c r="H1656" s="90"/>
      <c r="I1656" s="63"/>
      <c r="J1656" s="63"/>
    </row>
    <row r="1657" spans="1:10" s="80" customFormat="1" ht="18" customHeight="1">
      <c r="A1657" s="482"/>
      <c r="B1657" s="483"/>
      <c r="C1657" s="765" t="s">
        <v>1458</v>
      </c>
      <c r="D1657" s="766"/>
      <c r="E1657" s="743"/>
      <c r="F1657" s="466">
        <f>SUM(F1628:F1656)</f>
        <v>0</v>
      </c>
      <c r="G1657" s="84"/>
      <c r="H1657" s="90"/>
      <c r="I1657" s="578"/>
      <c r="J1657" s="63"/>
    </row>
    <row r="1658" spans="1:10" s="653" customFormat="1" ht="18" customHeight="1">
      <c r="A1658" s="441">
        <v>190000</v>
      </c>
      <c r="B1658" s="646" t="s">
        <v>1029</v>
      </c>
      <c r="C1658" s="442"/>
      <c r="D1658" s="647"/>
      <c r="E1658" s="648"/>
      <c r="F1658" s="649"/>
      <c r="G1658" s="650"/>
      <c r="H1658" s="651"/>
      <c r="I1658" s="652"/>
      <c r="J1658" s="652"/>
    </row>
    <row r="1659" spans="1:10" s="80" customFormat="1" ht="15" customHeight="1">
      <c r="A1659" s="448">
        <v>190100</v>
      </c>
      <c r="B1659" s="513" t="s">
        <v>1391</v>
      </c>
      <c r="C1659" s="506"/>
      <c r="D1659" s="473"/>
      <c r="E1659" s="654"/>
      <c r="F1659" s="453"/>
      <c r="G1659" s="89"/>
      <c r="H1659" s="90"/>
      <c r="I1659" s="63"/>
      <c r="J1659" s="63"/>
    </row>
    <row r="1660" spans="1:10" s="80" customFormat="1" ht="45" customHeight="1">
      <c r="A1660" s="456">
        <v>190101</v>
      </c>
      <c r="B1660" s="458" t="s">
        <v>713</v>
      </c>
      <c r="C1660" s="450" t="s">
        <v>1157</v>
      </c>
      <c r="D1660" s="473">
        <v>12</v>
      </c>
      <c r="E1660" s="654"/>
      <c r="F1660" s="453">
        <f aca="true" t="shared" si="6" ref="F1660:F1667">D1660*E1660</f>
        <v>0</v>
      </c>
      <c r="G1660" s="89"/>
      <c r="H1660" s="90"/>
      <c r="I1660" s="63"/>
      <c r="J1660" s="63"/>
    </row>
    <row r="1661" spans="1:10" s="80" customFormat="1" ht="30" customHeight="1" hidden="1">
      <c r="A1661" s="456" t="s">
        <v>714</v>
      </c>
      <c r="B1661" s="458" t="s">
        <v>715</v>
      </c>
      <c r="C1661" s="450" t="s">
        <v>1157</v>
      </c>
      <c r="D1661" s="473"/>
      <c r="E1661" s="654"/>
      <c r="F1661" s="453">
        <f t="shared" si="6"/>
        <v>0</v>
      </c>
      <c r="G1661" s="89"/>
      <c r="H1661" s="90"/>
      <c r="I1661" s="63"/>
      <c r="J1661" s="63"/>
    </row>
    <row r="1662" spans="1:10" s="80" customFormat="1" ht="30" customHeight="1" hidden="1">
      <c r="A1662" s="456" t="s">
        <v>716</v>
      </c>
      <c r="B1662" s="458" t="s">
        <v>717</v>
      </c>
      <c r="C1662" s="450" t="s">
        <v>1157</v>
      </c>
      <c r="D1662" s="473"/>
      <c r="E1662" s="654"/>
      <c r="F1662" s="453">
        <f t="shared" si="6"/>
        <v>0</v>
      </c>
      <c r="G1662" s="89"/>
      <c r="H1662" s="90"/>
      <c r="I1662" s="63"/>
      <c r="J1662" s="63"/>
    </row>
    <row r="1663" spans="1:10" s="80" customFormat="1" ht="45" customHeight="1" hidden="1">
      <c r="A1663" s="456" t="s">
        <v>718</v>
      </c>
      <c r="B1663" s="458" t="s">
        <v>719</v>
      </c>
      <c r="C1663" s="450" t="s">
        <v>1157</v>
      </c>
      <c r="D1663" s="473"/>
      <c r="E1663" s="654"/>
      <c r="F1663" s="453">
        <f t="shared" si="6"/>
        <v>0</v>
      </c>
      <c r="G1663" s="89"/>
      <c r="H1663" s="90"/>
      <c r="I1663" s="63"/>
      <c r="J1663" s="63"/>
    </row>
    <row r="1664" spans="1:10" s="80" customFormat="1" ht="45" customHeight="1">
      <c r="A1664" s="456" t="s">
        <v>720</v>
      </c>
      <c r="B1664" s="458" t="s">
        <v>721</v>
      </c>
      <c r="C1664" s="450" t="s">
        <v>1157</v>
      </c>
      <c r="D1664" s="473">
        <v>1</v>
      </c>
      <c r="E1664" s="654"/>
      <c r="F1664" s="453">
        <f t="shared" si="6"/>
        <v>0</v>
      </c>
      <c r="G1664" s="89"/>
      <c r="H1664" s="90"/>
      <c r="I1664" s="63"/>
      <c r="J1664" s="63"/>
    </row>
    <row r="1665" spans="1:10" s="80" customFormat="1" ht="15" customHeight="1" hidden="1">
      <c r="A1665" s="456" t="s">
        <v>722</v>
      </c>
      <c r="B1665" s="458" t="s">
        <v>723</v>
      </c>
      <c r="C1665" s="450" t="s">
        <v>1157</v>
      </c>
      <c r="D1665" s="473"/>
      <c r="E1665" s="654"/>
      <c r="F1665" s="453">
        <f t="shared" si="6"/>
        <v>0</v>
      </c>
      <c r="G1665" s="89"/>
      <c r="H1665" s="90"/>
      <c r="I1665" s="63"/>
      <c r="J1665" s="63"/>
    </row>
    <row r="1666" spans="1:10" s="80" customFormat="1" ht="15" customHeight="1">
      <c r="A1666" s="456" t="s">
        <v>724</v>
      </c>
      <c r="B1666" s="458" t="s">
        <v>725</v>
      </c>
      <c r="C1666" s="450" t="s">
        <v>1157</v>
      </c>
      <c r="D1666" s="473">
        <v>1</v>
      </c>
      <c r="E1666" s="654"/>
      <c r="F1666" s="453">
        <f t="shared" si="6"/>
        <v>0</v>
      </c>
      <c r="G1666" s="89"/>
      <c r="H1666" s="90"/>
      <c r="I1666" s="63"/>
      <c r="J1666" s="63"/>
    </row>
    <row r="1667" spans="1:10" s="660" customFormat="1" ht="15" customHeight="1">
      <c r="A1667" s="509" t="s">
        <v>726</v>
      </c>
      <c r="B1667" s="556" t="s">
        <v>727</v>
      </c>
      <c r="C1667" s="549" t="s">
        <v>1055</v>
      </c>
      <c r="D1667" s="480">
        <v>35</v>
      </c>
      <c r="E1667" s="655"/>
      <c r="F1667" s="550">
        <f t="shared" si="6"/>
        <v>0</v>
      </c>
      <c r="G1667" s="657"/>
      <c r="H1667" s="658"/>
      <c r="I1667" s="659"/>
      <c r="J1667" s="659"/>
    </row>
    <row r="1668" spans="1:10" s="80" customFormat="1" ht="15" customHeight="1" hidden="1">
      <c r="A1668" s="456">
        <v>190200</v>
      </c>
      <c r="B1668" s="520" t="s">
        <v>337</v>
      </c>
      <c r="C1668" s="450"/>
      <c r="D1668" s="473"/>
      <c r="E1668" s="654"/>
      <c r="F1668" s="453"/>
      <c r="G1668" s="89"/>
      <c r="H1668" s="90"/>
      <c r="I1668" s="63"/>
      <c r="J1668" s="63"/>
    </row>
    <row r="1669" spans="1:10" s="80" customFormat="1" ht="15" customHeight="1" hidden="1">
      <c r="A1669" s="456">
        <v>190201</v>
      </c>
      <c r="B1669" s="458" t="s">
        <v>728</v>
      </c>
      <c r="C1669" s="450" t="s">
        <v>1055</v>
      </c>
      <c r="D1669" s="473"/>
      <c r="E1669" s="654"/>
      <c r="F1669" s="453">
        <f>D1669*E1669</f>
        <v>0</v>
      </c>
      <c r="G1669" s="89"/>
      <c r="H1669" s="90"/>
      <c r="I1669" s="63"/>
      <c r="J1669" s="63"/>
    </row>
    <row r="1670" spans="1:10" s="80" customFormat="1" ht="16.5" customHeight="1" hidden="1">
      <c r="A1670" s="456">
        <v>190202</v>
      </c>
      <c r="B1670" s="458" t="s">
        <v>729</v>
      </c>
      <c r="C1670" s="475" t="s">
        <v>1467</v>
      </c>
      <c r="D1670" s="473"/>
      <c r="E1670" s="654"/>
      <c r="F1670" s="453">
        <f>D1670*E1670</f>
        <v>0</v>
      </c>
      <c r="G1670" s="89"/>
      <c r="H1670" s="90"/>
      <c r="I1670" s="63"/>
      <c r="J1670" s="63"/>
    </row>
    <row r="1671" spans="1:10" s="560" customFormat="1" ht="30" customHeight="1" hidden="1">
      <c r="A1671" s="486"/>
      <c r="B1671" s="457" t="s">
        <v>730</v>
      </c>
      <c r="C1671" s="450"/>
      <c r="D1671" s="473"/>
      <c r="E1671" s="654"/>
      <c r="F1671" s="453"/>
      <c r="G1671" s="89"/>
      <c r="H1671" s="90"/>
      <c r="I1671" s="559"/>
      <c r="J1671" s="559"/>
    </row>
    <row r="1672" spans="1:10" s="80" customFormat="1" ht="30" customHeight="1" hidden="1">
      <c r="A1672" s="456"/>
      <c r="B1672" s="457" t="s">
        <v>731</v>
      </c>
      <c r="C1672" s="450"/>
      <c r="D1672" s="473"/>
      <c r="E1672" s="654"/>
      <c r="F1672" s="453"/>
      <c r="G1672" s="89"/>
      <c r="H1672" s="90"/>
      <c r="I1672" s="63"/>
      <c r="J1672" s="63"/>
    </row>
    <row r="1673" spans="1:10" s="80" customFormat="1" ht="15" customHeight="1" hidden="1">
      <c r="A1673" s="456"/>
      <c r="B1673" s="457" t="s">
        <v>732</v>
      </c>
      <c r="C1673" s="450"/>
      <c r="D1673" s="473"/>
      <c r="E1673" s="654"/>
      <c r="F1673" s="453"/>
      <c r="G1673" s="89"/>
      <c r="H1673" s="90"/>
      <c r="I1673" s="63"/>
      <c r="J1673" s="63"/>
    </row>
    <row r="1674" spans="1:10" s="80" customFormat="1" ht="15" customHeight="1" hidden="1">
      <c r="A1674" s="456"/>
      <c r="B1674" s="457" t="s">
        <v>1106</v>
      </c>
      <c r="C1674" s="450"/>
      <c r="D1674" s="473"/>
      <c r="E1674" s="654"/>
      <c r="F1674" s="453"/>
      <c r="G1674" s="89"/>
      <c r="H1674" s="90"/>
      <c r="I1674" s="63"/>
      <c r="J1674" s="63"/>
    </row>
    <row r="1675" spans="1:10" s="80" customFormat="1" ht="15" customHeight="1" hidden="1">
      <c r="A1675" s="456"/>
      <c r="B1675" s="457" t="s">
        <v>1409</v>
      </c>
      <c r="C1675" s="450"/>
      <c r="D1675" s="473"/>
      <c r="E1675" s="654"/>
      <c r="F1675" s="453"/>
      <c r="G1675" s="89"/>
      <c r="H1675" s="90"/>
      <c r="I1675" s="63"/>
      <c r="J1675" s="63"/>
    </row>
    <row r="1676" spans="1:10" s="80" customFormat="1" ht="15" customHeight="1" hidden="1">
      <c r="A1676" s="456"/>
      <c r="B1676" s="457" t="s">
        <v>1150</v>
      </c>
      <c r="C1676" s="450"/>
      <c r="D1676" s="473"/>
      <c r="E1676" s="654"/>
      <c r="F1676" s="453"/>
      <c r="G1676" s="89"/>
      <c r="H1676" s="90"/>
      <c r="I1676" s="63"/>
      <c r="J1676" s="63"/>
    </row>
    <row r="1677" spans="1:10" s="80" customFormat="1" ht="15" customHeight="1" hidden="1">
      <c r="A1677" s="456">
        <v>190203</v>
      </c>
      <c r="B1677" s="458" t="s">
        <v>733</v>
      </c>
      <c r="C1677" s="450" t="s">
        <v>1076</v>
      </c>
      <c r="D1677" s="473"/>
      <c r="E1677" s="654"/>
      <c r="F1677" s="453">
        <f>D1677*E1677</f>
        <v>0</v>
      </c>
      <c r="G1677" s="89"/>
      <c r="H1677" s="90"/>
      <c r="I1677" s="63"/>
      <c r="J1677" s="63"/>
    </row>
    <row r="1678" spans="1:10" s="80" customFormat="1" ht="15" customHeight="1" hidden="1">
      <c r="A1678" s="456">
        <v>190300</v>
      </c>
      <c r="B1678" s="520" t="s">
        <v>1459</v>
      </c>
      <c r="C1678" s="450"/>
      <c r="D1678" s="473"/>
      <c r="E1678" s="654"/>
      <c r="F1678" s="453"/>
      <c r="G1678" s="89"/>
      <c r="H1678" s="90"/>
      <c r="I1678" s="63"/>
      <c r="J1678" s="63"/>
    </row>
    <row r="1679" spans="1:10" s="80" customFormat="1" ht="30" customHeight="1" hidden="1">
      <c r="A1679" s="456">
        <v>190301</v>
      </c>
      <c r="B1679" s="458" t="s">
        <v>734</v>
      </c>
      <c r="C1679" s="450" t="s">
        <v>1076</v>
      </c>
      <c r="D1679" s="473"/>
      <c r="E1679" s="654"/>
      <c r="F1679" s="453">
        <f>D1679*E1679</f>
        <v>0</v>
      </c>
      <c r="G1679" s="89"/>
      <c r="H1679" s="90"/>
      <c r="I1679" s="63"/>
      <c r="J1679" s="63"/>
    </row>
    <row r="1680" spans="1:10" s="80" customFormat="1" ht="30" customHeight="1" hidden="1">
      <c r="A1680" s="456"/>
      <c r="B1680" s="457" t="s">
        <v>730</v>
      </c>
      <c r="C1680" s="450"/>
      <c r="D1680" s="473"/>
      <c r="E1680" s="654"/>
      <c r="F1680" s="453"/>
      <c r="G1680" s="89"/>
      <c r="H1680" s="90"/>
      <c r="I1680" s="63"/>
      <c r="J1680" s="63"/>
    </row>
    <row r="1681" spans="1:10" s="80" customFormat="1" ht="30" customHeight="1" hidden="1">
      <c r="A1681" s="456"/>
      <c r="B1681" s="457" t="s">
        <v>735</v>
      </c>
      <c r="C1681" s="450"/>
      <c r="D1681" s="473"/>
      <c r="E1681" s="654"/>
      <c r="F1681" s="453"/>
      <c r="G1681" s="89"/>
      <c r="H1681" s="90"/>
      <c r="I1681" s="63"/>
      <c r="J1681" s="63"/>
    </row>
    <row r="1682" spans="1:10" s="80" customFormat="1" ht="15" customHeight="1" hidden="1">
      <c r="A1682" s="456"/>
      <c r="B1682" s="457" t="s">
        <v>732</v>
      </c>
      <c r="C1682" s="450"/>
      <c r="D1682" s="473"/>
      <c r="E1682" s="654"/>
      <c r="F1682" s="453"/>
      <c r="G1682" s="89"/>
      <c r="H1682" s="90"/>
      <c r="I1682" s="63"/>
      <c r="J1682" s="63"/>
    </row>
    <row r="1683" spans="1:10" s="80" customFormat="1" ht="15" customHeight="1" hidden="1">
      <c r="A1683" s="456"/>
      <c r="B1683" s="457" t="s">
        <v>1106</v>
      </c>
      <c r="C1683" s="450"/>
      <c r="D1683" s="473"/>
      <c r="E1683" s="654"/>
      <c r="F1683" s="453"/>
      <c r="G1683" s="89"/>
      <c r="H1683" s="90"/>
      <c r="I1683" s="63"/>
      <c r="J1683" s="63"/>
    </row>
    <row r="1684" spans="1:10" s="80" customFormat="1" ht="15" customHeight="1" hidden="1">
      <c r="A1684" s="456"/>
      <c r="B1684" s="457" t="s">
        <v>1409</v>
      </c>
      <c r="C1684" s="450"/>
      <c r="D1684" s="473"/>
      <c r="E1684" s="654"/>
      <c r="F1684" s="453"/>
      <c r="G1684" s="89"/>
      <c r="H1684" s="90"/>
      <c r="I1684" s="63"/>
      <c r="J1684" s="63"/>
    </row>
    <row r="1685" spans="1:10" s="80" customFormat="1" ht="15" customHeight="1" hidden="1">
      <c r="A1685" s="456"/>
      <c r="B1685" s="457" t="s">
        <v>1150</v>
      </c>
      <c r="C1685" s="450"/>
      <c r="D1685" s="473"/>
      <c r="E1685" s="654"/>
      <c r="F1685" s="453"/>
      <c r="G1685" s="89"/>
      <c r="H1685" s="90"/>
      <c r="I1685" s="63"/>
      <c r="J1685" s="63"/>
    </row>
    <row r="1686" spans="1:10" s="80" customFormat="1" ht="30" customHeight="1" hidden="1">
      <c r="A1686" s="456">
        <v>190302</v>
      </c>
      <c r="B1686" s="458" t="s">
        <v>736</v>
      </c>
      <c r="C1686" s="450" t="s">
        <v>1076</v>
      </c>
      <c r="D1686" s="473"/>
      <c r="E1686" s="654"/>
      <c r="F1686" s="453">
        <f>D1686*E1686</f>
        <v>0</v>
      </c>
      <c r="G1686" s="89"/>
      <c r="H1686" s="90"/>
      <c r="I1686" s="63"/>
      <c r="J1686" s="63"/>
    </row>
    <row r="1687" spans="1:10" s="80" customFormat="1" ht="30" customHeight="1" hidden="1">
      <c r="A1687" s="456"/>
      <c r="B1687" s="457" t="s">
        <v>730</v>
      </c>
      <c r="C1687" s="450"/>
      <c r="D1687" s="473"/>
      <c r="E1687" s="654"/>
      <c r="F1687" s="453"/>
      <c r="G1687" s="89"/>
      <c r="H1687" s="90"/>
      <c r="I1687" s="63"/>
      <c r="J1687" s="63"/>
    </row>
    <row r="1688" spans="1:10" s="80" customFormat="1" ht="15" customHeight="1" hidden="1">
      <c r="A1688" s="456"/>
      <c r="B1688" s="457" t="s">
        <v>737</v>
      </c>
      <c r="C1688" s="450"/>
      <c r="D1688" s="473"/>
      <c r="E1688" s="654"/>
      <c r="F1688" s="453"/>
      <c r="G1688" s="89"/>
      <c r="H1688" s="90"/>
      <c r="I1688" s="63"/>
      <c r="J1688" s="63"/>
    </row>
    <row r="1689" spans="1:10" s="80" customFormat="1" ht="113.25" customHeight="1">
      <c r="A1689" s="456" t="s">
        <v>738</v>
      </c>
      <c r="B1689" s="520" t="s">
        <v>739</v>
      </c>
      <c r="C1689" s="450"/>
      <c r="D1689" s="473"/>
      <c r="E1689" s="654"/>
      <c r="F1689" s="453"/>
      <c r="G1689" s="89"/>
      <c r="H1689" s="90"/>
      <c r="I1689" s="63"/>
      <c r="J1689" s="63"/>
    </row>
    <row r="1690" spans="1:10" s="80" customFormat="1" ht="15" customHeight="1" hidden="1">
      <c r="A1690" s="456" t="s">
        <v>740</v>
      </c>
      <c r="B1690" s="458" t="s">
        <v>741</v>
      </c>
      <c r="C1690" s="450" t="s">
        <v>1157</v>
      </c>
      <c r="D1690" s="473"/>
      <c r="E1690" s="654"/>
      <c r="F1690" s="453">
        <f aca="true" t="shared" si="7" ref="F1690:F1697">D1690*E1690</f>
        <v>0</v>
      </c>
      <c r="G1690" s="89"/>
      <c r="H1690" s="90"/>
      <c r="I1690" s="63"/>
      <c r="J1690" s="63"/>
    </row>
    <row r="1691" spans="1:10" s="80" customFormat="1" ht="15" customHeight="1" hidden="1">
      <c r="A1691" s="456" t="s">
        <v>742</v>
      </c>
      <c r="B1691" s="458" t="s">
        <v>743</v>
      </c>
      <c r="C1691" s="450" t="s">
        <v>1157</v>
      </c>
      <c r="D1691" s="473"/>
      <c r="E1691" s="654"/>
      <c r="F1691" s="453">
        <f t="shared" si="7"/>
        <v>0</v>
      </c>
      <c r="G1691" s="89"/>
      <c r="H1691" s="90"/>
      <c r="I1691" s="63"/>
      <c r="J1691" s="63"/>
    </row>
    <row r="1692" spans="1:10" s="80" customFormat="1" ht="15" customHeight="1" hidden="1">
      <c r="A1692" s="456" t="s">
        <v>1542</v>
      </c>
      <c r="B1692" s="458" t="s">
        <v>1448</v>
      </c>
      <c r="C1692" s="450" t="s">
        <v>1157</v>
      </c>
      <c r="D1692" s="473"/>
      <c r="E1692" s="654"/>
      <c r="F1692" s="453">
        <f t="shared" si="7"/>
        <v>0</v>
      </c>
      <c r="G1692" s="89"/>
      <c r="H1692" s="90"/>
      <c r="I1692" s="63"/>
      <c r="J1692" s="63"/>
    </row>
    <row r="1693" spans="1:10" s="80" customFormat="1" ht="15" customHeight="1" hidden="1">
      <c r="A1693" s="456" t="s">
        <v>1543</v>
      </c>
      <c r="B1693" s="458" t="s">
        <v>1449</v>
      </c>
      <c r="C1693" s="450" t="s">
        <v>1157</v>
      </c>
      <c r="D1693" s="473"/>
      <c r="E1693" s="654"/>
      <c r="F1693" s="453">
        <f t="shared" si="7"/>
        <v>0</v>
      </c>
      <c r="G1693" s="89"/>
      <c r="H1693" s="90"/>
      <c r="I1693" s="63"/>
      <c r="J1693" s="63"/>
    </row>
    <row r="1694" spans="1:10" s="80" customFormat="1" ht="15" customHeight="1">
      <c r="A1694" s="456" t="s">
        <v>744</v>
      </c>
      <c r="B1694" s="458" t="s">
        <v>745</v>
      </c>
      <c r="C1694" s="450" t="s">
        <v>1157</v>
      </c>
      <c r="D1694" s="473">
        <v>20</v>
      </c>
      <c r="E1694" s="654"/>
      <c r="F1694" s="453">
        <f t="shared" si="7"/>
        <v>0</v>
      </c>
      <c r="G1694" s="89"/>
      <c r="H1694" s="90"/>
      <c r="I1694" s="63"/>
      <c r="J1694" s="63"/>
    </row>
    <row r="1695" spans="1:10" s="80" customFormat="1" ht="15" customHeight="1" hidden="1">
      <c r="A1695" s="456" t="s">
        <v>746</v>
      </c>
      <c r="B1695" s="458" t="s">
        <v>747</v>
      </c>
      <c r="C1695" s="450" t="s">
        <v>1157</v>
      </c>
      <c r="D1695" s="473"/>
      <c r="E1695" s="654"/>
      <c r="F1695" s="453">
        <f t="shared" si="7"/>
        <v>0</v>
      </c>
      <c r="G1695" s="89"/>
      <c r="H1695" s="90"/>
      <c r="I1695" s="63"/>
      <c r="J1695" s="63"/>
    </row>
    <row r="1696" spans="1:10" s="80" customFormat="1" ht="15" customHeight="1" hidden="1">
      <c r="A1696" s="456" t="s">
        <v>748</v>
      </c>
      <c r="B1696" s="458" t="s">
        <v>749</v>
      </c>
      <c r="C1696" s="450" t="s">
        <v>1157</v>
      </c>
      <c r="D1696" s="473"/>
      <c r="E1696" s="654"/>
      <c r="F1696" s="453">
        <f t="shared" si="7"/>
        <v>0</v>
      </c>
      <c r="G1696" s="89"/>
      <c r="H1696" s="90"/>
      <c r="I1696" s="63"/>
      <c r="J1696" s="63"/>
    </row>
    <row r="1697" spans="1:10" s="122" customFormat="1" ht="15" customHeight="1" hidden="1">
      <c r="A1697" s="456" t="s">
        <v>750</v>
      </c>
      <c r="B1697" s="497" t="s">
        <v>751</v>
      </c>
      <c r="C1697" s="450" t="s">
        <v>1157</v>
      </c>
      <c r="D1697" s="473"/>
      <c r="E1697" s="654"/>
      <c r="F1697" s="453">
        <f t="shared" si="7"/>
        <v>0</v>
      </c>
      <c r="G1697" s="89"/>
      <c r="H1697" s="121"/>
      <c r="I1697" s="121"/>
      <c r="J1697" s="121"/>
    </row>
    <row r="1698" spans="1:10" s="80" customFormat="1" ht="30.75" customHeight="1">
      <c r="A1698" s="456" t="s">
        <v>752</v>
      </c>
      <c r="B1698" s="520" t="s">
        <v>753</v>
      </c>
      <c r="C1698" s="450"/>
      <c r="D1698" s="473"/>
      <c r="E1698" s="654"/>
      <c r="F1698" s="453"/>
      <c r="G1698" s="89"/>
      <c r="H1698" s="90"/>
      <c r="I1698" s="63"/>
      <c r="J1698" s="63"/>
    </row>
    <row r="1699" spans="1:10" s="80" customFormat="1" ht="15" customHeight="1" hidden="1">
      <c r="A1699" s="456" t="s">
        <v>754</v>
      </c>
      <c r="B1699" s="458" t="s">
        <v>755</v>
      </c>
      <c r="C1699" s="450" t="s">
        <v>756</v>
      </c>
      <c r="D1699" s="473"/>
      <c r="E1699" s="654"/>
      <c r="F1699" s="453">
        <f>D1699*E1699</f>
        <v>0</v>
      </c>
      <c r="G1699" s="89"/>
      <c r="H1699" s="90"/>
      <c r="I1699" s="63"/>
      <c r="J1699" s="63"/>
    </row>
    <row r="1700" spans="1:10" s="80" customFormat="1" ht="15" customHeight="1" hidden="1">
      <c r="A1700" s="456" t="s">
        <v>757</v>
      </c>
      <c r="B1700" s="458" t="s">
        <v>758</v>
      </c>
      <c r="C1700" s="450" t="s">
        <v>756</v>
      </c>
      <c r="D1700" s="473"/>
      <c r="E1700" s="654"/>
      <c r="F1700" s="453">
        <f>D1700*E1700</f>
        <v>0</v>
      </c>
      <c r="G1700" s="89"/>
      <c r="H1700" s="90"/>
      <c r="I1700" s="63"/>
      <c r="J1700" s="63"/>
    </row>
    <row r="1701" spans="1:10" s="80" customFormat="1" ht="15" customHeight="1" hidden="1">
      <c r="A1701" s="456" t="s">
        <v>759</v>
      </c>
      <c r="B1701" s="458" t="s">
        <v>760</v>
      </c>
      <c r="C1701" s="450" t="s">
        <v>756</v>
      </c>
      <c r="D1701" s="473"/>
      <c r="E1701" s="654"/>
      <c r="F1701" s="453">
        <f>D1701*E1701</f>
        <v>0</v>
      </c>
      <c r="G1701" s="89"/>
      <c r="H1701" s="90"/>
      <c r="I1701" s="63"/>
      <c r="J1701" s="63"/>
    </row>
    <row r="1702" spans="1:10" s="599" customFormat="1" ht="15" customHeight="1">
      <c r="A1702" s="456" t="s">
        <v>761</v>
      </c>
      <c r="B1702" s="458" t="s">
        <v>762</v>
      </c>
      <c r="C1702" s="450" t="s">
        <v>756</v>
      </c>
      <c r="D1702" s="473">
        <v>1</v>
      </c>
      <c r="E1702" s="654"/>
      <c r="F1702" s="453">
        <f>D1702*E1702</f>
        <v>0</v>
      </c>
      <c r="G1702" s="596"/>
      <c r="H1702" s="597"/>
      <c r="I1702" s="598"/>
      <c r="J1702" s="598"/>
    </row>
    <row r="1703" spans="1:10" s="115" customFormat="1" ht="15" customHeight="1" hidden="1">
      <c r="A1703" s="456" t="s">
        <v>763</v>
      </c>
      <c r="B1703" s="458" t="s">
        <v>764</v>
      </c>
      <c r="C1703" s="450" t="s">
        <v>756</v>
      </c>
      <c r="D1703" s="473"/>
      <c r="E1703" s="454">
        <v>330</v>
      </c>
      <c r="F1703" s="453">
        <f>D1703*E1703</f>
        <v>0</v>
      </c>
      <c r="G1703" s="89"/>
      <c r="H1703" s="113"/>
      <c r="I1703" s="114"/>
      <c r="J1703" s="114"/>
    </row>
    <row r="1704" spans="1:10" s="80" customFormat="1" ht="18" customHeight="1">
      <c r="A1704" s="482"/>
      <c r="B1704" s="483" t="s">
        <v>1093</v>
      </c>
      <c r="C1704" s="765" t="s">
        <v>1458</v>
      </c>
      <c r="D1704" s="766"/>
      <c r="E1704" s="743"/>
      <c r="F1704" s="466">
        <f>SUM(F1660:F1703)</f>
        <v>0</v>
      </c>
      <c r="G1704" s="84"/>
      <c r="H1704" s="90"/>
      <c r="I1704" s="144"/>
      <c r="J1704" s="63"/>
    </row>
    <row r="1705" spans="1:10" s="80" customFormat="1" ht="18" customHeight="1" hidden="1">
      <c r="A1705" s="516">
        <v>200000</v>
      </c>
      <c r="B1705" s="643" t="s">
        <v>1031</v>
      </c>
      <c r="C1705" s="511"/>
      <c r="D1705" s="469"/>
      <c r="E1705" s="470"/>
      <c r="F1705" s="453"/>
      <c r="G1705" s="89"/>
      <c r="H1705" s="90"/>
      <c r="I1705" s="63"/>
      <c r="J1705" s="63"/>
    </row>
    <row r="1706" spans="1:10" s="80" customFormat="1" ht="15" customHeight="1" hidden="1">
      <c r="A1706" s="554">
        <v>200100</v>
      </c>
      <c r="B1706" s="513" t="s">
        <v>1146</v>
      </c>
      <c r="C1706" s="506"/>
      <c r="D1706" s="473"/>
      <c r="E1706" s="454"/>
      <c r="F1706" s="453"/>
      <c r="G1706" s="89"/>
      <c r="H1706" s="90"/>
      <c r="I1706" s="63"/>
      <c r="J1706" s="63"/>
    </row>
    <row r="1707" spans="1:10" s="80" customFormat="1" ht="16.5" customHeight="1" hidden="1">
      <c r="A1707" s="486" t="s">
        <v>765</v>
      </c>
      <c r="B1707" s="458" t="s">
        <v>1054</v>
      </c>
      <c r="C1707" s="475" t="s">
        <v>1467</v>
      </c>
      <c r="D1707" s="473"/>
      <c r="E1707" s="454">
        <v>3.31</v>
      </c>
      <c r="F1707" s="453">
        <f>D1707*E1707</f>
        <v>0</v>
      </c>
      <c r="G1707" s="89"/>
      <c r="H1707" s="90"/>
      <c r="I1707" s="63"/>
      <c r="J1707" s="63"/>
    </row>
    <row r="1708" spans="1:10" s="80" customFormat="1" ht="16.5" customHeight="1" hidden="1">
      <c r="A1708" s="486" t="s">
        <v>766</v>
      </c>
      <c r="B1708" s="458" t="s">
        <v>1088</v>
      </c>
      <c r="C1708" s="475" t="s">
        <v>1467</v>
      </c>
      <c r="D1708" s="473"/>
      <c r="E1708" s="454">
        <v>7.8</v>
      </c>
      <c r="F1708" s="453">
        <f>D1708*E1708</f>
        <v>0</v>
      </c>
      <c r="G1708" s="89"/>
      <c r="H1708" s="90"/>
      <c r="I1708" s="63"/>
      <c r="J1708" s="63"/>
    </row>
    <row r="1709" spans="1:10" s="80" customFormat="1" ht="30" customHeight="1" hidden="1">
      <c r="A1709" s="486" t="s">
        <v>767</v>
      </c>
      <c r="B1709" s="458" t="s">
        <v>768</v>
      </c>
      <c r="C1709" s="450" t="s">
        <v>1467</v>
      </c>
      <c r="D1709" s="473"/>
      <c r="E1709" s="454">
        <v>16.92</v>
      </c>
      <c r="F1709" s="453">
        <f>D1709*E1709</f>
        <v>0</v>
      </c>
      <c r="G1709" s="89"/>
      <c r="H1709" s="90"/>
      <c r="I1709" s="63"/>
      <c r="J1709" s="63"/>
    </row>
    <row r="1710" spans="1:10" s="80" customFormat="1" ht="30" customHeight="1" hidden="1">
      <c r="A1710" s="486" t="s">
        <v>769</v>
      </c>
      <c r="B1710" s="458" t="s">
        <v>770</v>
      </c>
      <c r="C1710" s="450" t="s">
        <v>1467</v>
      </c>
      <c r="D1710" s="473"/>
      <c r="E1710" s="454">
        <v>17.13</v>
      </c>
      <c r="F1710" s="453">
        <f>D1710*E1710</f>
        <v>0</v>
      </c>
      <c r="G1710" s="89"/>
      <c r="H1710" s="90"/>
      <c r="I1710" s="63"/>
      <c r="J1710" s="63"/>
    </row>
    <row r="1711" spans="1:10" s="80" customFormat="1" ht="15" customHeight="1" hidden="1">
      <c r="A1711" s="486"/>
      <c r="B1711" s="457" t="s">
        <v>1409</v>
      </c>
      <c r="C1711" s="506"/>
      <c r="D1711" s="473"/>
      <c r="E1711" s="454"/>
      <c r="F1711" s="453"/>
      <c r="G1711" s="89"/>
      <c r="H1711" s="90"/>
      <c r="I1711" s="63"/>
      <c r="J1711" s="63"/>
    </row>
    <row r="1712" spans="1:10" s="80" customFormat="1" ht="15" customHeight="1" hidden="1">
      <c r="A1712" s="486"/>
      <c r="B1712" s="457" t="s">
        <v>1150</v>
      </c>
      <c r="C1712" s="506"/>
      <c r="D1712" s="473"/>
      <c r="E1712" s="454"/>
      <c r="F1712" s="453"/>
      <c r="G1712" s="89"/>
      <c r="H1712" s="90"/>
      <c r="I1712" s="63"/>
      <c r="J1712" s="63"/>
    </row>
    <row r="1713" spans="1:10" s="80" customFormat="1" ht="15" customHeight="1" hidden="1">
      <c r="A1713" s="486"/>
      <c r="B1713" s="457" t="s">
        <v>1406</v>
      </c>
      <c r="C1713" s="506"/>
      <c r="D1713" s="473"/>
      <c r="E1713" s="454"/>
      <c r="F1713" s="453"/>
      <c r="G1713" s="89"/>
      <c r="H1713" s="90"/>
      <c r="I1713" s="63"/>
      <c r="J1713" s="63"/>
    </row>
    <row r="1714" spans="1:10" s="80" customFormat="1" ht="30" customHeight="1" hidden="1">
      <c r="A1714" s="486" t="s">
        <v>771</v>
      </c>
      <c r="B1714" s="458" t="s">
        <v>656</v>
      </c>
      <c r="C1714" s="506" t="s">
        <v>1076</v>
      </c>
      <c r="D1714" s="473"/>
      <c r="E1714" s="454">
        <v>10.24</v>
      </c>
      <c r="F1714" s="453">
        <f>D1714*E1714</f>
        <v>0</v>
      </c>
      <c r="G1714" s="89"/>
      <c r="H1714" s="90"/>
      <c r="I1714" s="63"/>
      <c r="J1714" s="63"/>
    </row>
    <row r="1715" spans="1:10" s="80" customFormat="1" ht="30" customHeight="1" hidden="1">
      <c r="A1715" s="486" t="s">
        <v>772</v>
      </c>
      <c r="B1715" s="458" t="s">
        <v>773</v>
      </c>
      <c r="C1715" s="450" t="s">
        <v>1076</v>
      </c>
      <c r="D1715" s="473"/>
      <c r="E1715" s="454">
        <v>121.28</v>
      </c>
      <c r="F1715" s="453">
        <f>D1715*E1715</f>
        <v>0</v>
      </c>
      <c r="G1715" s="89"/>
      <c r="H1715" s="90"/>
      <c r="I1715" s="63"/>
      <c r="J1715" s="63"/>
    </row>
    <row r="1716" spans="1:10" s="80" customFormat="1" ht="30" customHeight="1" hidden="1">
      <c r="A1716" s="486"/>
      <c r="B1716" s="457" t="s">
        <v>774</v>
      </c>
      <c r="C1716" s="450"/>
      <c r="D1716" s="473"/>
      <c r="E1716" s="454"/>
      <c r="F1716" s="453"/>
      <c r="G1716" s="89"/>
      <c r="H1716" s="90"/>
      <c r="I1716" s="63"/>
      <c r="J1716" s="63"/>
    </row>
    <row r="1717" spans="1:10" s="80" customFormat="1" ht="30" customHeight="1" hidden="1">
      <c r="A1717" s="486"/>
      <c r="B1717" s="457" t="s">
        <v>775</v>
      </c>
      <c r="C1717" s="450"/>
      <c r="D1717" s="473"/>
      <c r="E1717" s="454"/>
      <c r="F1717" s="453"/>
      <c r="G1717" s="89"/>
      <c r="H1717" s="90"/>
      <c r="I1717" s="63"/>
      <c r="J1717" s="63"/>
    </row>
    <row r="1718" spans="1:10" s="80" customFormat="1" ht="15" customHeight="1" hidden="1">
      <c r="A1718" s="486"/>
      <c r="B1718" s="457" t="s">
        <v>732</v>
      </c>
      <c r="C1718" s="450"/>
      <c r="D1718" s="473"/>
      <c r="E1718" s="454"/>
      <c r="F1718" s="453"/>
      <c r="G1718" s="89"/>
      <c r="H1718" s="90"/>
      <c r="I1718" s="63"/>
      <c r="J1718" s="63"/>
    </row>
    <row r="1719" spans="1:10" s="80" customFormat="1" ht="15" customHeight="1" hidden="1">
      <c r="A1719" s="486"/>
      <c r="B1719" s="457" t="s">
        <v>776</v>
      </c>
      <c r="C1719" s="450"/>
      <c r="D1719" s="473"/>
      <c r="E1719" s="454"/>
      <c r="F1719" s="453"/>
      <c r="G1719" s="89"/>
      <c r="H1719" s="90"/>
      <c r="I1719" s="63"/>
      <c r="J1719" s="63"/>
    </row>
    <row r="1720" spans="1:10" s="80" customFormat="1" ht="30" customHeight="1" hidden="1">
      <c r="A1720" s="486" t="s">
        <v>777</v>
      </c>
      <c r="B1720" s="458" t="s">
        <v>778</v>
      </c>
      <c r="C1720" s="450" t="s">
        <v>1076</v>
      </c>
      <c r="D1720" s="473"/>
      <c r="E1720" s="454">
        <v>160</v>
      </c>
      <c r="F1720" s="453">
        <f>D1720*E1720</f>
        <v>0</v>
      </c>
      <c r="G1720" s="89"/>
      <c r="H1720" s="90"/>
      <c r="I1720" s="63"/>
      <c r="J1720" s="63"/>
    </row>
    <row r="1721" spans="1:10" s="80" customFormat="1" ht="30" customHeight="1" hidden="1">
      <c r="A1721" s="486"/>
      <c r="B1721" s="457" t="s">
        <v>774</v>
      </c>
      <c r="C1721" s="450"/>
      <c r="D1721" s="473"/>
      <c r="E1721" s="454"/>
      <c r="F1721" s="453"/>
      <c r="G1721" s="89"/>
      <c r="H1721" s="90"/>
      <c r="I1721" s="63"/>
      <c r="J1721" s="63"/>
    </row>
    <row r="1722" spans="1:10" s="80" customFormat="1" ht="30" customHeight="1" hidden="1">
      <c r="A1722" s="486"/>
      <c r="B1722" s="457" t="s">
        <v>775</v>
      </c>
      <c r="C1722" s="450"/>
      <c r="D1722" s="473"/>
      <c r="E1722" s="454"/>
      <c r="F1722" s="453"/>
      <c r="G1722" s="89"/>
      <c r="H1722" s="90"/>
      <c r="I1722" s="63"/>
      <c r="J1722" s="63"/>
    </row>
    <row r="1723" spans="1:10" s="80" customFormat="1" ht="15" customHeight="1" hidden="1">
      <c r="A1723" s="486"/>
      <c r="B1723" s="457" t="s">
        <v>732</v>
      </c>
      <c r="C1723" s="450"/>
      <c r="D1723" s="473"/>
      <c r="E1723" s="454"/>
      <c r="F1723" s="453"/>
      <c r="G1723" s="89"/>
      <c r="H1723" s="90"/>
      <c r="I1723" s="63"/>
      <c r="J1723" s="63"/>
    </row>
    <row r="1724" spans="1:10" s="80" customFormat="1" ht="15" customHeight="1" hidden="1">
      <c r="A1724" s="486"/>
      <c r="B1724" s="457" t="s">
        <v>776</v>
      </c>
      <c r="C1724" s="450"/>
      <c r="D1724" s="473"/>
      <c r="E1724" s="454"/>
      <c r="F1724" s="453"/>
      <c r="G1724" s="89"/>
      <c r="H1724" s="90"/>
      <c r="I1724" s="63"/>
      <c r="J1724" s="63"/>
    </row>
    <row r="1725" spans="1:10" s="80" customFormat="1" ht="30" customHeight="1" hidden="1">
      <c r="A1725" s="486" t="s">
        <v>779</v>
      </c>
      <c r="B1725" s="458" t="s">
        <v>780</v>
      </c>
      <c r="C1725" s="450" t="s">
        <v>1076</v>
      </c>
      <c r="D1725" s="473"/>
      <c r="E1725" s="454">
        <v>228.35</v>
      </c>
      <c r="F1725" s="453">
        <f>D1725*E1725</f>
        <v>0</v>
      </c>
      <c r="G1725" s="89"/>
      <c r="H1725" s="90"/>
      <c r="I1725" s="63"/>
      <c r="J1725" s="63"/>
    </row>
    <row r="1726" spans="1:10" s="80" customFormat="1" ht="30" customHeight="1" hidden="1">
      <c r="A1726" s="486"/>
      <c r="B1726" s="457" t="s">
        <v>781</v>
      </c>
      <c r="C1726" s="450"/>
      <c r="D1726" s="473"/>
      <c r="E1726" s="454"/>
      <c r="F1726" s="453"/>
      <c r="G1726" s="89"/>
      <c r="H1726" s="90"/>
      <c r="I1726" s="63"/>
      <c r="J1726" s="63"/>
    </row>
    <row r="1727" spans="1:10" s="80" customFormat="1" ht="30" customHeight="1" hidden="1">
      <c r="A1727" s="486"/>
      <c r="B1727" s="457" t="s">
        <v>775</v>
      </c>
      <c r="C1727" s="450"/>
      <c r="D1727" s="473"/>
      <c r="E1727" s="454"/>
      <c r="F1727" s="453"/>
      <c r="G1727" s="89"/>
      <c r="H1727" s="90"/>
      <c r="I1727" s="63"/>
      <c r="J1727" s="63"/>
    </row>
    <row r="1728" spans="1:10" s="80" customFormat="1" ht="15" customHeight="1" hidden="1">
      <c r="A1728" s="486"/>
      <c r="B1728" s="457" t="s">
        <v>732</v>
      </c>
      <c r="C1728" s="450"/>
      <c r="D1728" s="473"/>
      <c r="E1728" s="454"/>
      <c r="F1728" s="453"/>
      <c r="G1728" s="89"/>
      <c r="H1728" s="90"/>
      <c r="I1728" s="63"/>
      <c r="J1728" s="63"/>
    </row>
    <row r="1729" spans="1:10" s="80" customFormat="1" ht="15" customHeight="1" hidden="1">
      <c r="A1729" s="486"/>
      <c r="B1729" s="457" t="s">
        <v>776</v>
      </c>
      <c r="C1729" s="450"/>
      <c r="D1729" s="473"/>
      <c r="E1729" s="454"/>
      <c r="F1729" s="453"/>
      <c r="G1729" s="89"/>
      <c r="H1729" s="90"/>
      <c r="I1729" s="63"/>
      <c r="J1729" s="63"/>
    </row>
    <row r="1730" spans="1:10" s="80" customFormat="1" ht="15" customHeight="1" hidden="1">
      <c r="A1730" s="486" t="s">
        <v>782</v>
      </c>
      <c r="B1730" s="458" t="s">
        <v>783</v>
      </c>
      <c r="C1730" s="450" t="s">
        <v>756</v>
      </c>
      <c r="D1730" s="473"/>
      <c r="E1730" s="454">
        <v>4000</v>
      </c>
      <c r="F1730" s="453">
        <f>D1730*E1730</f>
        <v>0</v>
      </c>
      <c r="G1730" s="89"/>
      <c r="H1730" s="90"/>
      <c r="I1730" s="63"/>
      <c r="J1730" s="63"/>
    </row>
    <row r="1731" spans="1:10" s="80" customFormat="1" ht="15" customHeight="1" hidden="1">
      <c r="A1731" s="486"/>
      <c r="B1731" s="457" t="s">
        <v>784</v>
      </c>
      <c r="C1731" s="450"/>
      <c r="D1731" s="473"/>
      <c r="E1731" s="454"/>
      <c r="F1731" s="453"/>
      <c r="G1731" s="89"/>
      <c r="H1731" s="90"/>
      <c r="I1731" s="63"/>
      <c r="J1731" s="63"/>
    </row>
    <row r="1732" spans="1:10" s="80" customFormat="1" ht="15" customHeight="1" hidden="1">
      <c r="A1732" s="486"/>
      <c r="B1732" s="457" t="s">
        <v>785</v>
      </c>
      <c r="C1732" s="450"/>
      <c r="D1732" s="473"/>
      <c r="E1732" s="454"/>
      <c r="F1732" s="453"/>
      <c r="G1732" s="89"/>
      <c r="H1732" s="90"/>
      <c r="I1732" s="63"/>
      <c r="J1732" s="63"/>
    </row>
    <row r="1733" spans="1:10" s="80" customFormat="1" ht="15" customHeight="1" hidden="1">
      <c r="A1733" s="486"/>
      <c r="B1733" s="457" t="s">
        <v>786</v>
      </c>
      <c r="C1733" s="450"/>
      <c r="D1733" s="473"/>
      <c r="E1733" s="454"/>
      <c r="F1733" s="453"/>
      <c r="G1733" s="89"/>
      <c r="H1733" s="90"/>
      <c r="I1733" s="63"/>
      <c r="J1733" s="63"/>
    </row>
    <row r="1734" spans="1:10" s="80" customFormat="1" ht="15" customHeight="1" hidden="1">
      <c r="A1734" s="486"/>
      <c r="B1734" s="457" t="s">
        <v>787</v>
      </c>
      <c r="C1734" s="450"/>
      <c r="D1734" s="473"/>
      <c r="E1734" s="454"/>
      <c r="F1734" s="453"/>
      <c r="G1734" s="89"/>
      <c r="H1734" s="90"/>
      <c r="I1734" s="63"/>
      <c r="J1734" s="63"/>
    </row>
    <row r="1735" spans="1:10" s="80" customFormat="1" ht="30" customHeight="1" hidden="1">
      <c r="A1735" s="486" t="s">
        <v>788</v>
      </c>
      <c r="B1735" s="458" t="s">
        <v>789</v>
      </c>
      <c r="C1735" s="450" t="s">
        <v>1105</v>
      </c>
      <c r="D1735" s="473"/>
      <c r="E1735" s="454">
        <v>79.61</v>
      </c>
      <c r="F1735" s="453">
        <f>D1735*E1735</f>
        <v>0</v>
      </c>
      <c r="G1735" s="89"/>
      <c r="H1735" s="90"/>
      <c r="I1735" s="63"/>
      <c r="J1735" s="63"/>
    </row>
    <row r="1736" spans="1:10" s="80" customFormat="1" ht="15" customHeight="1" hidden="1">
      <c r="A1736" s="486"/>
      <c r="B1736" s="457" t="s">
        <v>790</v>
      </c>
      <c r="C1736" s="450"/>
      <c r="D1736" s="473"/>
      <c r="E1736" s="454"/>
      <c r="F1736" s="453"/>
      <c r="G1736" s="89"/>
      <c r="H1736" s="90"/>
      <c r="I1736" s="63"/>
      <c r="J1736" s="63"/>
    </row>
    <row r="1737" spans="1:10" s="80" customFormat="1" ht="15" customHeight="1" hidden="1">
      <c r="A1737" s="486"/>
      <c r="B1737" s="457" t="s">
        <v>1626</v>
      </c>
      <c r="C1737" s="450"/>
      <c r="D1737" s="473"/>
      <c r="E1737" s="454"/>
      <c r="F1737" s="453"/>
      <c r="G1737" s="89"/>
      <c r="H1737" s="90"/>
      <c r="I1737" s="63"/>
      <c r="J1737" s="63"/>
    </row>
    <row r="1738" spans="1:10" s="80" customFormat="1" ht="30" customHeight="1" hidden="1">
      <c r="A1738" s="486" t="s">
        <v>791</v>
      </c>
      <c r="B1738" s="458" t="s">
        <v>792</v>
      </c>
      <c r="C1738" s="450" t="s">
        <v>1467</v>
      </c>
      <c r="D1738" s="473"/>
      <c r="E1738" s="454">
        <v>13.33</v>
      </c>
      <c r="F1738" s="453">
        <f>D1738*E1738</f>
        <v>0</v>
      </c>
      <c r="G1738" s="89"/>
      <c r="H1738" s="90"/>
      <c r="I1738" s="63"/>
      <c r="J1738" s="63"/>
    </row>
    <row r="1739" spans="1:10" s="80" customFormat="1" ht="30" customHeight="1" hidden="1">
      <c r="A1739" s="486" t="s">
        <v>793</v>
      </c>
      <c r="B1739" s="458" t="s">
        <v>1413</v>
      </c>
      <c r="C1739" s="450" t="s">
        <v>1467</v>
      </c>
      <c r="D1739" s="473"/>
      <c r="E1739" s="454">
        <v>12.53</v>
      </c>
      <c r="F1739" s="453">
        <f>D1739*E1739</f>
        <v>0</v>
      </c>
      <c r="G1739" s="89"/>
      <c r="H1739" s="90"/>
      <c r="I1739" s="63"/>
      <c r="J1739" s="63"/>
    </row>
    <row r="1740" spans="1:10" s="80" customFormat="1" ht="30" customHeight="1" hidden="1">
      <c r="A1740" s="486" t="s">
        <v>794</v>
      </c>
      <c r="B1740" s="458" t="s">
        <v>795</v>
      </c>
      <c r="C1740" s="450" t="s">
        <v>1094</v>
      </c>
      <c r="D1740" s="473"/>
      <c r="E1740" s="454">
        <v>6.3</v>
      </c>
      <c r="F1740" s="453">
        <f>D1740*E1740</f>
        <v>0</v>
      </c>
      <c r="G1740" s="89"/>
      <c r="H1740" s="90"/>
      <c r="I1740" s="63"/>
      <c r="J1740" s="63"/>
    </row>
    <row r="1741" spans="1:10" s="80" customFormat="1" ht="30" customHeight="1" hidden="1">
      <c r="A1741" s="486"/>
      <c r="B1741" s="457" t="s">
        <v>796</v>
      </c>
      <c r="C1741" s="450"/>
      <c r="D1741" s="473"/>
      <c r="E1741" s="454"/>
      <c r="F1741" s="453"/>
      <c r="G1741" s="89"/>
      <c r="H1741" s="90"/>
      <c r="I1741" s="63"/>
      <c r="J1741" s="63"/>
    </row>
    <row r="1742" spans="1:10" s="80" customFormat="1" ht="15" customHeight="1" hidden="1">
      <c r="A1742" s="486"/>
      <c r="B1742" s="457" t="s">
        <v>797</v>
      </c>
      <c r="C1742" s="450"/>
      <c r="D1742" s="473"/>
      <c r="E1742" s="454"/>
      <c r="F1742" s="453"/>
      <c r="G1742" s="89"/>
      <c r="H1742" s="90"/>
      <c r="I1742" s="63"/>
      <c r="J1742" s="63"/>
    </row>
    <row r="1743" spans="1:10" s="80" customFormat="1" ht="45" customHeight="1" hidden="1">
      <c r="A1743" s="486" t="s">
        <v>798</v>
      </c>
      <c r="B1743" s="458" t="s">
        <v>799</v>
      </c>
      <c r="C1743" s="450" t="s">
        <v>1105</v>
      </c>
      <c r="D1743" s="473"/>
      <c r="E1743" s="454">
        <v>380</v>
      </c>
      <c r="F1743" s="453">
        <f>D1743*E1743</f>
        <v>0</v>
      </c>
      <c r="G1743" s="89"/>
      <c r="H1743" s="90"/>
      <c r="I1743" s="63"/>
      <c r="J1743" s="63"/>
    </row>
    <row r="1744" spans="1:10" s="80" customFormat="1" ht="15" customHeight="1" hidden="1">
      <c r="A1744" s="486"/>
      <c r="B1744" s="457" t="s">
        <v>800</v>
      </c>
      <c r="C1744" s="450"/>
      <c r="D1744" s="473"/>
      <c r="E1744" s="454"/>
      <c r="F1744" s="453"/>
      <c r="G1744" s="89"/>
      <c r="H1744" s="90"/>
      <c r="I1744" s="63"/>
      <c r="J1744" s="63"/>
    </row>
    <row r="1745" spans="1:10" s="80" customFormat="1" ht="15" customHeight="1" hidden="1">
      <c r="A1745" s="486"/>
      <c r="B1745" s="457" t="s">
        <v>0</v>
      </c>
      <c r="C1745" s="450"/>
      <c r="D1745" s="473"/>
      <c r="E1745" s="454"/>
      <c r="F1745" s="453"/>
      <c r="G1745" s="89"/>
      <c r="H1745" s="90"/>
      <c r="I1745" s="63"/>
      <c r="J1745" s="63"/>
    </row>
    <row r="1746" spans="1:10" s="80" customFormat="1" ht="15" customHeight="1" hidden="1">
      <c r="A1746" s="486"/>
      <c r="B1746" s="457" t="s">
        <v>1</v>
      </c>
      <c r="C1746" s="450"/>
      <c r="D1746" s="473"/>
      <c r="E1746" s="454"/>
      <c r="F1746" s="453"/>
      <c r="G1746" s="89"/>
      <c r="H1746" s="90"/>
      <c r="I1746" s="63"/>
      <c r="J1746" s="63"/>
    </row>
    <row r="1747" spans="1:10" s="80" customFormat="1" ht="15" customHeight="1" hidden="1">
      <c r="A1747" s="486"/>
      <c r="B1747" s="457" t="s">
        <v>1065</v>
      </c>
      <c r="C1747" s="450"/>
      <c r="D1747" s="473"/>
      <c r="E1747" s="454"/>
      <c r="F1747" s="453"/>
      <c r="G1747" s="89"/>
      <c r="H1747" s="90"/>
      <c r="I1747" s="63"/>
      <c r="J1747" s="63"/>
    </row>
    <row r="1748" spans="1:10" s="80" customFormat="1" ht="15" customHeight="1" hidden="1">
      <c r="A1748" s="486"/>
      <c r="B1748" s="457" t="s">
        <v>1108</v>
      </c>
      <c r="C1748" s="450"/>
      <c r="D1748" s="473"/>
      <c r="E1748" s="454"/>
      <c r="F1748" s="453"/>
      <c r="G1748" s="89"/>
      <c r="H1748" s="90"/>
      <c r="I1748" s="63"/>
      <c r="J1748" s="63"/>
    </row>
    <row r="1749" spans="1:10" s="80" customFormat="1" ht="15" customHeight="1" hidden="1">
      <c r="A1749" s="486"/>
      <c r="B1749" s="457" t="s">
        <v>2</v>
      </c>
      <c r="C1749" s="450"/>
      <c r="D1749" s="473"/>
      <c r="E1749" s="454"/>
      <c r="F1749" s="453"/>
      <c r="G1749" s="89"/>
      <c r="H1749" s="90"/>
      <c r="I1749" s="63"/>
      <c r="J1749" s="63"/>
    </row>
    <row r="1750" spans="1:10" s="80" customFormat="1" ht="15" customHeight="1" hidden="1">
      <c r="A1750" s="486" t="s">
        <v>3</v>
      </c>
      <c r="B1750" s="458" t="s">
        <v>4</v>
      </c>
      <c r="C1750" s="450" t="s">
        <v>1055</v>
      </c>
      <c r="D1750" s="473"/>
      <c r="E1750" s="454">
        <v>6</v>
      </c>
      <c r="F1750" s="453">
        <f>D1750*E1750</f>
        <v>0</v>
      </c>
      <c r="G1750" s="89"/>
      <c r="H1750" s="90"/>
      <c r="I1750" s="63"/>
      <c r="J1750" s="63"/>
    </row>
    <row r="1751" spans="1:10" s="80" customFormat="1" ht="31.5" hidden="1">
      <c r="A1751" s="486" t="s">
        <v>5</v>
      </c>
      <c r="B1751" s="458" t="s">
        <v>6</v>
      </c>
      <c r="C1751" s="450" t="s">
        <v>756</v>
      </c>
      <c r="D1751" s="473"/>
      <c r="E1751" s="454">
        <v>7175.38</v>
      </c>
      <c r="F1751" s="453">
        <f>D1751*E1751</f>
        <v>0</v>
      </c>
      <c r="G1751" s="89"/>
      <c r="H1751" s="90"/>
      <c r="I1751" s="63"/>
      <c r="J1751" s="63"/>
    </row>
    <row r="1752" spans="1:10" s="80" customFormat="1" ht="15" customHeight="1" hidden="1">
      <c r="A1752" s="486"/>
      <c r="B1752" s="457" t="s">
        <v>7</v>
      </c>
      <c r="C1752" s="450"/>
      <c r="D1752" s="473"/>
      <c r="E1752" s="454"/>
      <c r="F1752" s="453"/>
      <c r="G1752" s="89"/>
      <c r="H1752" s="90"/>
      <c r="I1752" s="63"/>
      <c r="J1752" s="63"/>
    </row>
    <row r="1753" spans="1:10" s="80" customFormat="1" ht="15" customHeight="1" hidden="1">
      <c r="A1753" s="486"/>
      <c r="B1753" s="457" t="s">
        <v>8</v>
      </c>
      <c r="C1753" s="450"/>
      <c r="D1753" s="473"/>
      <c r="E1753" s="454"/>
      <c r="F1753" s="453"/>
      <c r="G1753" s="89"/>
      <c r="H1753" s="90"/>
      <c r="I1753" s="63"/>
      <c r="J1753" s="63"/>
    </row>
    <row r="1754" spans="1:10" s="80" customFormat="1" ht="15" customHeight="1" hidden="1">
      <c r="A1754" s="486"/>
      <c r="B1754" s="457" t="s">
        <v>9</v>
      </c>
      <c r="C1754" s="450"/>
      <c r="D1754" s="473"/>
      <c r="E1754" s="454"/>
      <c r="F1754" s="453"/>
      <c r="G1754" s="89"/>
      <c r="H1754" s="90"/>
      <c r="I1754" s="63"/>
      <c r="J1754" s="63"/>
    </row>
    <row r="1755" spans="1:10" s="80" customFormat="1" ht="31.5" hidden="1">
      <c r="A1755" s="486" t="s">
        <v>10</v>
      </c>
      <c r="B1755" s="458" t="s">
        <v>11</v>
      </c>
      <c r="C1755" s="450" t="s">
        <v>756</v>
      </c>
      <c r="D1755" s="473"/>
      <c r="E1755" s="454">
        <v>13243.98</v>
      </c>
      <c r="F1755" s="453">
        <f>D1755*E1755</f>
        <v>0</v>
      </c>
      <c r="G1755" s="89"/>
      <c r="H1755" s="90"/>
      <c r="I1755" s="63"/>
      <c r="J1755" s="63"/>
    </row>
    <row r="1756" spans="1:10" s="80" customFormat="1" ht="30" hidden="1">
      <c r="A1756" s="486"/>
      <c r="B1756" s="457" t="s">
        <v>12</v>
      </c>
      <c r="C1756" s="450"/>
      <c r="D1756" s="473"/>
      <c r="E1756" s="454"/>
      <c r="F1756" s="453"/>
      <c r="G1756" s="89"/>
      <c r="H1756" s="90"/>
      <c r="I1756" s="63"/>
      <c r="J1756" s="63"/>
    </row>
    <row r="1757" spans="1:10" s="80" customFormat="1" ht="30" hidden="1">
      <c r="A1757" s="486"/>
      <c r="B1757" s="457" t="s">
        <v>13</v>
      </c>
      <c r="C1757" s="450"/>
      <c r="D1757" s="473"/>
      <c r="E1757" s="454"/>
      <c r="F1757" s="453"/>
      <c r="G1757" s="89"/>
      <c r="H1757" s="90"/>
      <c r="I1757" s="63"/>
      <c r="J1757" s="63"/>
    </row>
    <row r="1758" spans="1:10" s="80" customFormat="1" ht="15" customHeight="1" hidden="1">
      <c r="A1758" s="486"/>
      <c r="B1758" s="457" t="s">
        <v>14</v>
      </c>
      <c r="C1758" s="450"/>
      <c r="D1758" s="473"/>
      <c r="E1758" s="454"/>
      <c r="F1758" s="453"/>
      <c r="G1758" s="89"/>
      <c r="H1758" s="90"/>
      <c r="I1758" s="63"/>
      <c r="J1758" s="63"/>
    </row>
    <row r="1759" spans="1:10" s="80" customFormat="1" ht="15" customHeight="1" hidden="1">
      <c r="A1759" s="486"/>
      <c r="B1759" s="457" t="s">
        <v>15</v>
      </c>
      <c r="C1759" s="450"/>
      <c r="D1759" s="473"/>
      <c r="E1759" s="454"/>
      <c r="F1759" s="453"/>
      <c r="G1759" s="89"/>
      <c r="H1759" s="90"/>
      <c r="I1759" s="63"/>
      <c r="J1759" s="63"/>
    </row>
    <row r="1760" spans="1:10" s="80" customFormat="1" ht="15" customHeight="1" hidden="1">
      <c r="A1760" s="486"/>
      <c r="B1760" s="457" t="s">
        <v>16</v>
      </c>
      <c r="C1760" s="450"/>
      <c r="D1760" s="473"/>
      <c r="E1760" s="454"/>
      <c r="F1760" s="453"/>
      <c r="G1760" s="89"/>
      <c r="H1760" s="90"/>
      <c r="I1760" s="63"/>
      <c r="J1760" s="63"/>
    </row>
    <row r="1761" spans="1:10" s="80" customFormat="1" ht="15" customHeight="1" hidden="1">
      <c r="A1761" s="486" t="s">
        <v>17</v>
      </c>
      <c r="B1761" s="520" t="s">
        <v>18</v>
      </c>
      <c r="C1761" s="450"/>
      <c r="D1761" s="473"/>
      <c r="E1761" s="454"/>
      <c r="F1761" s="453"/>
      <c r="G1761" s="89"/>
      <c r="H1761" s="90"/>
      <c r="I1761" s="63"/>
      <c r="J1761" s="63"/>
    </row>
    <row r="1762" spans="1:10" s="80" customFormat="1" ht="30" customHeight="1" hidden="1">
      <c r="A1762" s="486" t="s">
        <v>19</v>
      </c>
      <c r="B1762" s="458" t="s">
        <v>20</v>
      </c>
      <c r="C1762" s="450" t="s">
        <v>1467</v>
      </c>
      <c r="D1762" s="473"/>
      <c r="E1762" s="454">
        <v>101.25</v>
      </c>
      <c r="F1762" s="453">
        <f>D1762*E1762</f>
        <v>0</v>
      </c>
      <c r="G1762" s="89"/>
      <c r="H1762" s="90"/>
      <c r="I1762" s="63"/>
      <c r="J1762" s="63"/>
    </row>
    <row r="1763" spans="1:10" s="80" customFormat="1" ht="15" customHeight="1" hidden="1">
      <c r="A1763" s="486"/>
      <c r="B1763" s="457" t="s">
        <v>580</v>
      </c>
      <c r="C1763" s="450"/>
      <c r="D1763" s="473"/>
      <c r="E1763" s="454"/>
      <c r="F1763" s="453"/>
      <c r="G1763" s="89"/>
      <c r="H1763" s="90"/>
      <c r="I1763" s="63"/>
      <c r="J1763" s="63"/>
    </row>
    <row r="1764" spans="1:10" s="130" customFormat="1" ht="15" customHeight="1" hidden="1">
      <c r="A1764" s="486"/>
      <c r="B1764" s="457" t="s">
        <v>21</v>
      </c>
      <c r="C1764" s="450"/>
      <c r="D1764" s="473"/>
      <c r="E1764" s="454"/>
      <c r="F1764" s="453"/>
      <c r="G1764" s="127"/>
      <c r="H1764" s="128"/>
      <c r="I1764" s="129"/>
      <c r="J1764" s="129"/>
    </row>
    <row r="1765" spans="1:10" s="80" customFormat="1" ht="34.5" customHeight="1" hidden="1">
      <c r="A1765" s="486" t="s">
        <v>22</v>
      </c>
      <c r="B1765" s="458" t="s">
        <v>23</v>
      </c>
      <c r="C1765" s="450" t="s">
        <v>1467</v>
      </c>
      <c r="D1765" s="473"/>
      <c r="E1765" s="454">
        <v>108.13</v>
      </c>
      <c r="F1765" s="453">
        <f>D1765*E1765</f>
        <v>0</v>
      </c>
      <c r="G1765" s="89"/>
      <c r="H1765" s="90"/>
      <c r="I1765" s="63"/>
      <c r="J1765" s="63"/>
    </row>
    <row r="1766" spans="1:10" s="80" customFormat="1" ht="15" customHeight="1" hidden="1">
      <c r="A1766" s="486"/>
      <c r="B1766" s="457" t="s">
        <v>580</v>
      </c>
      <c r="C1766" s="450"/>
      <c r="D1766" s="473"/>
      <c r="E1766" s="454"/>
      <c r="F1766" s="453"/>
      <c r="G1766" s="89"/>
      <c r="H1766" s="90"/>
      <c r="I1766" s="63"/>
      <c r="J1766" s="63"/>
    </row>
    <row r="1767" spans="1:10" s="80" customFormat="1" ht="47.25" hidden="1">
      <c r="A1767" s="486" t="s">
        <v>24</v>
      </c>
      <c r="B1767" s="458" t="s">
        <v>25</v>
      </c>
      <c r="C1767" s="450" t="s">
        <v>1467</v>
      </c>
      <c r="D1767" s="473"/>
      <c r="E1767" s="454">
        <v>124.84</v>
      </c>
      <c r="F1767" s="453">
        <f>D1767*E1767</f>
        <v>0</v>
      </c>
      <c r="G1767" s="89"/>
      <c r="H1767" s="90"/>
      <c r="I1767" s="63"/>
      <c r="J1767" s="63"/>
    </row>
    <row r="1768" spans="1:10" s="80" customFormat="1" ht="15" customHeight="1" hidden="1">
      <c r="A1768" s="486"/>
      <c r="B1768" s="457" t="s">
        <v>26</v>
      </c>
      <c r="C1768" s="450"/>
      <c r="D1768" s="473"/>
      <c r="E1768" s="454"/>
      <c r="F1768" s="453"/>
      <c r="G1768" s="89"/>
      <c r="H1768" s="90"/>
      <c r="I1768" s="63"/>
      <c r="J1768" s="63"/>
    </row>
    <row r="1769" spans="1:10" s="80" customFormat="1" ht="45" customHeight="1" hidden="1">
      <c r="A1769" s="486" t="s">
        <v>27</v>
      </c>
      <c r="B1769" s="458" t="s">
        <v>28</v>
      </c>
      <c r="C1769" s="450" t="s">
        <v>1055</v>
      </c>
      <c r="D1769" s="473"/>
      <c r="E1769" s="454">
        <v>50.16</v>
      </c>
      <c r="F1769" s="453">
        <f>D1769*E1769</f>
        <v>0</v>
      </c>
      <c r="G1769" s="89"/>
      <c r="H1769" s="90"/>
      <c r="I1769" s="63"/>
      <c r="J1769" s="63"/>
    </row>
    <row r="1770" spans="1:10" s="80" customFormat="1" ht="30" customHeight="1" hidden="1">
      <c r="A1770" s="486"/>
      <c r="B1770" s="457" t="s">
        <v>29</v>
      </c>
      <c r="C1770" s="450"/>
      <c r="D1770" s="473"/>
      <c r="E1770" s="454"/>
      <c r="F1770" s="453"/>
      <c r="G1770" s="89"/>
      <c r="H1770" s="90"/>
      <c r="I1770" s="63"/>
      <c r="J1770" s="63"/>
    </row>
    <row r="1771" spans="1:10" s="80" customFormat="1" ht="15" customHeight="1" hidden="1">
      <c r="A1771" s="486" t="s">
        <v>30</v>
      </c>
      <c r="B1771" s="458" t="s">
        <v>31</v>
      </c>
      <c r="C1771" s="450" t="s">
        <v>1055</v>
      </c>
      <c r="D1771" s="473"/>
      <c r="E1771" s="454">
        <v>5.32</v>
      </c>
      <c r="F1771" s="453">
        <f>D1771*E1771</f>
        <v>0</v>
      </c>
      <c r="G1771" s="89"/>
      <c r="H1771" s="90"/>
      <c r="I1771" s="63"/>
      <c r="J1771" s="63"/>
    </row>
    <row r="1772" spans="1:10" s="80" customFormat="1" ht="15" customHeight="1" hidden="1">
      <c r="A1772" s="486" t="s">
        <v>32</v>
      </c>
      <c r="B1772" s="520" t="s">
        <v>33</v>
      </c>
      <c r="C1772" s="450"/>
      <c r="D1772" s="473"/>
      <c r="E1772" s="454"/>
      <c r="F1772" s="453"/>
      <c r="G1772" s="89"/>
      <c r="H1772" s="90"/>
      <c r="I1772" s="63"/>
      <c r="J1772" s="63"/>
    </row>
    <row r="1773" spans="1:10" s="80" customFormat="1" ht="236.25" hidden="1">
      <c r="A1773" s="486" t="s">
        <v>34</v>
      </c>
      <c r="B1773" s="458" t="s">
        <v>35</v>
      </c>
      <c r="C1773" s="450" t="s">
        <v>756</v>
      </c>
      <c r="D1773" s="473"/>
      <c r="E1773" s="454">
        <v>10534.58</v>
      </c>
      <c r="F1773" s="453">
        <f>D1773*E1773</f>
        <v>0</v>
      </c>
      <c r="G1773" s="89"/>
      <c r="H1773" s="90"/>
      <c r="I1773" s="63"/>
      <c r="J1773" s="63"/>
    </row>
    <row r="1774" spans="1:10" s="80" customFormat="1" ht="209.25" customHeight="1" hidden="1">
      <c r="A1774" s="486" t="s">
        <v>36</v>
      </c>
      <c r="B1774" s="458" t="s">
        <v>37</v>
      </c>
      <c r="C1774" s="450" t="s">
        <v>756</v>
      </c>
      <c r="D1774" s="480"/>
      <c r="E1774" s="454">
        <v>7579</v>
      </c>
      <c r="F1774" s="453">
        <f>D1774*E1774</f>
        <v>0</v>
      </c>
      <c r="G1774" s="89"/>
      <c r="H1774" s="90"/>
      <c r="I1774" s="63"/>
      <c r="J1774" s="63"/>
    </row>
    <row r="1775" spans="1:10" s="80" customFormat="1" ht="18" customHeight="1" hidden="1">
      <c r="A1775" s="486"/>
      <c r="B1775" s="562"/>
      <c r="C1775" s="462" t="s">
        <v>1077</v>
      </c>
      <c r="D1775" s="552"/>
      <c r="E1775" s="553"/>
      <c r="F1775" s="466">
        <f>SUM(F1706:F1774)</f>
        <v>0</v>
      </c>
      <c r="G1775" s="84"/>
      <c r="H1775" s="90"/>
      <c r="I1775" s="144"/>
      <c r="J1775" s="63"/>
    </row>
    <row r="1776" spans="1:10" s="80" customFormat="1" ht="18" customHeight="1" hidden="1">
      <c r="A1776" s="516">
        <v>210000</v>
      </c>
      <c r="B1776" s="643" t="s">
        <v>38</v>
      </c>
      <c r="C1776" s="511"/>
      <c r="D1776" s="563"/>
      <c r="E1776" s="505"/>
      <c r="F1776" s="499"/>
      <c r="G1776" s="84"/>
      <c r="H1776" s="90"/>
      <c r="I1776" s="63"/>
      <c r="J1776" s="63"/>
    </row>
    <row r="1777" spans="1:10" s="80" customFormat="1" ht="45" customHeight="1" hidden="1">
      <c r="A1777" s="456">
        <v>210100</v>
      </c>
      <c r="B1777" s="458" t="s">
        <v>39</v>
      </c>
      <c r="C1777" s="602" t="s">
        <v>756</v>
      </c>
      <c r="D1777" s="603"/>
      <c r="E1777" s="454">
        <v>25513.34</v>
      </c>
      <c r="F1777" s="604">
        <f aca="true" t="shared" si="8" ref="F1777:F1791">SUM(D1777*E1777)</f>
        <v>0</v>
      </c>
      <c r="G1777" s="170"/>
      <c r="H1777" s="90"/>
      <c r="I1777" s="63"/>
      <c r="J1777" s="63"/>
    </row>
    <row r="1778" spans="1:10" s="80" customFormat="1" ht="17.25" customHeight="1" hidden="1">
      <c r="A1778" s="456"/>
      <c r="B1778" s="458" t="s">
        <v>40</v>
      </c>
      <c r="C1778" s="506" t="s">
        <v>41</v>
      </c>
      <c r="D1778" s="564"/>
      <c r="E1778" s="454">
        <v>80</v>
      </c>
      <c r="F1778" s="499">
        <f t="shared" si="8"/>
        <v>0</v>
      </c>
      <c r="G1778" s="84"/>
      <c r="H1778" s="90"/>
      <c r="I1778" s="63"/>
      <c r="J1778" s="63"/>
    </row>
    <row r="1779" spans="1:10" s="80" customFormat="1" ht="17.25" customHeight="1" hidden="1">
      <c r="A1779" s="456"/>
      <c r="B1779" s="458" t="s">
        <v>42</v>
      </c>
      <c r="C1779" s="506" t="s">
        <v>1157</v>
      </c>
      <c r="D1779" s="564"/>
      <c r="E1779" s="454">
        <v>631.92</v>
      </c>
      <c r="F1779" s="499">
        <f t="shared" si="8"/>
        <v>0</v>
      </c>
      <c r="G1779" s="84"/>
      <c r="H1779" s="90"/>
      <c r="I1779" s="63"/>
      <c r="J1779" s="63"/>
    </row>
    <row r="1780" spans="1:10" s="80" customFormat="1" ht="17.25" customHeight="1" hidden="1">
      <c r="A1780" s="456"/>
      <c r="B1780" s="458" t="s">
        <v>43</v>
      </c>
      <c r="C1780" s="506" t="s">
        <v>1157</v>
      </c>
      <c r="D1780" s="564"/>
      <c r="E1780" s="454">
        <v>2354.26</v>
      </c>
      <c r="F1780" s="499">
        <f t="shared" si="8"/>
        <v>0</v>
      </c>
      <c r="G1780" s="84"/>
      <c r="H1780" s="90"/>
      <c r="I1780" s="63"/>
      <c r="J1780" s="63"/>
    </row>
    <row r="1781" spans="1:10" s="80" customFormat="1" ht="17.25" customHeight="1" hidden="1">
      <c r="A1781" s="456"/>
      <c r="B1781" s="458" t="s">
        <v>44</v>
      </c>
      <c r="C1781" s="506" t="s">
        <v>1157</v>
      </c>
      <c r="D1781" s="564"/>
      <c r="E1781" s="454">
        <v>157.3</v>
      </c>
      <c r="F1781" s="499">
        <f t="shared" si="8"/>
        <v>0</v>
      </c>
      <c r="G1781" s="84"/>
      <c r="H1781" s="90"/>
      <c r="I1781" s="63"/>
      <c r="J1781" s="63"/>
    </row>
    <row r="1782" spans="1:10" s="80" customFormat="1" ht="17.25" customHeight="1" hidden="1">
      <c r="A1782" s="456"/>
      <c r="B1782" s="458" t="s">
        <v>45</v>
      </c>
      <c r="C1782" s="506" t="s">
        <v>1157</v>
      </c>
      <c r="D1782" s="564"/>
      <c r="E1782" s="454">
        <v>243.26</v>
      </c>
      <c r="F1782" s="499">
        <f t="shared" si="8"/>
        <v>0</v>
      </c>
      <c r="G1782" s="84"/>
      <c r="H1782" s="90"/>
      <c r="I1782" s="63"/>
      <c r="J1782" s="63"/>
    </row>
    <row r="1783" spans="1:10" s="80" customFormat="1" ht="17.25" customHeight="1" hidden="1">
      <c r="A1783" s="456"/>
      <c r="B1783" s="458" t="s">
        <v>46</v>
      </c>
      <c r="C1783" s="506" t="s">
        <v>756</v>
      </c>
      <c r="D1783" s="564"/>
      <c r="E1783" s="454">
        <v>350</v>
      </c>
      <c r="F1783" s="499">
        <f t="shared" si="8"/>
        <v>0</v>
      </c>
      <c r="G1783" s="84"/>
      <c r="H1783" s="90"/>
      <c r="I1783" s="63"/>
      <c r="J1783" s="63"/>
    </row>
    <row r="1784" spans="1:10" s="80" customFormat="1" ht="17.25" customHeight="1" hidden="1">
      <c r="A1784" s="456"/>
      <c r="B1784" s="458" t="s">
        <v>47</v>
      </c>
      <c r="C1784" s="506" t="s">
        <v>41</v>
      </c>
      <c r="D1784" s="564"/>
      <c r="E1784" s="454">
        <v>90</v>
      </c>
      <c r="F1784" s="499">
        <f t="shared" si="8"/>
        <v>0</v>
      </c>
      <c r="G1784" s="84"/>
      <c r="H1784" s="90"/>
      <c r="I1784" s="63"/>
      <c r="J1784" s="63"/>
    </row>
    <row r="1785" spans="1:10" s="80" customFormat="1" ht="17.25" customHeight="1" hidden="1">
      <c r="A1785" s="456"/>
      <c r="B1785" s="458" t="s">
        <v>48</v>
      </c>
      <c r="C1785" s="506" t="s">
        <v>41</v>
      </c>
      <c r="D1785" s="564"/>
      <c r="E1785" s="454">
        <v>14.61</v>
      </c>
      <c r="F1785" s="499">
        <f t="shared" si="8"/>
        <v>0</v>
      </c>
      <c r="G1785" s="84"/>
      <c r="H1785" s="90"/>
      <c r="I1785" s="63"/>
      <c r="J1785" s="63"/>
    </row>
    <row r="1786" spans="1:10" s="80" customFormat="1" ht="17.25" customHeight="1" hidden="1">
      <c r="A1786" s="456"/>
      <c r="B1786" s="458" t="s">
        <v>49</v>
      </c>
      <c r="C1786" s="506" t="s">
        <v>756</v>
      </c>
      <c r="D1786" s="564"/>
      <c r="E1786" s="454">
        <v>1000</v>
      </c>
      <c r="F1786" s="499">
        <f t="shared" si="8"/>
        <v>0</v>
      </c>
      <c r="G1786" s="84"/>
      <c r="H1786" s="90"/>
      <c r="I1786" s="63"/>
      <c r="J1786" s="63"/>
    </row>
    <row r="1787" spans="1:10" s="80" customFormat="1" ht="17.25" customHeight="1" hidden="1">
      <c r="A1787" s="456"/>
      <c r="B1787" s="458" t="s">
        <v>50</v>
      </c>
      <c r="C1787" s="506" t="s">
        <v>1157</v>
      </c>
      <c r="D1787" s="564"/>
      <c r="E1787" s="454">
        <v>1000</v>
      </c>
      <c r="F1787" s="499">
        <f t="shared" si="8"/>
        <v>0</v>
      </c>
      <c r="G1787" s="84"/>
      <c r="H1787" s="90"/>
      <c r="I1787" s="63"/>
      <c r="J1787" s="63"/>
    </row>
    <row r="1788" spans="1:10" s="80" customFormat="1" ht="17.25" customHeight="1" hidden="1">
      <c r="A1788" s="456"/>
      <c r="B1788" s="458" t="s">
        <v>51</v>
      </c>
      <c r="C1788" s="506" t="s">
        <v>756</v>
      </c>
      <c r="D1788" s="564"/>
      <c r="E1788" s="454">
        <v>600</v>
      </c>
      <c r="F1788" s="499">
        <f t="shared" si="8"/>
        <v>0</v>
      </c>
      <c r="G1788" s="84"/>
      <c r="H1788" s="90"/>
      <c r="I1788" s="63"/>
      <c r="J1788" s="63"/>
    </row>
    <row r="1789" spans="1:10" s="91" customFormat="1" ht="30" customHeight="1" hidden="1">
      <c r="A1789" s="605"/>
      <c r="B1789" s="557" t="s">
        <v>52</v>
      </c>
      <c r="C1789" s="506" t="s">
        <v>756</v>
      </c>
      <c r="D1789" s="607"/>
      <c r="E1789" s="454">
        <v>400</v>
      </c>
      <c r="F1789" s="608">
        <f t="shared" si="8"/>
        <v>0</v>
      </c>
      <c r="G1789" s="609"/>
      <c r="H1789" s="90"/>
      <c r="I1789" s="90"/>
      <c r="J1789" s="90"/>
    </row>
    <row r="1790" spans="1:10" s="80" customFormat="1" ht="15" customHeight="1" hidden="1">
      <c r="A1790" s="456"/>
      <c r="B1790" s="458" t="s">
        <v>53</v>
      </c>
      <c r="C1790" s="506" t="s">
        <v>756</v>
      </c>
      <c r="D1790" s="564"/>
      <c r="E1790" s="454">
        <v>700</v>
      </c>
      <c r="F1790" s="499">
        <f t="shared" si="8"/>
        <v>0</v>
      </c>
      <c r="G1790" s="84"/>
      <c r="H1790" s="90"/>
      <c r="I1790" s="63"/>
      <c r="J1790" s="63"/>
    </row>
    <row r="1791" spans="1:10" s="80" customFormat="1" ht="17.25" customHeight="1" hidden="1">
      <c r="A1791" s="456"/>
      <c r="B1791" s="458" t="s">
        <v>54</v>
      </c>
      <c r="C1791" s="506" t="s">
        <v>756</v>
      </c>
      <c r="D1791" s="564"/>
      <c r="E1791" s="454">
        <v>200</v>
      </c>
      <c r="F1791" s="499">
        <f t="shared" si="8"/>
        <v>0</v>
      </c>
      <c r="G1791" s="84"/>
      <c r="H1791" s="90"/>
      <c r="I1791" s="63"/>
      <c r="J1791" s="63"/>
    </row>
    <row r="1792" spans="1:10" s="80" customFormat="1" ht="17.25" customHeight="1" hidden="1">
      <c r="A1792" s="456"/>
      <c r="B1792" s="457"/>
      <c r="C1792" s="462" t="s">
        <v>1077</v>
      </c>
      <c r="D1792" s="552"/>
      <c r="E1792" s="553"/>
      <c r="F1792" s="466">
        <f>SUM(F1777:F1791)</f>
        <v>0</v>
      </c>
      <c r="G1792" s="84"/>
      <c r="H1792" s="90"/>
      <c r="I1792" s="63"/>
      <c r="J1792" s="63"/>
    </row>
    <row r="1793" spans="1:10" s="80" customFormat="1" ht="17.25" customHeight="1" hidden="1">
      <c r="A1793" s="610" t="s">
        <v>55</v>
      </c>
      <c r="B1793" s="643" t="s">
        <v>56</v>
      </c>
      <c r="C1793" s="602"/>
      <c r="D1793" s="453"/>
      <c r="E1793" s="454"/>
      <c r="F1793" s="453"/>
      <c r="G1793" s="89"/>
      <c r="H1793" s="90"/>
      <c r="I1793" s="63"/>
      <c r="J1793" s="63"/>
    </row>
    <row r="1794" spans="1:10" s="124" customFormat="1" ht="45" customHeight="1" hidden="1">
      <c r="A1794" s="486" t="s">
        <v>57</v>
      </c>
      <c r="B1794" s="532" t="s">
        <v>58</v>
      </c>
      <c r="C1794" s="450" t="s">
        <v>756</v>
      </c>
      <c r="D1794" s="473"/>
      <c r="E1794" s="454">
        <v>4820.18</v>
      </c>
      <c r="F1794" s="611">
        <f aca="true" t="shared" si="9" ref="F1794:F1804">SUM(D1794*E1794)</f>
        <v>0</v>
      </c>
      <c r="G1794" s="612"/>
      <c r="H1794" s="90"/>
      <c r="I1794" s="123"/>
      <c r="J1794" s="123"/>
    </row>
    <row r="1795" spans="1:10" s="80" customFormat="1" ht="15" customHeight="1" hidden="1">
      <c r="A1795" s="486" t="s">
        <v>59</v>
      </c>
      <c r="B1795" s="458" t="s">
        <v>60</v>
      </c>
      <c r="C1795" s="450" t="s">
        <v>1055</v>
      </c>
      <c r="D1795" s="473"/>
      <c r="E1795" s="454">
        <v>1.5</v>
      </c>
      <c r="F1795" s="611">
        <f t="shared" si="9"/>
        <v>0</v>
      </c>
      <c r="G1795" s="612"/>
      <c r="H1795" s="90"/>
      <c r="I1795" s="63"/>
      <c r="J1795" s="63"/>
    </row>
    <row r="1796" spans="1:10" s="80" customFormat="1" ht="15" customHeight="1" hidden="1">
      <c r="A1796" s="486" t="s">
        <v>61</v>
      </c>
      <c r="B1796" s="458" t="s">
        <v>62</v>
      </c>
      <c r="C1796" s="450" t="s">
        <v>1076</v>
      </c>
      <c r="D1796" s="473"/>
      <c r="E1796" s="454">
        <v>68.06</v>
      </c>
      <c r="F1796" s="453">
        <f t="shared" si="9"/>
        <v>0</v>
      </c>
      <c r="G1796" s="89"/>
      <c r="H1796" s="90"/>
      <c r="I1796" s="63"/>
      <c r="J1796" s="63"/>
    </row>
    <row r="1797" spans="1:10" s="80" customFormat="1" ht="15" customHeight="1" hidden="1">
      <c r="A1797" s="486" t="s">
        <v>63</v>
      </c>
      <c r="B1797" s="458" t="s">
        <v>64</v>
      </c>
      <c r="C1797" s="450" t="s">
        <v>1157</v>
      </c>
      <c r="D1797" s="473"/>
      <c r="E1797" s="454">
        <v>252.06</v>
      </c>
      <c r="F1797" s="453">
        <f t="shared" si="9"/>
        <v>0</v>
      </c>
      <c r="G1797" s="89"/>
      <c r="H1797" s="90"/>
      <c r="I1797" s="63"/>
      <c r="J1797" s="63"/>
    </row>
    <row r="1798" spans="1:10" s="80" customFormat="1" ht="15" customHeight="1" hidden="1">
      <c r="A1798" s="486" t="s">
        <v>65</v>
      </c>
      <c r="B1798" s="458" t="s">
        <v>66</v>
      </c>
      <c r="C1798" s="450" t="s">
        <v>1105</v>
      </c>
      <c r="D1798" s="473"/>
      <c r="E1798" s="454">
        <v>79.92</v>
      </c>
      <c r="F1798" s="453">
        <f t="shared" si="9"/>
        <v>0</v>
      </c>
      <c r="G1798" s="89"/>
      <c r="H1798" s="90"/>
      <c r="I1798" s="63"/>
      <c r="J1798" s="63"/>
    </row>
    <row r="1799" spans="1:10" s="80" customFormat="1" ht="15" customHeight="1" hidden="1">
      <c r="A1799" s="486" t="s">
        <v>67</v>
      </c>
      <c r="B1799" s="458" t="s">
        <v>68</v>
      </c>
      <c r="C1799" s="450" t="s">
        <v>1076</v>
      </c>
      <c r="D1799" s="473"/>
      <c r="E1799" s="454">
        <v>9.13</v>
      </c>
      <c r="F1799" s="453">
        <f t="shared" si="9"/>
        <v>0</v>
      </c>
      <c r="G1799" s="89"/>
      <c r="H1799" s="90"/>
      <c r="I1799" s="63"/>
      <c r="J1799" s="63"/>
    </row>
    <row r="1800" spans="1:10" s="80" customFormat="1" ht="15" customHeight="1" hidden="1">
      <c r="A1800" s="486" t="s">
        <v>69</v>
      </c>
      <c r="B1800" s="458" t="s">
        <v>70</v>
      </c>
      <c r="C1800" s="450" t="s">
        <v>1157</v>
      </c>
      <c r="D1800" s="473"/>
      <c r="E1800" s="454">
        <v>150</v>
      </c>
      <c r="F1800" s="453">
        <f t="shared" si="9"/>
        <v>0</v>
      </c>
      <c r="G1800" s="89"/>
      <c r="H1800" s="90"/>
      <c r="I1800" s="63"/>
      <c r="J1800" s="63"/>
    </row>
    <row r="1801" spans="1:10" s="80" customFormat="1" ht="45" customHeight="1" hidden="1">
      <c r="A1801" s="486" t="s">
        <v>71</v>
      </c>
      <c r="B1801" s="458" t="s">
        <v>72</v>
      </c>
      <c r="C1801" s="450" t="s">
        <v>1157</v>
      </c>
      <c r="D1801" s="473"/>
      <c r="E1801" s="454">
        <v>480</v>
      </c>
      <c r="F1801" s="453">
        <f t="shared" si="9"/>
        <v>0</v>
      </c>
      <c r="G1801" s="89"/>
      <c r="H1801" s="90"/>
      <c r="I1801" s="63"/>
      <c r="J1801" s="63"/>
    </row>
    <row r="1802" spans="1:10" s="80" customFormat="1" ht="15" customHeight="1" hidden="1">
      <c r="A1802" s="486" t="s">
        <v>73</v>
      </c>
      <c r="B1802" s="458" t="s">
        <v>74</v>
      </c>
      <c r="C1802" s="450" t="s">
        <v>1157</v>
      </c>
      <c r="D1802" s="473"/>
      <c r="E1802" s="454">
        <v>536.42</v>
      </c>
      <c r="F1802" s="453">
        <f t="shared" si="9"/>
        <v>0</v>
      </c>
      <c r="G1802" s="89"/>
      <c r="H1802" s="90"/>
      <c r="I1802" s="63"/>
      <c r="J1802" s="63"/>
    </row>
    <row r="1803" spans="1:10" s="80" customFormat="1" ht="15" customHeight="1" hidden="1">
      <c r="A1803" s="486" t="s">
        <v>75</v>
      </c>
      <c r="B1803" s="458" t="s">
        <v>76</v>
      </c>
      <c r="C1803" s="450" t="s">
        <v>756</v>
      </c>
      <c r="D1803" s="473"/>
      <c r="E1803" s="454">
        <v>200</v>
      </c>
      <c r="F1803" s="453">
        <f t="shared" si="9"/>
        <v>0</v>
      </c>
      <c r="G1803" s="89"/>
      <c r="H1803" s="90"/>
      <c r="I1803" s="63"/>
      <c r="J1803" s="63"/>
    </row>
    <row r="1804" spans="1:10" s="124" customFormat="1" ht="30" customHeight="1" hidden="1">
      <c r="A1804" s="486" t="s">
        <v>77</v>
      </c>
      <c r="B1804" s="532" t="s">
        <v>78</v>
      </c>
      <c r="C1804" s="450" t="s">
        <v>756</v>
      </c>
      <c r="D1804" s="473"/>
      <c r="E1804" s="454">
        <v>1958</v>
      </c>
      <c r="F1804" s="453">
        <f t="shared" si="9"/>
        <v>0</v>
      </c>
      <c r="G1804" s="89"/>
      <c r="H1804" s="90"/>
      <c r="I1804" s="123"/>
      <c r="J1804" s="123"/>
    </row>
    <row r="1805" spans="1:10" s="80" customFormat="1" ht="18" customHeight="1" hidden="1">
      <c r="A1805" s="613"/>
      <c r="B1805" s="562"/>
      <c r="C1805" s="462" t="s">
        <v>1077</v>
      </c>
      <c r="D1805" s="552"/>
      <c r="E1805" s="553"/>
      <c r="F1805" s="466">
        <f>SUM(F1794:F1804)</f>
        <v>0</v>
      </c>
      <c r="G1805" s="84"/>
      <c r="H1805" s="90"/>
      <c r="I1805" s="63"/>
      <c r="J1805" s="63"/>
    </row>
    <row r="1806" spans="1:10" s="653" customFormat="1" ht="18" customHeight="1">
      <c r="A1806" s="441" t="s">
        <v>79</v>
      </c>
      <c r="B1806" s="646" t="s">
        <v>1033</v>
      </c>
      <c r="C1806" s="442"/>
      <c r="D1806" s="647"/>
      <c r="E1806" s="648"/>
      <c r="F1806" s="649"/>
      <c r="G1806" s="650"/>
      <c r="H1806" s="651"/>
      <c r="I1806" s="652"/>
      <c r="J1806" s="652"/>
    </row>
    <row r="1807" spans="1:10" s="80" customFormat="1" ht="15" customHeight="1">
      <c r="A1807" s="554" t="s">
        <v>80</v>
      </c>
      <c r="B1807" s="513" t="s">
        <v>81</v>
      </c>
      <c r="C1807" s="506"/>
      <c r="D1807" s="473"/>
      <c r="E1807" s="662"/>
      <c r="F1807" s="453"/>
      <c r="G1807" s="89"/>
      <c r="H1807" s="90"/>
      <c r="I1807" s="63"/>
      <c r="J1807" s="63"/>
    </row>
    <row r="1808" spans="1:10" s="80" customFormat="1" ht="15" customHeight="1" hidden="1">
      <c r="A1808" s="486" t="s">
        <v>82</v>
      </c>
      <c r="B1808" s="458" t="s">
        <v>83</v>
      </c>
      <c r="C1808" s="450" t="s">
        <v>1055</v>
      </c>
      <c r="D1808" s="473"/>
      <c r="E1808" s="654">
        <v>12.99</v>
      </c>
      <c r="F1808" s="453">
        <f>D1808*E1808</f>
        <v>0</v>
      </c>
      <c r="G1808" s="89"/>
      <c r="H1808" s="90"/>
      <c r="I1808" s="63"/>
      <c r="J1808" s="63"/>
    </row>
    <row r="1809" spans="1:10" s="80" customFormat="1" ht="15" customHeight="1">
      <c r="A1809" s="486" t="s">
        <v>84</v>
      </c>
      <c r="B1809" s="458" t="s">
        <v>85</v>
      </c>
      <c r="C1809" s="450" t="s">
        <v>1055</v>
      </c>
      <c r="D1809" s="473">
        <v>1580.23</v>
      </c>
      <c r="E1809" s="654"/>
      <c r="F1809" s="453">
        <f>D1809*E1809</f>
        <v>0</v>
      </c>
      <c r="G1809" s="89"/>
      <c r="H1809" s="90"/>
      <c r="I1809" s="63"/>
      <c r="J1809" s="63"/>
    </row>
    <row r="1810" spans="1:10" s="80" customFormat="1" ht="15" customHeight="1">
      <c r="A1810" s="486" t="s">
        <v>86</v>
      </c>
      <c r="B1810" s="520" t="s">
        <v>87</v>
      </c>
      <c r="C1810" s="450"/>
      <c r="D1810" s="503"/>
      <c r="E1810" s="654"/>
      <c r="F1810" s="453"/>
      <c r="G1810" s="89"/>
      <c r="H1810" s="90"/>
      <c r="I1810" s="63"/>
      <c r="J1810" s="63"/>
    </row>
    <row r="1811" spans="1:10" s="80" customFormat="1" ht="30" customHeight="1">
      <c r="A1811" s="486" t="s">
        <v>88</v>
      </c>
      <c r="B1811" s="458" t="s">
        <v>89</v>
      </c>
      <c r="C1811" s="450" t="s">
        <v>1105</v>
      </c>
      <c r="D1811" s="473">
        <v>685.77</v>
      </c>
      <c r="E1811" s="654"/>
      <c r="F1811" s="453">
        <f aca="true" t="shared" si="10" ref="F1811:F1821">D1811*E1811</f>
        <v>0</v>
      </c>
      <c r="G1811" s="89"/>
      <c r="H1811" s="90"/>
      <c r="I1811" s="63"/>
      <c r="J1811" s="63"/>
    </row>
    <row r="1812" spans="1:10" s="162" customFormat="1" ht="30" customHeight="1" hidden="1">
      <c r="A1812" s="486" t="s">
        <v>90</v>
      </c>
      <c r="B1812" s="458" t="s">
        <v>91</v>
      </c>
      <c r="C1812" s="450" t="s">
        <v>1105</v>
      </c>
      <c r="D1812" s="454"/>
      <c r="E1812" s="454">
        <v>24.53</v>
      </c>
      <c r="F1812" s="453">
        <f t="shared" si="10"/>
        <v>0</v>
      </c>
      <c r="G1812" s="89"/>
      <c r="H1812" s="90"/>
      <c r="I1812" s="161"/>
      <c r="J1812" s="161"/>
    </row>
    <row r="1813" spans="1:10" s="80" customFormat="1" ht="15" customHeight="1" hidden="1">
      <c r="A1813" s="486" t="s">
        <v>92</v>
      </c>
      <c r="B1813" s="458" t="s">
        <v>93</v>
      </c>
      <c r="C1813" s="450" t="s">
        <v>1105</v>
      </c>
      <c r="D1813" s="454"/>
      <c r="E1813" s="454">
        <v>21.31</v>
      </c>
      <c r="F1813" s="453">
        <f t="shared" si="10"/>
        <v>0</v>
      </c>
      <c r="G1813" s="89"/>
      <c r="H1813" s="90"/>
      <c r="I1813" s="63"/>
      <c r="J1813" s="63"/>
    </row>
    <row r="1814" spans="1:10" s="80" customFormat="1" ht="30" customHeight="1" hidden="1">
      <c r="A1814" s="486" t="s">
        <v>94</v>
      </c>
      <c r="B1814" s="458" t="s">
        <v>95</v>
      </c>
      <c r="C1814" s="450" t="s">
        <v>1105</v>
      </c>
      <c r="D1814" s="454"/>
      <c r="E1814" s="454">
        <v>16.11</v>
      </c>
      <c r="F1814" s="453">
        <f t="shared" si="10"/>
        <v>0</v>
      </c>
      <c r="G1814" s="89"/>
      <c r="H1814" s="90"/>
      <c r="I1814" s="63"/>
      <c r="J1814" s="63"/>
    </row>
    <row r="1815" spans="1:10" s="162" customFormat="1" ht="30" customHeight="1" hidden="1">
      <c r="A1815" s="486" t="s">
        <v>96</v>
      </c>
      <c r="B1815" s="458" t="s">
        <v>97</v>
      </c>
      <c r="C1815" s="450" t="s">
        <v>1105</v>
      </c>
      <c r="D1815" s="454"/>
      <c r="E1815" s="454">
        <v>27.65</v>
      </c>
      <c r="F1815" s="453">
        <f t="shared" si="10"/>
        <v>0</v>
      </c>
      <c r="G1815" s="89"/>
      <c r="H1815" s="90"/>
      <c r="I1815" s="161"/>
      <c r="J1815" s="161"/>
    </row>
    <row r="1816" spans="1:10" s="80" customFormat="1" ht="15" customHeight="1" hidden="1">
      <c r="A1816" s="486" t="s">
        <v>100</v>
      </c>
      <c r="B1816" s="458" t="s">
        <v>101</v>
      </c>
      <c r="C1816" s="450" t="s">
        <v>1105</v>
      </c>
      <c r="D1816" s="454"/>
      <c r="E1816" s="454">
        <v>22.35</v>
      </c>
      <c r="F1816" s="453">
        <f t="shared" si="10"/>
        <v>0</v>
      </c>
      <c r="G1816" s="89"/>
      <c r="H1816" s="90"/>
      <c r="I1816" s="63"/>
      <c r="J1816" s="63"/>
    </row>
    <row r="1817" spans="1:10" s="80" customFormat="1" ht="15" customHeight="1" hidden="1">
      <c r="A1817" s="486" t="s">
        <v>102</v>
      </c>
      <c r="B1817" s="458" t="s">
        <v>103</v>
      </c>
      <c r="C1817" s="450" t="s">
        <v>1105</v>
      </c>
      <c r="D1817" s="454"/>
      <c r="E1817" s="454">
        <v>10.22</v>
      </c>
      <c r="F1817" s="453">
        <f t="shared" si="10"/>
        <v>0</v>
      </c>
      <c r="G1817" s="89"/>
      <c r="H1817" s="90"/>
      <c r="I1817" s="63"/>
      <c r="J1817" s="63"/>
    </row>
    <row r="1818" spans="1:10" s="80" customFormat="1" ht="34.5" customHeight="1" hidden="1">
      <c r="A1818" s="486" t="s">
        <v>104</v>
      </c>
      <c r="B1818" s="458" t="s">
        <v>105</v>
      </c>
      <c r="C1818" s="450" t="s">
        <v>1105</v>
      </c>
      <c r="D1818" s="454"/>
      <c r="E1818" s="454">
        <v>0.89</v>
      </c>
      <c r="F1818" s="453">
        <f t="shared" si="10"/>
        <v>0</v>
      </c>
      <c r="G1818" s="89"/>
      <c r="H1818" s="90"/>
      <c r="I1818" s="63"/>
      <c r="J1818" s="63"/>
    </row>
    <row r="1819" spans="1:10" s="80" customFormat="1" ht="30" customHeight="1" hidden="1">
      <c r="A1819" s="486" t="s">
        <v>106</v>
      </c>
      <c r="B1819" s="458" t="s">
        <v>107</v>
      </c>
      <c r="C1819" s="450" t="s">
        <v>1105</v>
      </c>
      <c r="D1819" s="454"/>
      <c r="E1819" s="454">
        <v>3.95</v>
      </c>
      <c r="F1819" s="453">
        <f t="shared" si="10"/>
        <v>0</v>
      </c>
      <c r="G1819" s="89"/>
      <c r="H1819" s="90"/>
      <c r="I1819" s="63"/>
      <c r="J1819" s="63"/>
    </row>
    <row r="1820" spans="1:10" s="80" customFormat="1" ht="30" customHeight="1" hidden="1">
      <c r="A1820" s="486" t="s">
        <v>108</v>
      </c>
      <c r="B1820" s="458" t="s">
        <v>109</v>
      </c>
      <c r="C1820" s="450" t="s">
        <v>1105</v>
      </c>
      <c r="D1820" s="454"/>
      <c r="E1820" s="454">
        <v>11.54</v>
      </c>
      <c r="F1820" s="453">
        <f t="shared" si="10"/>
        <v>0</v>
      </c>
      <c r="G1820" s="89"/>
      <c r="H1820" s="90"/>
      <c r="I1820" s="63"/>
      <c r="J1820" s="63"/>
    </row>
    <row r="1821" spans="1:10" s="80" customFormat="1" ht="30" customHeight="1" hidden="1">
      <c r="A1821" s="486" t="s">
        <v>110</v>
      </c>
      <c r="B1821" s="458" t="s">
        <v>111</v>
      </c>
      <c r="C1821" s="450" t="s">
        <v>1105</v>
      </c>
      <c r="D1821" s="473"/>
      <c r="E1821" s="454">
        <v>17.13</v>
      </c>
      <c r="F1821" s="453">
        <f t="shared" si="10"/>
        <v>0</v>
      </c>
      <c r="G1821" s="89"/>
      <c r="H1821" s="90"/>
      <c r="I1821" s="63"/>
      <c r="J1821" s="63"/>
    </row>
    <row r="1822" spans="1:10" s="80" customFormat="1" ht="18" customHeight="1">
      <c r="A1822" s="618"/>
      <c r="B1822" s="676"/>
      <c r="C1822" s="765" t="s">
        <v>1458</v>
      </c>
      <c r="D1822" s="766"/>
      <c r="E1822" s="743"/>
      <c r="F1822" s="466">
        <f>SUM(F1807:F1821)</f>
        <v>0</v>
      </c>
      <c r="G1822" s="84"/>
      <c r="H1822" s="90"/>
      <c r="I1822" s="63"/>
      <c r="J1822" s="63"/>
    </row>
    <row r="1823" spans="1:10" s="653" customFormat="1" ht="18" customHeight="1">
      <c r="A1823" s="441" t="s">
        <v>112</v>
      </c>
      <c r="B1823" s="646" t="s">
        <v>1037</v>
      </c>
      <c r="C1823" s="442"/>
      <c r="D1823" s="647"/>
      <c r="E1823" s="648"/>
      <c r="F1823" s="649"/>
      <c r="G1823" s="650"/>
      <c r="H1823" s="651"/>
      <c r="I1823" s="652"/>
      <c r="J1823" s="652"/>
    </row>
    <row r="1824" spans="1:10" s="115" customFormat="1" ht="252" customHeight="1">
      <c r="A1824" s="554"/>
      <c r="B1824" s="677" t="s">
        <v>122</v>
      </c>
      <c r="C1824" s="506" t="s">
        <v>114</v>
      </c>
      <c r="D1824" s="473">
        <v>1</v>
      </c>
      <c r="E1824" s="662"/>
      <c r="F1824" s="453">
        <f>D1824*E1824</f>
        <v>0</v>
      </c>
      <c r="G1824" s="89"/>
      <c r="H1824" s="113"/>
      <c r="I1824" s="114"/>
      <c r="J1824" s="114"/>
    </row>
    <row r="1825" spans="1:10" s="80" customFormat="1" ht="15" customHeight="1">
      <c r="A1825" s="486"/>
      <c r="B1825" s="622"/>
      <c r="C1825" s="450"/>
      <c r="D1825" s="528"/>
      <c r="E1825" s="655"/>
      <c r="F1825" s="453"/>
      <c r="G1825" s="89"/>
      <c r="H1825" s="90"/>
      <c r="I1825" s="63"/>
      <c r="J1825" s="63"/>
    </row>
    <row r="1826" spans="1:10" s="80" customFormat="1" ht="25.5" customHeight="1" thickBot="1">
      <c r="A1826" s="623"/>
      <c r="B1826" s="678"/>
      <c r="C1826" s="765" t="s">
        <v>1458</v>
      </c>
      <c r="D1826" s="766"/>
      <c r="E1826" s="743"/>
      <c r="F1826" s="625">
        <f>SUM(F1824:F1825)</f>
        <v>0</v>
      </c>
      <c r="G1826" s="84"/>
      <c r="H1826" s="90"/>
      <c r="I1826" s="63"/>
      <c r="J1826" s="63"/>
    </row>
    <row r="1827" spans="1:10" s="172" customFormat="1" ht="40.5" customHeight="1" thickBot="1">
      <c r="A1827" s="628"/>
      <c r="B1827" s="679" t="s">
        <v>1006</v>
      </c>
      <c r="C1827" s="767" t="s">
        <v>117</v>
      </c>
      <c r="D1827" s="768"/>
      <c r="E1827" s="768"/>
      <c r="F1827" s="631">
        <f>SUM(F1822,F1826,F1805,F1792,F1775,F1704,F1657,F1625,F1547,F1531,I1830,F1440,F1400,F1361,F1325,F1203,F945,F796,F467,F336,F247,F163,F69,F53,F34)</f>
        <v>0</v>
      </c>
      <c r="G1827" s="170"/>
      <c r="H1827" s="90"/>
      <c r="I1827" s="171"/>
      <c r="J1827" s="171"/>
    </row>
    <row r="1828" spans="1:10" s="80" customFormat="1" ht="13.5" customHeight="1">
      <c r="A1828" s="633"/>
      <c r="B1828" s="680"/>
      <c r="C1828" s="635"/>
      <c r="D1828" s="637"/>
      <c r="E1828" s="639"/>
      <c r="F1828" s="637"/>
      <c r="G1828" s="178"/>
      <c r="H1828" s="63"/>
      <c r="I1828" s="63"/>
      <c r="J1828" s="63"/>
    </row>
    <row r="1829" spans="1:10" s="80" customFormat="1" ht="13.5" customHeight="1">
      <c r="A1829" s="641"/>
      <c r="B1829" s="680"/>
      <c r="C1829" s="635"/>
      <c r="D1829" s="681"/>
      <c r="E1829" s="639"/>
      <c r="F1829" s="637"/>
      <c r="G1829" s="178"/>
      <c r="H1829" s="63"/>
      <c r="I1829" s="63"/>
      <c r="J1829" s="63"/>
    </row>
    <row r="1830" spans="1:10" s="80" customFormat="1" ht="13.5" customHeight="1">
      <c r="A1830" s="641"/>
      <c r="B1830" s="680"/>
      <c r="C1830" s="635"/>
      <c r="D1830" s="638"/>
      <c r="E1830" s="639"/>
      <c r="F1830" s="637"/>
      <c r="G1830" s="178"/>
      <c r="H1830" s="63"/>
      <c r="I1830" s="63"/>
      <c r="J1830" s="63"/>
    </row>
    <row r="1831" spans="1:10" s="80" customFormat="1" ht="13.5" customHeight="1">
      <c r="A1831" s="641"/>
      <c r="B1831" s="680"/>
      <c r="C1831" s="635"/>
      <c r="D1831" s="637"/>
      <c r="E1831" s="639"/>
      <c r="F1831" s="637"/>
      <c r="G1831" s="178"/>
      <c r="H1831" s="63"/>
      <c r="I1831" s="63"/>
      <c r="J1831" s="63"/>
    </row>
    <row r="1832" spans="1:10" s="80" customFormat="1" ht="13.5" customHeight="1">
      <c r="A1832" s="641"/>
      <c r="B1832" s="680"/>
      <c r="C1832" s="635"/>
      <c r="D1832" s="637"/>
      <c r="E1832" s="639"/>
      <c r="F1832" s="637"/>
      <c r="G1832" s="178"/>
      <c r="H1832" s="63"/>
      <c r="I1832" s="63"/>
      <c r="J1832" s="63"/>
    </row>
    <row r="1833" spans="1:10" s="80" customFormat="1" ht="13.5" customHeight="1">
      <c r="A1833" s="641"/>
      <c r="B1833" s="680"/>
      <c r="C1833" s="635"/>
      <c r="D1833" s="637"/>
      <c r="E1833" s="639"/>
      <c r="F1833" s="637"/>
      <c r="G1833" s="178"/>
      <c r="H1833" s="63"/>
      <c r="I1833" s="63"/>
      <c r="J1833" s="63"/>
    </row>
    <row r="1834" spans="1:10" s="80" customFormat="1" ht="13.5" customHeight="1">
      <c r="A1834" s="641"/>
      <c r="B1834" s="680"/>
      <c r="C1834" s="635"/>
      <c r="D1834" s="637"/>
      <c r="E1834" s="639"/>
      <c r="F1834" s="637"/>
      <c r="G1834" s="178"/>
      <c r="H1834" s="63"/>
      <c r="I1834" s="63"/>
      <c r="J1834" s="63"/>
    </row>
    <row r="1835" spans="1:10" s="80" customFormat="1" ht="13.5" customHeight="1">
      <c r="A1835" s="641"/>
      <c r="B1835" s="680"/>
      <c r="C1835" s="635"/>
      <c r="D1835" s="637"/>
      <c r="E1835" s="639"/>
      <c r="F1835" s="637"/>
      <c r="G1835" s="178"/>
      <c r="H1835" s="63"/>
      <c r="I1835" s="63"/>
      <c r="J1835" s="63"/>
    </row>
    <row r="1836" spans="1:10" s="80" customFormat="1" ht="13.5" customHeight="1">
      <c r="A1836" s="641"/>
      <c r="B1836" s="680"/>
      <c r="C1836" s="635"/>
      <c r="D1836" s="637"/>
      <c r="E1836" s="639"/>
      <c r="F1836" s="637"/>
      <c r="G1836" s="178"/>
      <c r="H1836" s="63"/>
      <c r="I1836" s="63"/>
      <c r="J1836" s="63"/>
    </row>
    <row r="1837" spans="1:10" s="80" customFormat="1" ht="13.5" customHeight="1">
      <c r="A1837" s="641"/>
      <c r="B1837" s="680"/>
      <c r="C1837" s="635"/>
      <c r="D1837" s="637"/>
      <c r="E1837" s="639"/>
      <c r="F1837" s="637"/>
      <c r="G1837" s="178"/>
      <c r="H1837" s="63"/>
      <c r="I1837" s="63"/>
      <c r="J1837" s="63"/>
    </row>
    <row r="1838" spans="1:10" s="80" customFormat="1" ht="13.5" customHeight="1">
      <c r="A1838" s="641"/>
      <c r="B1838" s="680"/>
      <c r="C1838" s="635"/>
      <c r="D1838" s="637"/>
      <c r="E1838" s="639"/>
      <c r="F1838" s="637"/>
      <c r="G1838" s="178"/>
      <c r="H1838" s="63"/>
      <c r="I1838" s="63"/>
      <c r="J1838" s="63"/>
    </row>
    <row r="1839" spans="1:10" s="80" customFormat="1" ht="13.5" customHeight="1">
      <c r="A1839" s="641"/>
      <c r="B1839" s="680"/>
      <c r="C1839" s="635"/>
      <c r="D1839" s="637"/>
      <c r="E1839" s="639"/>
      <c r="F1839" s="637"/>
      <c r="G1839" s="178"/>
      <c r="H1839" s="63"/>
      <c r="I1839" s="63"/>
      <c r="J1839" s="63"/>
    </row>
    <row r="1840" spans="1:10" s="80" customFormat="1" ht="13.5" customHeight="1">
      <c r="A1840" s="641"/>
      <c r="B1840" s="680"/>
      <c r="C1840" s="635"/>
      <c r="D1840" s="637"/>
      <c r="E1840" s="639"/>
      <c r="F1840" s="637"/>
      <c r="G1840" s="178"/>
      <c r="H1840" s="63"/>
      <c r="I1840" s="63"/>
      <c r="J1840" s="63"/>
    </row>
    <row r="1841" spans="1:10" s="80" customFormat="1" ht="13.5" customHeight="1">
      <c r="A1841" s="641"/>
      <c r="B1841" s="680"/>
      <c r="C1841" s="635"/>
      <c r="D1841" s="637"/>
      <c r="E1841" s="639"/>
      <c r="F1841" s="637"/>
      <c r="G1841" s="178"/>
      <c r="H1841" s="63"/>
      <c r="I1841" s="63"/>
      <c r="J1841" s="63"/>
    </row>
    <row r="1842" spans="1:10" s="80" customFormat="1" ht="13.5" customHeight="1">
      <c r="A1842" s="641"/>
      <c r="B1842" s="680"/>
      <c r="C1842" s="635"/>
      <c r="D1842" s="637"/>
      <c r="E1842" s="639"/>
      <c r="F1842" s="637"/>
      <c r="G1842" s="178"/>
      <c r="H1842" s="63"/>
      <c r="I1842" s="63"/>
      <c r="J1842" s="63"/>
    </row>
    <row r="1843" spans="1:10" s="80" customFormat="1" ht="13.5" customHeight="1">
      <c r="A1843" s="641"/>
      <c r="B1843" s="680"/>
      <c r="C1843" s="635"/>
      <c r="D1843" s="637"/>
      <c r="E1843" s="639"/>
      <c r="F1843" s="637"/>
      <c r="G1843" s="178"/>
      <c r="H1843" s="63"/>
      <c r="I1843" s="63"/>
      <c r="J1843" s="63"/>
    </row>
    <row r="1844" spans="1:10" s="80" customFormat="1" ht="13.5" customHeight="1">
      <c r="A1844" s="641"/>
      <c r="B1844" s="680"/>
      <c r="C1844" s="635"/>
      <c r="D1844" s="637"/>
      <c r="E1844" s="639"/>
      <c r="F1844" s="637"/>
      <c r="G1844" s="178"/>
      <c r="H1844" s="63"/>
      <c r="I1844" s="63"/>
      <c r="J1844" s="63"/>
    </row>
    <row r="1845" spans="1:10" s="80" customFormat="1" ht="13.5" customHeight="1">
      <c r="A1845" s="641"/>
      <c r="B1845" s="680"/>
      <c r="C1845" s="635"/>
      <c r="D1845" s="637"/>
      <c r="E1845" s="639"/>
      <c r="F1845" s="637"/>
      <c r="G1845" s="178"/>
      <c r="H1845" s="63"/>
      <c r="I1845" s="63"/>
      <c r="J1845" s="63"/>
    </row>
    <row r="1846" spans="1:10" s="80" customFormat="1" ht="13.5" customHeight="1">
      <c r="A1846" s="641"/>
      <c r="B1846" s="680"/>
      <c r="C1846" s="635"/>
      <c r="D1846" s="637"/>
      <c r="E1846" s="639"/>
      <c r="F1846" s="637"/>
      <c r="G1846" s="178"/>
      <c r="H1846" s="63"/>
      <c r="I1846" s="63"/>
      <c r="J1846" s="63"/>
    </row>
    <row r="1847" spans="1:10" s="80" customFormat="1" ht="13.5" customHeight="1">
      <c r="A1847" s="641"/>
      <c r="B1847" s="680"/>
      <c r="C1847" s="635"/>
      <c r="D1847" s="637"/>
      <c r="E1847" s="639"/>
      <c r="F1847" s="637"/>
      <c r="G1847" s="178"/>
      <c r="H1847" s="63"/>
      <c r="I1847" s="63"/>
      <c r="J1847" s="63"/>
    </row>
    <row r="1848" spans="1:10" s="80" customFormat="1" ht="13.5" customHeight="1">
      <c r="A1848" s="641"/>
      <c r="B1848" s="680"/>
      <c r="C1848" s="635"/>
      <c r="D1848" s="637"/>
      <c r="E1848" s="639"/>
      <c r="F1848" s="637"/>
      <c r="G1848" s="178"/>
      <c r="H1848" s="63"/>
      <c r="I1848" s="63"/>
      <c r="J1848" s="63"/>
    </row>
    <row r="1849" spans="1:10" s="80" customFormat="1" ht="30" customHeight="1">
      <c r="A1849" s="641"/>
      <c r="B1849" s="680"/>
      <c r="C1849" s="635"/>
      <c r="D1849" s="637"/>
      <c r="E1849" s="639"/>
      <c r="F1849" s="637"/>
      <c r="G1849" s="178"/>
      <c r="H1849" s="63"/>
      <c r="I1849" s="63"/>
      <c r="J1849" s="63"/>
    </row>
    <row r="1850" spans="1:10" s="80" customFormat="1" ht="13.5" customHeight="1">
      <c r="A1850" s="641"/>
      <c r="B1850" s="680"/>
      <c r="C1850" s="635"/>
      <c r="D1850" s="637"/>
      <c r="E1850" s="639"/>
      <c r="F1850" s="637"/>
      <c r="G1850" s="178"/>
      <c r="H1850" s="63"/>
      <c r="I1850" s="63"/>
      <c r="J1850" s="63"/>
    </row>
    <row r="1851" spans="1:10" s="80" customFormat="1" ht="13.5" customHeight="1">
      <c r="A1851" s="641"/>
      <c r="B1851" s="680"/>
      <c r="C1851" s="635"/>
      <c r="D1851" s="637"/>
      <c r="E1851" s="639"/>
      <c r="F1851" s="637"/>
      <c r="G1851" s="178"/>
      <c r="H1851" s="63"/>
      <c r="I1851" s="63"/>
      <c r="J1851" s="63"/>
    </row>
    <row r="1852" spans="1:10" s="80" customFormat="1" ht="13.5" customHeight="1">
      <c r="A1852" s="641"/>
      <c r="B1852" s="680"/>
      <c r="C1852" s="635"/>
      <c r="D1852" s="637"/>
      <c r="E1852" s="639"/>
      <c r="F1852" s="637"/>
      <c r="G1852" s="178"/>
      <c r="H1852" s="63"/>
      <c r="I1852" s="63"/>
      <c r="J1852" s="63"/>
    </row>
    <row r="1853" spans="1:10" s="80" customFormat="1" ht="13.5" customHeight="1">
      <c r="A1853" s="641"/>
      <c r="B1853" s="680"/>
      <c r="C1853" s="635"/>
      <c r="D1853" s="637"/>
      <c r="E1853" s="639"/>
      <c r="F1853" s="637"/>
      <c r="G1853" s="178"/>
      <c r="H1853" s="63"/>
      <c r="I1853" s="63"/>
      <c r="J1853" s="63"/>
    </row>
    <row r="1854" spans="1:10" s="80" customFormat="1" ht="13.5" customHeight="1">
      <c r="A1854" s="641"/>
      <c r="B1854" s="680"/>
      <c r="C1854" s="635"/>
      <c r="D1854" s="637"/>
      <c r="E1854" s="639"/>
      <c r="F1854" s="637"/>
      <c r="G1854" s="178"/>
      <c r="H1854" s="63"/>
      <c r="I1854" s="63"/>
      <c r="J1854" s="63"/>
    </row>
    <row r="1855" spans="1:10" s="80" customFormat="1" ht="13.5" customHeight="1">
      <c r="A1855" s="641"/>
      <c r="B1855" s="680"/>
      <c r="C1855" s="635"/>
      <c r="D1855" s="637"/>
      <c r="E1855" s="639"/>
      <c r="F1855" s="637"/>
      <c r="G1855" s="178"/>
      <c r="H1855" s="63"/>
      <c r="I1855" s="63"/>
      <c r="J1855" s="63"/>
    </row>
    <row r="1856" spans="1:10" s="80" customFormat="1" ht="13.5" customHeight="1">
      <c r="A1856" s="641"/>
      <c r="B1856" s="680"/>
      <c r="C1856" s="635"/>
      <c r="D1856" s="637"/>
      <c r="E1856" s="639"/>
      <c r="F1856" s="637"/>
      <c r="G1856" s="178"/>
      <c r="H1856" s="63"/>
      <c r="I1856" s="63"/>
      <c r="J1856" s="63"/>
    </row>
    <row r="1857" spans="1:10" s="80" customFormat="1" ht="13.5" customHeight="1">
      <c r="A1857" s="641"/>
      <c r="B1857" s="680"/>
      <c r="C1857" s="635"/>
      <c r="D1857" s="637"/>
      <c r="E1857" s="639"/>
      <c r="F1857" s="637"/>
      <c r="G1857" s="178"/>
      <c r="H1857" s="63"/>
      <c r="I1857" s="63"/>
      <c r="J1857" s="63"/>
    </row>
    <row r="1858" spans="1:10" s="80" customFormat="1" ht="13.5" customHeight="1">
      <c r="A1858" s="641"/>
      <c r="B1858" s="680"/>
      <c r="C1858" s="635"/>
      <c r="D1858" s="637"/>
      <c r="E1858" s="639"/>
      <c r="F1858" s="637"/>
      <c r="G1858" s="178"/>
      <c r="H1858" s="63"/>
      <c r="I1858" s="63"/>
      <c r="J1858" s="63"/>
    </row>
    <row r="1859" spans="1:10" s="80" customFormat="1" ht="13.5" customHeight="1">
      <c r="A1859" s="641"/>
      <c r="B1859" s="680"/>
      <c r="C1859" s="635"/>
      <c r="D1859" s="637"/>
      <c r="E1859" s="639"/>
      <c r="F1859" s="637"/>
      <c r="G1859" s="178"/>
      <c r="H1859" s="63"/>
      <c r="I1859" s="63"/>
      <c r="J1859" s="63"/>
    </row>
    <row r="1860" spans="1:10" s="80" customFormat="1" ht="13.5" customHeight="1">
      <c r="A1860" s="641"/>
      <c r="B1860" s="680"/>
      <c r="C1860" s="635"/>
      <c r="D1860" s="637"/>
      <c r="E1860" s="639"/>
      <c r="F1860" s="637"/>
      <c r="G1860" s="178"/>
      <c r="H1860" s="63"/>
      <c r="I1860" s="63"/>
      <c r="J1860" s="63"/>
    </row>
    <row r="1861" spans="1:10" s="80" customFormat="1" ht="13.5" customHeight="1">
      <c r="A1861" s="641"/>
      <c r="B1861" s="680"/>
      <c r="C1861" s="635"/>
      <c r="D1861" s="637"/>
      <c r="E1861" s="639"/>
      <c r="F1861" s="637"/>
      <c r="G1861" s="178"/>
      <c r="H1861" s="63"/>
      <c r="I1861" s="63"/>
      <c r="J1861" s="63"/>
    </row>
    <row r="1862" spans="1:10" s="80" customFormat="1" ht="13.5" customHeight="1">
      <c r="A1862" s="641"/>
      <c r="B1862" s="680"/>
      <c r="C1862" s="635"/>
      <c r="D1862" s="637"/>
      <c r="E1862" s="639"/>
      <c r="F1862" s="637"/>
      <c r="G1862" s="178"/>
      <c r="H1862" s="63"/>
      <c r="I1862" s="63"/>
      <c r="J1862" s="63"/>
    </row>
    <row r="1863" spans="1:10" s="80" customFormat="1" ht="13.5" customHeight="1">
      <c r="A1863" s="641"/>
      <c r="B1863" s="680"/>
      <c r="C1863" s="635"/>
      <c r="D1863" s="637"/>
      <c r="E1863" s="639"/>
      <c r="F1863" s="637"/>
      <c r="G1863" s="178"/>
      <c r="H1863" s="63"/>
      <c r="I1863" s="63"/>
      <c r="J1863" s="63"/>
    </row>
    <row r="1864" spans="1:10" s="80" customFormat="1" ht="13.5" customHeight="1">
      <c r="A1864" s="641"/>
      <c r="B1864" s="680"/>
      <c r="C1864" s="635"/>
      <c r="D1864" s="637"/>
      <c r="E1864" s="639"/>
      <c r="F1864" s="637"/>
      <c r="G1864" s="178"/>
      <c r="H1864" s="63"/>
      <c r="I1864" s="63"/>
      <c r="J1864" s="63"/>
    </row>
    <row r="1865" spans="1:10" s="80" customFormat="1" ht="13.5" customHeight="1">
      <c r="A1865" s="641"/>
      <c r="B1865" s="680"/>
      <c r="C1865" s="635"/>
      <c r="D1865" s="637"/>
      <c r="E1865" s="639"/>
      <c r="F1865" s="637"/>
      <c r="G1865" s="178"/>
      <c r="H1865" s="63"/>
      <c r="I1865" s="63"/>
      <c r="J1865" s="63"/>
    </row>
    <row r="1866" spans="1:10" s="80" customFormat="1" ht="13.5" customHeight="1">
      <c r="A1866" s="641"/>
      <c r="B1866" s="680"/>
      <c r="C1866" s="635"/>
      <c r="D1866" s="637"/>
      <c r="E1866" s="639"/>
      <c r="F1866" s="637"/>
      <c r="G1866" s="178"/>
      <c r="H1866" s="63"/>
      <c r="I1866" s="63"/>
      <c r="J1866" s="63"/>
    </row>
    <row r="1867" spans="1:10" s="80" customFormat="1" ht="13.5" customHeight="1">
      <c r="A1867" s="641"/>
      <c r="B1867" s="680"/>
      <c r="C1867" s="635"/>
      <c r="D1867" s="637"/>
      <c r="E1867" s="639"/>
      <c r="F1867" s="637"/>
      <c r="G1867" s="178"/>
      <c r="H1867" s="63"/>
      <c r="I1867" s="63"/>
      <c r="J1867" s="63"/>
    </row>
    <row r="1868" spans="1:10" s="80" customFormat="1" ht="13.5" customHeight="1">
      <c r="A1868" s="641"/>
      <c r="B1868" s="680"/>
      <c r="C1868" s="635"/>
      <c r="D1868" s="637"/>
      <c r="E1868" s="639"/>
      <c r="F1868" s="637"/>
      <c r="G1868" s="178"/>
      <c r="H1868" s="63"/>
      <c r="I1868" s="63"/>
      <c r="J1868" s="63"/>
    </row>
    <row r="1869" spans="1:10" s="80" customFormat="1" ht="13.5" customHeight="1">
      <c r="A1869" s="641"/>
      <c r="B1869" s="680"/>
      <c r="C1869" s="635"/>
      <c r="D1869" s="637"/>
      <c r="E1869" s="639"/>
      <c r="F1869" s="637"/>
      <c r="G1869" s="178"/>
      <c r="H1869" s="63"/>
      <c r="I1869" s="63"/>
      <c r="J1869" s="63"/>
    </row>
    <row r="1870" spans="1:10" s="80" customFormat="1" ht="13.5" customHeight="1">
      <c r="A1870" s="641"/>
      <c r="B1870" s="680"/>
      <c r="C1870" s="635"/>
      <c r="D1870" s="637"/>
      <c r="E1870" s="639"/>
      <c r="F1870" s="637"/>
      <c r="G1870" s="178"/>
      <c r="H1870" s="63"/>
      <c r="I1870" s="63"/>
      <c r="J1870" s="63"/>
    </row>
    <row r="1871" spans="1:10" s="80" customFormat="1" ht="13.5" customHeight="1">
      <c r="A1871" s="641"/>
      <c r="B1871" s="680"/>
      <c r="C1871" s="635"/>
      <c r="D1871" s="637"/>
      <c r="E1871" s="639"/>
      <c r="F1871" s="637"/>
      <c r="G1871" s="178"/>
      <c r="H1871" s="63"/>
      <c r="I1871" s="63"/>
      <c r="J1871" s="63"/>
    </row>
    <row r="1872" spans="1:10" s="80" customFormat="1" ht="13.5" customHeight="1">
      <c r="A1872" s="641"/>
      <c r="B1872" s="680"/>
      <c r="C1872" s="635"/>
      <c r="D1872" s="637"/>
      <c r="E1872" s="639"/>
      <c r="F1872" s="637"/>
      <c r="G1872" s="178"/>
      <c r="H1872" s="63"/>
      <c r="I1872" s="63"/>
      <c r="J1872" s="63"/>
    </row>
    <row r="1873" spans="1:10" s="80" customFormat="1" ht="13.5" customHeight="1">
      <c r="A1873" s="641"/>
      <c r="B1873" s="680"/>
      <c r="C1873" s="635"/>
      <c r="D1873" s="637"/>
      <c r="E1873" s="639"/>
      <c r="F1873" s="637"/>
      <c r="G1873" s="178"/>
      <c r="H1873" s="63"/>
      <c r="I1873" s="63"/>
      <c r="J1873" s="63"/>
    </row>
    <row r="1874" spans="1:10" s="80" customFormat="1" ht="13.5" customHeight="1">
      <c r="A1874" s="641"/>
      <c r="B1874" s="680"/>
      <c r="C1874" s="635"/>
      <c r="D1874" s="637"/>
      <c r="E1874" s="639"/>
      <c r="F1874" s="637"/>
      <c r="G1874" s="178"/>
      <c r="H1874" s="63"/>
      <c r="I1874" s="63"/>
      <c r="J1874" s="63"/>
    </row>
    <row r="1875" spans="1:10" s="80" customFormat="1" ht="13.5" customHeight="1">
      <c r="A1875" s="641"/>
      <c r="B1875" s="680"/>
      <c r="C1875" s="635"/>
      <c r="D1875" s="637"/>
      <c r="E1875" s="639"/>
      <c r="F1875" s="637"/>
      <c r="G1875" s="178"/>
      <c r="H1875" s="63"/>
      <c r="I1875" s="63"/>
      <c r="J1875" s="63"/>
    </row>
    <row r="1876" spans="1:10" s="80" customFormat="1" ht="13.5" customHeight="1">
      <c r="A1876" s="641"/>
      <c r="B1876" s="680"/>
      <c r="C1876" s="635"/>
      <c r="D1876" s="637"/>
      <c r="E1876" s="639"/>
      <c r="F1876" s="637"/>
      <c r="G1876" s="178"/>
      <c r="H1876" s="63"/>
      <c r="I1876" s="63"/>
      <c r="J1876" s="63"/>
    </row>
    <row r="1877" spans="1:10" s="80" customFormat="1" ht="13.5" customHeight="1">
      <c r="A1877" s="641"/>
      <c r="B1877" s="680"/>
      <c r="C1877" s="635"/>
      <c r="D1877" s="637"/>
      <c r="E1877" s="639"/>
      <c r="F1877" s="637"/>
      <c r="G1877" s="178"/>
      <c r="H1877" s="63"/>
      <c r="I1877" s="63"/>
      <c r="J1877" s="63"/>
    </row>
    <row r="1878" spans="1:10" s="80" customFormat="1" ht="13.5" customHeight="1">
      <c r="A1878" s="641"/>
      <c r="B1878" s="680"/>
      <c r="C1878" s="635"/>
      <c r="D1878" s="637"/>
      <c r="E1878" s="639"/>
      <c r="F1878" s="637"/>
      <c r="G1878" s="178"/>
      <c r="H1878" s="63"/>
      <c r="I1878" s="63"/>
      <c r="J1878" s="63"/>
    </row>
    <row r="1879" spans="1:10" s="80" customFormat="1" ht="13.5" customHeight="1">
      <c r="A1879" s="641"/>
      <c r="B1879" s="680"/>
      <c r="C1879" s="635"/>
      <c r="D1879" s="637"/>
      <c r="E1879" s="639"/>
      <c r="F1879" s="637"/>
      <c r="G1879" s="178"/>
      <c r="H1879" s="63"/>
      <c r="I1879" s="63"/>
      <c r="J1879" s="63"/>
    </row>
    <row r="1880" spans="1:10" s="80" customFormat="1" ht="13.5" customHeight="1">
      <c r="A1880" s="641"/>
      <c r="B1880" s="680"/>
      <c r="C1880" s="635"/>
      <c r="D1880" s="637"/>
      <c r="E1880" s="639"/>
      <c r="F1880" s="637"/>
      <c r="G1880" s="178"/>
      <c r="H1880" s="63"/>
      <c r="I1880" s="63"/>
      <c r="J1880" s="63"/>
    </row>
    <row r="1881" spans="1:10" s="80" customFormat="1" ht="13.5" customHeight="1">
      <c r="A1881" s="641"/>
      <c r="B1881" s="680"/>
      <c r="C1881" s="635"/>
      <c r="D1881" s="637"/>
      <c r="E1881" s="639"/>
      <c r="F1881" s="637"/>
      <c r="G1881" s="178"/>
      <c r="H1881" s="63"/>
      <c r="I1881" s="63"/>
      <c r="J1881" s="63"/>
    </row>
    <row r="1882" spans="1:10" s="80" customFormat="1" ht="13.5" customHeight="1">
      <c r="A1882" s="641"/>
      <c r="B1882" s="680"/>
      <c r="C1882" s="635"/>
      <c r="D1882" s="637"/>
      <c r="E1882" s="639"/>
      <c r="F1882" s="637"/>
      <c r="G1882" s="178"/>
      <c r="H1882" s="63"/>
      <c r="I1882" s="63"/>
      <c r="J1882" s="63"/>
    </row>
    <row r="1883" spans="1:10" s="80" customFormat="1" ht="13.5" customHeight="1">
      <c r="A1883" s="641"/>
      <c r="B1883" s="680"/>
      <c r="C1883" s="635"/>
      <c r="D1883" s="637"/>
      <c r="E1883" s="639"/>
      <c r="F1883" s="637"/>
      <c r="G1883" s="178"/>
      <c r="H1883" s="63"/>
      <c r="I1883" s="63"/>
      <c r="J1883" s="63"/>
    </row>
    <row r="1884" spans="1:10" s="80" customFormat="1" ht="13.5" customHeight="1">
      <c r="A1884" s="641"/>
      <c r="B1884" s="680"/>
      <c r="C1884" s="635"/>
      <c r="D1884" s="637"/>
      <c r="E1884" s="639"/>
      <c r="F1884" s="637"/>
      <c r="G1884" s="178"/>
      <c r="H1884" s="63"/>
      <c r="I1884" s="63"/>
      <c r="J1884" s="63"/>
    </row>
    <row r="1885" spans="1:10" s="80" customFormat="1" ht="13.5" customHeight="1">
      <c r="A1885" s="641"/>
      <c r="B1885" s="680"/>
      <c r="C1885" s="635"/>
      <c r="D1885" s="637"/>
      <c r="E1885" s="639"/>
      <c r="F1885" s="637"/>
      <c r="G1885" s="178"/>
      <c r="H1885" s="63"/>
      <c r="I1885" s="63"/>
      <c r="J1885" s="63"/>
    </row>
    <row r="1886" spans="1:10" s="80" customFormat="1" ht="30" customHeight="1">
      <c r="A1886" s="641"/>
      <c r="B1886" s="680"/>
      <c r="C1886" s="635"/>
      <c r="D1886" s="637"/>
      <c r="E1886" s="639"/>
      <c r="F1886" s="637"/>
      <c r="G1886" s="178"/>
      <c r="H1886" s="63"/>
      <c r="I1886" s="63"/>
      <c r="J1886" s="63"/>
    </row>
    <row r="1887" spans="1:10" ht="17.25" customHeight="1">
      <c r="A1887" s="634"/>
      <c r="D1887" s="634"/>
      <c r="E1887" s="634"/>
      <c r="F1887" s="634"/>
      <c r="G1887" s="65"/>
      <c r="H1887" s="63"/>
      <c r="I1887" s="63"/>
      <c r="J1887" s="63"/>
    </row>
    <row r="1888" spans="1:7" ht="12.75" customHeight="1">
      <c r="A1888" s="634"/>
      <c r="D1888" s="634"/>
      <c r="E1888" s="634"/>
      <c r="F1888" s="634"/>
      <c r="G1888" s="65"/>
    </row>
    <row r="1889" spans="1:7" ht="12.75" customHeight="1">
      <c r="A1889" s="634"/>
      <c r="D1889" s="634"/>
      <c r="E1889" s="634"/>
      <c r="F1889" s="634"/>
      <c r="G1889" s="65"/>
    </row>
    <row r="1915" spans="1:255" s="178" customFormat="1" ht="18">
      <c r="A1915" s="641"/>
      <c r="B1915" s="680"/>
      <c r="C1915" s="635"/>
      <c r="D1915" s="637"/>
      <c r="E1915" s="639"/>
      <c r="F1915" s="637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T1915" s="65"/>
      <c r="U1915" s="65"/>
      <c r="V1915" s="65"/>
      <c r="W1915" s="65"/>
      <c r="X1915" s="65"/>
      <c r="Y1915" s="65"/>
      <c r="Z1915" s="65"/>
      <c r="AA1915" s="65"/>
      <c r="AB1915" s="65"/>
      <c r="AC1915" s="65"/>
      <c r="AD1915" s="65"/>
      <c r="AE1915" s="65"/>
      <c r="AF1915" s="65"/>
      <c r="AG1915" s="65"/>
      <c r="AH1915" s="65"/>
      <c r="AI1915" s="65"/>
      <c r="AJ1915" s="65"/>
      <c r="AK1915" s="65"/>
      <c r="AL1915" s="65"/>
      <c r="AM1915" s="65"/>
      <c r="AN1915" s="65"/>
      <c r="AO1915" s="65"/>
      <c r="AP1915" s="65"/>
      <c r="AQ1915" s="65"/>
      <c r="AR1915" s="65"/>
      <c r="AS1915" s="65"/>
      <c r="AT1915" s="65"/>
      <c r="AU1915" s="65"/>
      <c r="AV1915" s="65"/>
      <c r="AW1915" s="65"/>
      <c r="AX1915" s="65"/>
      <c r="AY1915" s="65"/>
      <c r="AZ1915" s="65"/>
      <c r="BA1915" s="65"/>
      <c r="BB1915" s="65"/>
      <c r="BC1915" s="65"/>
      <c r="BD1915" s="65"/>
      <c r="BE1915" s="65"/>
      <c r="BF1915" s="65"/>
      <c r="BG1915" s="65"/>
      <c r="BH1915" s="65"/>
      <c r="BI1915" s="65"/>
      <c r="BJ1915" s="65"/>
      <c r="BK1915" s="65"/>
      <c r="BL1915" s="65"/>
      <c r="BM1915" s="65"/>
      <c r="BN1915" s="65"/>
      <c r="BO1915" s="65"/>
      <c r="BP1915" s="65"/>
      <c r="BQ1915" s="65"/>
      <c r="BR1915" s="65"/>
      <c r="BS1915" s="65"/>
      <c r="BT1915" s="65"/>
      <c r="BU1915" s="65"/>
      <c r="BV1915" s="65"/>
      <c r="BW1915" s="65"/>
      <c r="BX1915" s="65"/>
      <c r="BY1915" s="65"/>
      <c r="BZ1915" s="65"/>
      <c r="CA1915" s="65"/>
      <c r="CB1915" s="65"/>
      <c r="CC1915" s="65"/>
      <c r="CD1915" s="65"/>
      <c r="CE1915" s="65"/>
      <c r="CF1915" s="65"/>
      <c r="CG1915" s="65"/>
      <c r="CH1915" s="65"/>
      <c r="CI1915" s="65"/>
      <c r="CJ1915" s="65"/>
      <c r="CK1915" s="65"/>
      <c r="CL1915" s="65"/>
      <c r="CM1915" s="65"/>
      <c r="CN1915" s="65"/>
      <c r="CO1915" s="65"/>
      <c r="CP1915" s="65"/>
      <c r="CQ1915" s="65"/>
      <c r="CR1915" s="65"/>
      <c r="CS1915" s="65"/>
      <c r="CT1915" s="65"/>
      <c r="CU1915" s="65"/>
      <c r="CV1915" s="65"/>
      <c r="CW1915" s="65"/>
      <c r="CX1915" s="65"/>
      <c r="CY1915" s="65"/>
      <c r="CZ1915" s="65"/>
      <c r="DA1915" s="65"/>
      <c r="DB1915" s="65"/>
      <c r="DC1915" s="65"/>
      <c r="DD1915" s="65"/>
      <c r="DE1915" s="65"/>
      <c r="DF1915" s="65"/>
      <c r="DG1915" s="65"/>
      <c r="DH1915" s="65"/>
      <c r="DI1915" s="65"/>
      <c r="DJ1915" s="65"/>
      <c r="DK1915" s="65"/>
      <c r="DL1915" s="65"/>
      <c r="DM1915" s="65"/>
      <c r="DN1915" s="65"/>
      <c r="DO1915" s="65"/>
      <c r="DP1915" s="65"/>
      <c r="DQ1915" s="65"/>
      <c r="DR1915" s="65"/>
      <c r="DS1915" s="65"/>
      <c r="DT1915" s="65"/>
      <c r="DU1915" s="65"/>
      <c r="DV1915" s="65"/>
      <c r="DW1915" s="65"/>
      <c r="DX1915" s="65"/>
      <c r="DY1915" s="65"/>
      <c r="DZ1915" s="65"/>
      <c r="EA1915" s="65"/>
      <c r="EB1915" s="65"/>
      <c r="EC1915" s="65"/>
      <c r="ED1915" s="65"/>
      <c r="EE1915" s="65"/>
      <c r="EF1915" s="65"/>
      <c r="EG1915" s="65"/>
      <c r="EH1915" s="65"/>
      <c r="EI1915" s="65"/>
      <c r="EJ1915" s="65"/>
      <c r="EK1915" s="65"/>
      <c r="EL1915" s="65"/>
      <c r="EM1915" s="65"/>
      <c r="EN1915" s="65"/>
      <c r="EO1915" s="65"/>
      <c r="EP1915" s="65"/>
      <c r="EQ1915" s="65"/>
      <c r="ER1915" s="65"/>
      <c r="ES1915" s="65"/>
      <c r="ET1915" s="65"/>
      <c r="EU1915" s="65"/>
      <c r="EV1915" s="65"/>
      <c r="EW1915" s="65"/>
      <c r="EX1915" s="65"/>
      <c r="EY1915" s="65"/>
      <c r="EZ1915" s="65"/>
      <c r="FA1915" s="65"/>
      <c r="FB1915" s="65"/>
      <c r="FC1915" s="65"/>
      <c r="FD1915" s="65"/>
      <c r="FE1915" s="65"/>
      <c r="FF1915" s="65"/>
      <c r="FG1915" s="65"/>
      <c r="FH1915" s="65"/>
      <c r="FI1915" s="65"/>
      <c r="FJ1915" s="65"/>
      <c r="FK1915" s="65"/>
      <c r="FL1915" s="65"/>
      <c r="FM1915" s="65"/>
      <c r="FN1915" s="65"/>
      <c r="FO1915" s="65"/>
      <c r="FP1915" s="65"/>
      <c r="FQ1915" s="65"/>
      <c r="FR1915" s="65"/>
      <c r="FS1915" s="65"/>
      <c r="FT1915" s="65"/>
      <c r="FU1915" s="65"/>
      <c r="FV1915" s="65"/>
      <c r="FW1915" s="65"/>
      <c r="FX1915" s="65"/>
      <c r="FY1915" s="65"/>
      <c r="FZ1915" s="65"/>
      <c r="GA1915" s="65"/>
      <c r="GB1915" s="65"/>
      <c r="GC1915" s="65"/>
      <c r="GD1915" s="65"/>
      <c r="GE1915" s="65"/>
      <c r="GF1915" s="65"/>
      <c r="GG1915" s="65"/>
      <c r="GH1915" s="65"/>
      <c r="GI1915" s="65"/>
      <c r="GJ1915" s="65"/>
      <c r="GK1915" s="65"/>
      <c r="GL1915" s="65"/>
      <c r="GM1915" s="65"/>
      <c r="GN1915" s="65"/>
      <c r="GO1915" s="65"/>
      <c r="GP1915" s="65"/>
      <c r="GQ1915" s="65"/>
      <c r="GR1915" s="65"/>
      <c r="GS1915" s="65"/>
      <c r="GT1915" s="65"/>
      <c r="GU1915" s="65"/>
      <c r="GV1915" s="65"/>
      <c r="GW1915" s="65"/>
      <c r="GX1915" s="65"/>
      <c r="GY1915" s="65"/>
      <c r="GZ1915" s="65"/>
      <c r="HA1915" s="65"/>
      <c r="HB1915" s="65"/>
      <c r="HC1915" s="65"/>
      <c r="HD1915" s="65"/>
      <c r="HE1915" s="65"/>
      <c r="HF1915" s="65"/>
      <c r="HG1915" s="65"/>
      <c r="HH1915" s="65"/>
      <c r="HI1915" s="65"/>
      <c r="HJ1915" s="65"/>
      <c r="HK1915" s="65"/>
      <c r="HL1915" s="65"/>
      <c r="HM1915" s="65"/>
      <c r="HN1915" s="65"/>
      <c r="HO1915" s="65"/>
      <c r="HP1915" s="65"/>
      <c r="HQ1915" s="65"/>
      <c r="HR1915" s="65"/>
      <c r="HS1915" s="65"/>
      <c r="HT1915" s="65"/>
      <c r="HU1915" s="65"/>
      <c r="HV1915" s="65"/>
      <c r="HW1915" s="65"/>
      <c r="HX1915" s="65"/>
      <c r="HY1915" s="65"/>
      <c r="HZ1915" s="65"/>
      <c r="IA1915" s="65"/>
      <c r="IB1915" s="65"/>
      <c r="IC1915" s="65"/>
      <c r="ID1915" s="65"/>
      <c r="IE1915" s="65"/>
      <c r="IF1915" s="65"/>
      <c r="IG1915" s="65"/>
      <c r="IH1915" s="65"/>
      <c r="II1915" s="65"/>
      <c r="IJ1915" s="65"/>
      <c r="IK1915" s="65"/>
      <c r="IL1915" s="65"/>
      <c r="IM1915" s="65"/>
      <c r="IN1915" s="65"/>
      <c r="IO1915" s="65"/>
      <c r="IP1915" s="65"/>
      <c r="IQ1915" s="65"/>
      <c r="IR1915" s="65"/>
      <c r="IS1915" s="65"/>
      <c r="IT1915" s="65"/>
      <c r="IU1915" s="65"/>
    </row>
    <row r="1916" spans="1:255" s="178" customFormat="1" ht="18">
      <c r="A1916" s="641"/>
      <c r="B1916" s="680"/>
      <c r="C1916" s="635"/>
      <c r="D1916" s="637"/>
      <c r="E1916" s="639"/>
      <c r="F1916" s="637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T1916" s="65"/>
      <c r="U1916" s="65"/>
      <c r="V1916" s="65"/>
      <c r="W1916" s="65"/>
      <c r="X1916" s="65"/>
      <c r="Y1916" s="65"/>
      <c r="Z1916" s="65"/>
      <c r="AA1916" s="65"/>
      <c r="AB1916" s="65"/>
      <c r="AC1916" s="65"/>
      <c r="AD1916" s="65"/>
      <c r="AE1916" s="65"/>
      <c r="AF1916" s="65"/>
      <c r="AG1916" s="65"/>
      <c r="AH1916" s="65"/>
      <c r="AI1916" s="65"/>
      <c r="AJ1916" s="65"/>
      <c r="AK1916" s="65"/>
      <c r="AL1916" s="65"/>
      <c r="AM1916" s="65"/>
      <c r="AN1916" s="65"/>
      <c r="AO1916" s="65"/>
      <c r="AP1916" s="65"/>
      <c r="AQ1916" s="65"/>
      <c r="AR1916" s="65"/>
      <c r="AS1916" s="65"/>
      <c r="AT1916" s="65"/>
      <c r="AU1916" s="65"/>
      <c r="AV1916" s="65"/>
      <c r="AW1916" s="65"/>
      <c r="AX1916" s="65"/>
      <c r="AY1916" s="65"/>
      <c r="AZ1916" s="65"/>
      <c r="BA1916" s="65"/>
      <c r="BB1916" s="65"/>
      <c r="BC1916" s="65"/>
      <c r="BD1916" s="65"/>
      <c r="BE1916" s="65"/>
      <c r="BF1916" s="65"/>
      <c r="BG1916" s="65"/>
      <c r="BH1916" s="65"/>
      <c r="BI1916" s="65"/>
      <c r="BJ1916" s="65"/>
      <c r="BK1916" s="65"/>
      <c r="BL1916" s="65"/>
      <c r="BM1916" s="65"/>
      <c r="BN1916" s="65"/>
      <c r="BO1916" s="65"/>
      <c r="BP1916" s="65"/>
      <c r="BQ1916" s="65"/>
      <c r="BR1916" s="65"/>
      <c r="BS1916" s="65"/>
      <c r="BT1916" s="65"/>
      <c r="BU1916" s="65"/>
      <c r="BV1916" s="65"/>
      <c r="BW1916" s="65"/>
      <c r="BX1916" s="65"/>
      <c r="BY1916" s="65"/>
      <c r="BZ1916" s="65"/>
      <c r="CA1916" s="65"/>
      <c r="CB1916" s="65"/>
      <c r="CC1916" s="65"/>
      <c r="CD1916" s="65"/>
      <c r="CE1916" s="65"/>
      <c r="CF1916" s="65"/>
      <c r="CG1916" s="65"/>
      <c r="CH1916" s="65"/>
      <c r="CI1916" s="65"/>
      <c r="CJ1916" s="65"/>
      <c r="CK1916" s="65"/>
      <c r="CL1916" s="65"/>
      <c r="CM1916" s="65"/>
      <c r="CN1916" s="65"/>
      <c r="CO1916" s="65"/>
      <c r="CP1916" s="65"/>
      <c r="CQ1916" s="65"/>
      <c r="CR1916" s="65"/>
      <c r="CS1916" s="65"/>
      <c r="CT1916" s="65"/>
      <c r="CU1916" s="65"/>
      <c r="CV1916" s="65"/>
      <c r="CW1916" s="65"/>
      <c r="CX1916" s="65"/>
      <c r="CY1916" s="65"/>
      <c r="CZ1916" s="65"/>
      <c r="DA1916" s="65"/>
      <c r="DB1916" s="65"/>
      <c r="DC1916" s="65"/>
      <c r="DD1916" s="65"/>
      <c r="DE1916" s="65"/>
      <c r="DF1916" s="65"/>
      <c r="DG1916" s="65"/>
      <c r="DH1916" s="65"/>
      <c r="DI1916" s="65"/>
      <c r="DJ1916" s="65"/>
      <c r="DK1916" s="65"/>
      <c r="DL1916" s="65"/>
      <c r="DM1916" s="65"/>
      <c r="DN1916" s="65"/>
      <c r="DO1916" s="65"/>
      <c r="DP1916" s="65"/>
      <c r="DQ1916" s="65"/>
      <c r="DR1916" s="65"/>
      <c r="DS1916" s="65"/>
      <c r="DT1916" s="65"/>
      <c r="DU1916" s="65"/>
      <c r="DV1916" s="65"/>
      <c r="DW1916" s="65"/>
      <c r="DX1916" s="65"/>
      <c r="DY1916" s="65"/>
      <c r="DZ1916" s="65"/>
      <c r="EA1916" s="65"/>
      <c r="EB1916" s="65"/>
      <c r="EC1916" s="65"/>
      <c r="ED1916" s="65"/>
      <c r="EE1916" s="65"/>
      <c r="EF1916" s="65"/>
      <c r="EG1916" s="65"/>
      <c r="EH1916" s="65"/>
      <c r="EI1916" s="65"/>
      <c r="EJ1916" s="65"/>
      <c r="EK1916" s="65"/>
      <c r="EL1916" s="65"/>
      <c r="EM1916" s="65"/>
      <c r="EN1916" s="65"/>
      <c r="EO1916" s="65"/>
      <c r="EP1916" s="65"/>
      <c r="EQ1916" s="65"/>
      <c r="ER1916" s="65"/>
      <c r="ES1916" s="65"/>
      <c r="ET1916" s="65"/>
      <c r="EU1916" s="65"/>
      <c r="EV1916" s="65"/>
      <c r="EW1916" s="65"/>
      <c r="EX1916" s="65"/>
      <c r="EY1916" s="65"/>
      <c r="EZ1916" s="65"/>
      <c r="FA1916" s="65"/>
      <c r="FB1916" s="65"/>
      <c r="FC1916" s="65"/>
      <c r="FD1916" s="65"/>
      <c r="FE1916" s="65"/>
      <c r="FF1916" s="65"/>
      <c r="FG1916" s="65"/>
      <c r="FH1916" s="65"/>
      <c r="FI1916" s="65"/>
      <c r="FJ1916" s="65"/>
      <c r="FK1916" s="65"/>
      <c r="FL1916" s="65"/>
      <c r="FM1916" s="65"/>
      <c r="FN1916" s="65"/>
      <c r="FO1916" s="65"/>
      <c r="FP1916" s="65"/>
      <c r="FQ1916" s="65"/>
      <c r="FR1916" s="65"/>
      <c r="FS1916" s="65"/>
      <c r="FT1916" s="65"/>
      <c r="FU1916" s="65"/>
      <c r="FV1916" s="65"/>
      <c r="FW1916" s="65"/>
      <c r="FX1916" s="65"/>
      <c r="FY1916" s="65"/>
      <c r="FZ1916" s="65"/>
      <c r="GA1916" s="65"/>
      <c r="GB1916" s="65"/>
      <c r="GC1916" s="65"/>
      <c r="GD1916" s="65"/>
      <c r="GE1916" s="65"/>
      <c r="GF1916" s="65"/>
      <c r="GG1916" s="65"/>
      <c r="GH1916" s="65"/>
      <c r="GI1916" s="65"/>
      <c r="GJ1916" s="65"/>
      <c r="GK1916" s="65"/>
      <c r="GL1916" s="65"/>
      <c r="GM1916" s="65"/>
      <c r="GN1916" s="65"/>
      <c r="GO1916" s="65"/>
      <c r="GP1916" s="65"/>
      <c r="GQ1916" s="65"/>
      <c r="GR1916" s="65"/>
      <c r="GS1916" s="65"/>
      <c r="GT1916" s="65"/>
      <c r="GU1916" s="65"/>
      <c r="GV1916" s="65"/>
      <c r="GW1916" s="65"/>
      <c r="GX1916" s="65"/>
      <c r="GY1916" s="65"/>
      <c r="GZ1916" s="65"/>
      <c r="HA1916" s="65"/>
      <c r="HB1916" s="65"/>
      <c r="HC1916" s="65"/>
      <c r="HD1916" s="65"/>
      <c r="HE1916" s="65"/>
      <c r="HF1916" s="65"/>
      <c r="HG1916" s="65"/>
      <c r="HH1916" s="65"/>
      <c r="HI1916" s="65"/>
      <c r="HJ1916" s="65"/>
      <c r="HK1916" s="65"/>
      <c r="HL1916" s="65"/>
      <c r="HM1916" s="65"/>
      <c r="HN1916" s="65"/>
      <c r="HO1916" s="65"/>
      <c r="HP1916" s="65"/>
      <c r="HQ1916" s="65"/>
      <c r="HR1916" s="65"/>
      <c r="HS1916" s="65"/>
      <c r="HT1916" s="65"/>
      <c r="HU1916" s="65"/>
      <c r="HV1916" s="65"/>
      <c r="HW1916" s="65"/>
      <c r="HX1916" s="65"/>
      <c r="HY1916" s="65"/>
      <c r="HZ1916" s="65"/>
      <c r="IA1916" s="65"/>
      <c r="IB1916" s="65"/>
      <c r="IC1916" s="65"/>
      <c r="ID1916" s="65"/>
      <c r="IE1916" s="65"/>
      <c r="IF1916" s="65"/>
      <c r="IG1916" s="65"/>
      <c r="IH1916" s="65"/>
      <c r="II1916" s="65"/>
      <c r="IJ1916" s="65"/>
      <c r="IK1916" s="65"/>
      <c r="IL1916" s="65"/>
      <c r="IM1916" s="65"/>
      <c r="IN1916" s="65"/>
      <c r="IO1916" s="65"/>
      <c r="IP1916" s="65"/>
      <c r="IQ1916" s="65"/>
      <c r="IR1916" s="65"/>
      <c r="IS1916" s="65"/>
      <c r="IT1916" s="65"/>
      <c r="IU1916" s="65"/>
    </row>
    <row r="1917" spans="1:255" s="178" customFormat="1" ht="18">
      <c r="A1917" s="641"/>
      <c r="B1917" s="680"/>
      <c r="C1917" s="635"/>
      <c r="D1917" s="637"/>
      <c r="E1917" s="639"/>
      <c r="F1917" s="637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T1917" s="65"/>
      <c r="U1917" s="65"/>
      <c r="V1917" s="65"/>
      <c r="W1917" s="65"/>
      <c r="X1917" s="65"/>
      <c r="Y1917" s="65"/>
      <c r="Z1917" s="65"/>
      <c r="AA1917" s="65"/>
      <c r="AB1917" s="65"/>
      <c r="AC1917" s="65"/>
      <c r="AD1917" s="65"/>
      <c r="AE1917" s="65"/>
      <c r="AF1917" s="65"/>
      <c r="AG1917" s="65"/>
      <c r="AH1917" s="65"/>
      <c r="AI1917" s="65"/>
      <c r="AJ1917" s="65"/>
      <c r="AK1917" s="65"/>
      <c r="AL1917" s="65"/>
      <c r="AM1917" s="65"/>
      <c r="AN1917" s="65"/>
      <c r="AO1917" s="65"/>
      <c r="AP1917" s="65"/>
      <c r="AQ1917" s="65"/>
      <c r="AR1917" s="65"/>
      <c r="AS1917" s="65"/>
      <c r="AT1917" s="65"/>
      <c r="AU1917" s="65"/>
      <c r="AV1917" s="65"/>
      <c r="AW1917" s="65"/>
      <c r="AX1917" s="65"/>
      <c r="AY1917" s="65"/>
      <c r="AZ1917" s="65"/>
      <c r="BA1917" s="65"/>
      <c r="BB1917" s="65"/>
      <c r="BC1917" s="65"/>
      <c r="BD1917" s="65"/>
      <c r="BE1917" s="65"/>
      <c r="BF1917" s="65"/>
      <c r="BG1917" s="65"/>
      <c r="BH1917" s="65"/>
      <c r="BI1917" s="65"/>
      <c r="BJ1917" s="65"/>
      <c r="BK1917" s="65"/>
      <c r="BL1917" s="65"/>
      <c r="BM1917" s="65"/>
      <c r="BN1917" s="65"/>
      <c r="BO1917" s="65"/>
      <c r="BP1917" s="65"/>
      <c r="BQ1917" s="65"/>
      <c r="BR1917" s="65"/>
      <c r="BS1917" s="65"/>
      <c r="BT1917" s="65"/>
      <c r="BU1917" s="65"/>
      <c r="BV1917" s="65"/>
      <c r="BW1917" s="65"/>
      <c r="BX1917" s="65"/>
      <c r="BY1917" s="65"/>
      <c r="BZ1917" s="65"/>
      <c r="CA1917" s="65"/>
      <c r="CB1917" s="65"/>
      <c r="CC1917" s="65"/>
      <c r="CD1917" s="65"/>
      <c r="CE1917" s="65"/>
      <c r="CF1917" s="65"/>
      <c r="CG1917" s="65"/>
      <c r="CH1917" s="65"/>
      <c r="CI1917" s="65"/>
      <c r="CJ1917" s="65"/>
      <c r="CK1917" s="65"/>
      <c r="CL1917" s="65"/>
      <c r="CM1917" s="65"/>
      <c r="CN1917" s="65"/>
      <c r="CO1917" s="65"/>
      <c r="CP1917" s="65"/>
      <c r="CQ1917" s="65"/>
      <c r="CR1917" s="65"/>
      <c r="CS1917" s="65"/>
      <c r="CT1917" s="65"/>
      <c r="CU1917" s="65"/>
      <c r="CV1917" s="65"/>
      <c r="CW1917" s="65"/>
      <c r="CX1917" s="65"/>
      <c r="CY1917" s="65"/>
      <c r="CZ1917" s="65"/>
      <c r="DA1917" s="65"/>
      <c r="DB1917" s="65"/>
      <c r="DC1917" s="65"/>
      <c r="DD1917" s="65"/>
      <c r="DE1917" s="65"/>
      <c r="DF1917" s="65"/>
      <c r="DG1917" s="65"/>
      <c r="DH1917" s="65"/>
      <c r="DI1917" s="65"/>
      <c r="DJ1917" s="65"/>
      <c r="DK1917" s="65"/>
      <c r="DL1917" s="65"/>
      <c r="DM1917" s="65"/>
      <c r="DN1917" s="65"/>
      <c r="DO1917" s="65"/>
      <c r="DP1917" s="65"/>
      <c r="DQ1917" s="65"/>
      <c r="DR1917" s="65"/>
      <c r="DS1917" s="65"/>
      <c r="DT1917" s="65"/>
      <c r="DU1917" s="65"/>
      <c r="DV1917" s="65"/>
      <c r="DW1917" s="65"/>
      <c r="DX1917" s="65"/>
      <c r="DY1917" s="65"/>
      <c r="DZ1917" s="65"/>
      <c r="EA1917" s="65"/>
      <c r="EB1917" s="65"/>
      <c r="EC1917" s="65"/>
      <c r="ED1917" s="65"/>
      <c r="EE1917" s="65"/>
      <c r="EF1917" s="65"/>
      <c r="EG1917" s="65"/>
      <c r="EH1917" s="65"/>
      <c r="EI1917" s="65"/>
      <c r="EJ1917" s="65"/>
      <c r="EK1917" s="65"/>
      <c r="EL1917" s="65"/>
      <c r="EM1917" s="65"/>
      <c r="EN1917" s="65"/>
      <c r="EO1917" s="65"/>
      <c r="EP1917" s="65"/>
      <c r="EQ1917" s="65"/>
      <c r="ER1917" s="65"/>
      <c r="ES1917" s="65"/>
      <c r="ET1917" s="65"/>
      <c r="EU1917" s="65"/>
      <c r="EV1917" s="65"/>
      <c r="EW1917" s="65"/>
      <c r="EX1917" s="65"/>
      <c r="EY1917" s="65"/>
      <c r="EZ1917" s="65"/>
      <c r="FA1917" s="65"/>
      <c r="FB1917" s="65"/>
      <c r="FC1917" s="65"/>
      <c r="FD1917" s="65"/>
      <c r="FE1917" s="65"/>
      <c r="FF1917" s="65"/>
      <c r="FG1917" s="65"/>
      <c r="FH1917" s="65"/>
      <c r="FI1917" s="65"/>
      <c r="FJ1917" s="65"/>
      <c r="FK1917" s="65"/>
      <c r="FL1917" s="65"/>
      <c r="FM1917" s="65"/>
      <c r="FN1917" s="65"/>
      <c r="FO1917" s="65"/>
      <c r="FP1917" s="65"/>
      <c r="FQ1917" s="65"/>
      <c r="FR1917" s="65"/>
      <c r="FS1917" s="65"/>
      <c r="FT1917" s="65"/>
      <c r="FU1917" s="65"/>
      <c r="FV1917" s="65"/>
      <c r="FW1917" s="65"/>
      <c r="FX1917" s="65"/>
      <c r="FY1917" s="65"/>
      <c r="FZ1917" s="65"/>
      <c r="GA1917" s="65"/>
      <c r="GB1917" s="65"/>
      <c r="GC1917" s="65"/>
      <c r="GD1917" s="65"/>
      <c r="GE1917" s="65"/>
      <c r="GF1917" s="65"/>
      <c r="GG1917" s="65"/>
      <c r="GH1917" s="65"/>
      <c r="GI1917" s="65"/>
      <c r="GJ1917" s="65"/>
      <c r="GK1917" s="65"/>
      <c r="GL1917" s="65"/>
      <c r="GM1917" s="65"/>
      <c r="GN1917" s="65"/>
      <c r="GO1917" s="65"/>
      <c r="GP1917" s="65"/>
      <c r="GQ1917" s="65"/>
      <c r="GR1917" s="65"/>
      <c r="GS1917" s="65"/>
      <c r="GT1917" s="65"/>
      <c r="GU1917" s="65"/>
      <c r="GV1917" s="65"/>
      <c r="GW1917" s="65"/>
      <c r="GX1917" s="65"/>
      <c r="GY1917" s="65"/>
      <c r="GZ1917" s="65"/>
      <c r="HA1917" s="65"/>
      <c r="HB1917" s="65"/>
      <c r="HC1917" s="65"/>
      <c r="HD1917" s="65"/>
      <c r="HE1917" s="65"/>
      <c r="HF1917" s="65"/>
      <c r="HG1917" s="65"/>
      <c r="HH1917" s="65"/>
      <c r="HI1917" s="65"/>
      <c r="HJ1917" s="65"/>
      <c r="HK1917" s="65"/>
      <c r="HL1917" s="65"/>
      <c r="HM1917" s="65"/>
      <c r="HN1917" s="65"/>
      <c r="HO1917" s="65"/>
      <c r="HP1917" s="65"/>
      <c r="HQ1917" s="65"/>
      <c r="HR1917" s="65"/>
      <c r="HS1917" s="65"/>
      <c r="HT1917" s="65"/>
      <c r="HU1917" s="65"/>
      <c r="HV1917" s="65"/>
      <c r="HW1917" s="65"/>
      <c r="HX1917" s="65"/>
      <c r="HY1917" s="65"/>
      <c r="HZ1917" s="65"/>
      <c r="IA1917" s="65"/>
      <c r="IB1917" s="65"/>
      <c r="IC1917" s="65"/>
      <c r="ID1917" s="65"/>
      <c r="IE1917" s="65"/>
      <c r="IF1917" s="65"/>
      <c r="IG1917" s="65"/>
      <c r="IH1917" s="65"/>
      <c r="II1917" s="65"/>
      <c r="IJ1917" s="65"/>
      <c r="IK1917" s="65"/>
      <c r="IL1917" s="65"/>
      <c r="IM1917" s="65"/>
      <c r="IN1917" s="65"/>
      <c r="IO1917" s="65"/>
      <c r="IP1917" s="65"/>
      <c r="IQ1917" s="65"/>
      <c r="IR1917" s="65"/>
      <c r="IS1917" s="65"/>
      <c r="IT1917" s="65"/>
      <c r="IU1917" s="65"/>
    </row>
  </sheetData>
  <sheetProtection password="F751" sheet="1" objects="1" scenarios="1"/>
  <mergeCells count="24">
    <mergeCell ref="C1822:E1822"/>
    <mergeCell ref="C1826:E1826"/>
    <mergeCell ref="C1827:E1827"/>
    <mergeCell ref="C1547:E1547"/>
    <mergeCell ref="C1625:E1625"/>
    <mergeCell ref="C1657:E1657"/>
    <mergeCell ref="C1704:E1704"/>
    <mergeCell ref="C1361:E1361"/>
    <mergeCell ref="C1400:E1400"/>
    <mergeCell ref="C1440:E1440"/>
    <mergeCell ref="C1531:E1531"/>
    <mergeCell ref="C796:E796"/>
    <mergeCell ref="C945:E945"/>
    <mergeCell ref="C1203:E1203"/>
    <mergeCell ref="C1325:E1325"/>
    <mergeCell ref="D4:F4"/>
    <mergeCell ref="C53:E53"/>
    <mergeCell ref="C336:E336"/>
    <mergeCell ref="C467:E467"/>
    <mergeCell ref="B1:F1"/>
    <mergeCell ref="A2:B2"/>
    <mergeCell ref="D2:F2"/>
    <mergeCell ref="A3:B3"/>
    <mergeCell ref="D3:F3"/>
  </mergeCells>
  <printOptions/>
  <pageMargins left="0.75" right="0.75" top="1" bottom="1" header="0.492125985" footer="0.492125985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Educação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SEE-MG/SA/SAE/DISE</dc:creator>
  <cp:keywords/>
  <dc:description/>
  <cp:lastModifiedBy>michele</cp:lastModifiedBy>
  <cp:lastPrinted>2012-08-02T16:36:14Z</cp:lastPrinted>
  <dcterms:created xsi:type="dcterms:W3CDTF">2006-06-14T19:49:42Z</dcterms:created>
  <dcterms:modified xsi:type="dcterms:W3CDTF">2012-08-02T16:39:11Z</dcterms:modified>
  <cp:category/>
  <cp:version/>
  <cp:contentType/>
  <cp:contentStatus/>
</cp:coreProperties>
</file>