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firstSheet="1" activeTab="2"/>
  </bookViews>
  <sheets>
    <sheet name="Plan1" sheetId="1" state="hidden" r:id="rId1"/>
    <sheet name="ORÇAMENTO SETOP" sheetId="2" r:id="rId2"/>
    <sheet name="BDI" sheetId="3" r:id="rId3"/>
    <sheet name="CRONOGRAMA" sheetId="4" r:id="rId4"/>
  </sheets>
  <externalReferences>
    <externalReference r:id="rId7"/>
  </externalReferences>
  <definedNames>
    <definedName name="_xlnm.Print_Area" localSheetId="3">'CRONOGRAMA'!$A$1:$I$29</definedName>
    <definedName name="_xlnm.Print_Area" localSheetId="1">'ORÇAMENTO SETOP'!$A$1:$H$40</definedName>
    <definedName name="_xlnm.Print_Titles" localSheetId="1">'ORÇAMENTO SETOP'!$1:$11</definedName>
  </definedNames>
  <calcPr fullCalcOnLoad="1"/>
</workbook>
</file>

<file path=xl/comments1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<sst xmlns="http://schemas.openxmlformats.org/spreadsheetml/2006/main" count="189" uniqueCount="148">
  <si>
    <t xml:space="preserve"> </t>
  </si>
  <si>
    <t>ITEM</t>
  </si>
  <si>
    <t>PESO</t>
  </si>
  <si>
    <t>SUPRA-ESTRUTURA</t>
  </si>
  <si>
    <t>ALVENARIA</t>
  </si>
  <si>
    <t>VIDROS</t>
  </si>
  <si>
    <t>PINTURA</t>
  </si>
  <si>
    <t>1.1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</si>
  <si>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</si>
  <si>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</si>
  <si>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</si>
  <si>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</si>
  <si>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</si>
  <si>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</si>
  <si>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</si>
  <si>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</si>
  <si>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</si>
  <si>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</si>
  <si>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</si>
  <si>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</si>
  <si>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</si>
  <si>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</si>
  <si>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</si>
  <si>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</si>
  <si>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</si>
  <si>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</si>
  <si>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</si>
  <si>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</si>
  <si>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</si>
  <si>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</si>
  <si>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</si>
  <si>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</si>
  <si>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</si>
  <si>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</si>
  <si>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</si>
  <si>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</si>
  <si>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</si>
  <si>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</si>
  <si>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</si>
  <si>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</si>
  <si>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</si>
  <si>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</si>
  <si>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</si>
  <si>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2.1</t>
  </si>
  <si>
    <t>2.2</t>
  </si>
  <si>
    <t>DESCRIÇÃO</t>
  </si>
  <si>
    <t>2.3</t>
  </si>
  <si>
    <t>3.1</t>
  </si>
  <si>
    <t>3.2</t>
  </si>
  <si>
    <t>mob-des-020</t>
  </si>
  <si>
    <t>Terraplenagem</t>
  </si>
  <si>
    <t>Desmatamento, destocamento e limpeza de árvores, arbusto e vegetação rasteira E=30 cm</t>
  </si>
  <si>
    <t>obr-via-005</t>
  </si>
  <si>
    <r>
      <t>m</t>
    </r>
    <r>
      <rPr>
        <vertAlign val="superscript"/>
        <sz val="10"/>
        <rFont val="Arial"/>
        <family val="2"/>
      </rPr>
      <t xml:space="preserve">2 </t>
    </r>
  </si>
  <si>
    <t>2.4</t>
  </si>
  <si>
    <t>Conformação do leito estradal, inclusive umidecimento</t>
  </si>
  <si>
    <t>obr-via-296</t>
  </si>
  <si>
    <t>2.5</t>
  </si>
  <si>
    <t>Transporte de material de jazida para conservação DMT de 10 a 20 km</t>
  </si>
  <si>
    <r>
      <t>m</t>
    </r>
    <r>
      <rPr>
        <vertAlign val="superscript"/>
        <sz val="10"/>
        <rFont val="Arial"/>
        <family val="2"/>
      </rPr>
      <t xml:space="preserve">3 </t>
    </r>
  </si>
  <si>
    <t>Execução de encascalhamento, incluindo escavação, carga e descarga, umedecimento e espalhamento de material, exclusive fornecimento e transporte de material</t>
  </si>
  <si>
    <t>Escavação mecanica de valas com descarga lateral &lt;=1,50 m (Drenagem ao longo da estrada)*</t>
  </si>
  <si>
    <t>Aquisição de cascalho</t>
  </si>
  <si>
    <t>Bacias de Captação</t>
  </si>
  <si>
    <t>Escavação mecanica de valas com descarga lateral &lt;=1,50 m (Drenagem da estrada para as bacias de captação)*</t>
  </si>
  <si>
    <t>Bacias de Acumulação - Execução com Pá Carregadeira - 2 Horas Máquina/Bacia</t>
  </si>
  <si>
    <t>*Valetas - 0,5 m de altura em V talude medido de 1:1 com uso de motoniveladora com lâmina inclinada</t>
  </si>
  <si>
    <t>obr-via-325</t>
  </si>
  <si>
    <t>obr-via-295</t>
  </si>
  <si>
    <t>ter-esc-055</t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</si>
  <si>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x km</t>
    </r>
  </si>
  <si>
    <t>Serviços Preliminares</t>
  </si>
  <si>
    <t>1.2</t>
  </si>
  <si>
    <t>Total Terraplenagem</t>
  </si>
  <si>
    <t>Total Bacias de Captação</t>
  </si>
  <si>
    <t>Total Serviços Preliminares</t>
  </si>
  <si>
    <t>iio-pla-005</t>
  </si>
  <si>
    <t>Mobilização e Desmobilização de obras até o valor de R$ 1.000.000,00</t>
  </si>
  <si>
    <t>un</t>
  </si>
  <si>
    <t>Placa de obra (3,00x1,50 m) em chapa galvanizada 0,26 afixada com rebites 540 e parafusos 3/8, em estrutura metálica viga U 2" enrijecida com metalon20x20, suporte de eucalipto autoclavado pintada na frente e no versos c/ fundo anticorrosivo e tinta automotiva, conforme manual de identificação visual do governo de Minas</t>
  </si>
  <si>
    <t>A N E X O   I I I - MODELO</t>
  </si>
  <si>
    <t>CRONOGRAMA FÍSICO-FINANCEIRO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</si>
  <si>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</si>
  <si>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</si>
  <si>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</si>
  <si>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</si>
  <si>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</si>
  <si>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</si>
  <si>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</si>
  <si>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</si>
  <si>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Físico %</t>
  </si>
  <si>
    <t>Financeiro</t>
  </si>
  <si>
    <t>Observações:</t>
  </si>
  <si>
    <t>CREA</t>
  </si>
  <si>
    <t>OBRA: Recuperação Estradas Vicinais</t>
  </si>
  <si>
    <t>A N E X O   I I - MODELO</t>
  </si>
  <si>
    <t>PLANILHA ORÇAMENTÁRIA DE CUSTOS</t>
  </si>
  <si>
    <t>FOLHA Nº: 01/01</t>
  </si>
  <si>
    <t>OBRA: RECUPERAÇÃO DE ESTRADAS VICINAIS.</t>
  </si>
  <si>
    <t xml:space="preserve">FORMA DE EXECUÇÃO: </t>
  </si>
  <si>
    <t xml:space="preserve">REGIÃO/MÊS DE REFERÊNCIA: PLANILHA SETOP - TRIÂNGULO E ALTO PARANAÍBA MARÇO 2012 </t>
  </si>
  <si>
    <t>(   )</t>
  </si>
  <si>
    <t>DIRETA</t>
  </si>
  <si>
    <r>
      <t>(  x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)</t>
    </r>
  </si>
  <si>
    <t>INDIRETA</t>
  </si>
  <si>
    <t xml:space="preserve">    LDI  %</t>
  </si>
  <si>
    <t>UNIDADE</t>
  </si>
  <si>
    <t>QUANTIDADE</t>
  </si>
  <si>
    <t>PREÇO UNITÁRIO S/ LDI</t>
  </si>
  <si>
    <t>PREÇO UNITÁRIO C/ LDI</t>
  </si>
  <si>
    <t>PREÇO TOTAL</t>
  </si>
  <si>
    <t xml:space="preserve">      </t>
  </si>
  <si>
    <t>TOTAL GERAL DA OBRA</t>
  </si>
  <si>
    <t>PRAZO DE EXECUÇÃO:  1 MESES</t>
  </si>
  <si>
    <t>DATA: 18/06/2012</t>
  </si>
  <si>
    <t>PREFEITURA: PATOS DE MINAS</t>
  </si>
  <si>
    <t>LOCAL: ENTRE OS DISTRITOS DE MAJOR PORTO E BOM SUCESSO DE PATOS</t>
  </si>
  <si>
    <t xml:space="preserve">LOCAL:  ENTRE OS DISTRITOS DE MAJOR PORTO E BOM SUCESSO DE PATOS </t>
  </si>
  <si>
    <t>VALOR DO CONVÊNIO: R$ 200.000,00</t>
  </si>
  <si>
    <t xml:space="preserve"> ENGENHEIRO RESPONSÁVEL   - </t>
  </si>
  <si>
    <t xml:space="preserve">Engenheiro Responsável - </t>
  </si>
  <si>
    <t>Serviços preliminares</t>
  </si>
  <si>
    <t>Bacias de captação</t>
  </si>
  <si>
    <t>PREFEITURA  DE PATOS DE MINAS</t>
  </si>
  <si>
    <t>Secretaria Municipal de Planejamento Urbano e Desenvolvimento Economico</t>
  </si>
  <si>
    <t>COMPOSIÇÃO DO BDI (Bonificações e Despesas Indiretas)</t>
  </si>
  <si>
    <t>PROF. RESP.: WHALER EUSTÁQUIO DIAS</t>
  </si>
  <si>
    <t>CREA: MG-33.693/D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</si>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</sst>
</file>

<file path=xl/styles.xml><?xml version="1.0" encoding="utf-8"?>
<styleSheet xmlns="http://schemas.openxmlformats.org/spreadsheetml/2006/main">
  <numFmts count="6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/m/yy"/>
    <numFmt numFmtId="209" formatCode="dd/mm/yy"/>
    <numFmt numFmtId="210" formatCode="mmm\-yy"/>
    <numFmt numFmtId="211" formatCode="mmm/yyyy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_(* #,##0.0000000_);_(* \(#,##0.0000000\);_(* &quot;-&quot;??_);_(@_)"/>
    <numFmt numFmtId="216" formatCode="_(* #,##0.00000000_);_(* \(#,##0.00000000\);_(* &quot;-&quot;??_);_(@_)"/>
    <numFmt numFmtId="217" formatCode="&quot;R$ &quot;#,##0.00"/>
    <numFmt numFmtId="218" formatCode="###,###,##0.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12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9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9" fillId="0" borderId="12" xfId="19" applyNumberFormat="1" applyFont="1" applyBorder="1" applyAlignment="1">
      <alignment horizontal="center"/>
      <protection/>
    </xf>
    <xf numFmtId="2" fontId="9" fillId="0" borderId="13" xfId="19" applyNumberFormat="1" applyFont="1" applyBorder="1" applyAlignment="1">
      <alignment horizontal="centerContinuous"/>
      <protection/>
    </xf>
    <xf numFmtId="2" fontId="9" fillId="0" borderId="13" xfId="19" applyNumberFormat="1" applyFont="1" applyBorder="1" applyAlignment="1">
      <alignment horizontal="center"/>
      <protection/>
    </xf>
    <xf numFmtId="2" fontId="9" fillId="0" borderId="14" xfId="19" applyNumberFormat="1" applyFont="1" applyBorder="1" applyAlignment="1" applyProtection="1">
      <alignment horizontal="centerContinuous"/>
      <protection locked="0"/>
    </xf>
    <xf numFmtId="2" fontId="9" fillId="0" borderId="15" xfId="19" applyNumberFormat="1" applyFont="1" applyBorder="1" applyAlignment="1">
      <alignment horizontal="centerContinuous"/>
      <protection/>
    </xf>
    <xf numFmtId="2" fontId="9" fillId="0" borderId="16" xfId="19" applyNumberFormat="1" applyFont="1" applyBorder="1" applyAlignment="1">
      <alignment horizontal="centerContinuous"/>
      <protection/>
    </xf>
    <xf numFmtId="2" fontId="9" fillId="0" borderId="17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"/>
      <protection/>
    </xf>
    <xf numFmtId="2" fontId="9" fillId="0" borderId="19" xfId="19" applyNumberFormat="1" applyFont="1" applyBorder="1" applyAlignment="1">
      <alignment horizontal="centerContinuous"/>
      <protection/>
    </xf>
    <xf numFmtId="2" fontId="9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9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5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169" fontId="0" fillId="0" borderId="5" xfId="21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185" fontId="0" fillId="0" borderId="5" xfId="21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wrapText="1"/>
      <protection/>
    </xf>
    <xf numFmtId="0" fontId="0" fillId="5" borderId="2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49" fontId="17" fillId="5" borderId="29" xfId="0" applyNumberFormat="1" applyFont="1" applyFill="1" applyBorder="1" applyAlignment="1">
      <alignment horizontal="center" vertical="top" wrapText="1"/>
    </xf>
    <xf numFmtId="217" fontId="17" fillId="5" borderId="29" xfId="0" applyNumberFormat="1" applyFont="1" applyFill="1" applyBorder="1" applyAlignment="1">
      <alignment vertical="top" wrapText="1"/>
    </xf>
    <xf numFmtId="10" fontId="17" fillId="5" borderId="30" xfId="0" applyNumberFormat="1" applyFont="1" applyFill="1" applyBorder="1" applyAlignment="1">
      <alignment vertical="top" wrapText="1"/>
    </xf>
    <xf numFmtId="10" fontId="18" fillId="5" borderId="30" xfId="0" applyNumberFormat="1" applyFont="1" applyFill="1" applyBorder="1" applyAlignment="1">
      <alignment vertical="top" wrapText="1"/>
    </xf>
    <xf numFmtId="10" fontId="0" fillId="5" borderId="0" xfId="0" applyNumberFormat="1" applyFill="1" applyAlignment="1">
      <alignment/>
    </xf>
    <xf numFmtId="49" fontId="18" fillId="5" borderId="31" xfId="0" applyNumberFormat="1" applyFont="1" applyFill="1" applyBorder="1" applyAlignment="1">
      <alignment horizontal="center" vertical="top" wrapText="1"/>
    </xf>
    <xf numFmtId="49" fontId="18" fillId="5" borderId="32" xfId="0" applyNumberFormat="1" applyFont="1" applyFill="1" applyBorder="1" applyAlignment="1">
      <alignment horizontal="center" vertical="top" wrapText="1"/>
    </xf>
    <xf numFmtId="4" fontId="0" fillId="5" borderId="0" xfId="0" applyNumberFormat="1" applyFill="1" applyAlignment="1">
      <alignment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1" fillId="5" borderId="33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0" fillId="5" borderId="7" xfId="0" applyFill="1" applyBorder="1" applyAlignment="1">
      <alignment/>
    </xf>
    <xf numFmtId="0" fontId="1" fillId="5" borderId="35" xfId="0" applyFont="1" applyFill="1" applyBorder="1" applyAlignment="1">
      <alignment wrapText="1"/>
    </xf>
    <xf numFmtId="0" fontId="0" fillId="0" borderId="36" xfId="0" applyBorder="1" applyAlignment="1">
      <alignment vertical="center"/>
    </xf>
    <xf numFmtId="0" fontId="1" fillId="5" borderId="0" xfId="0" applyFont="1" applyFill="1" applyBorder="1" applyAlignment="1">
      <alignment wrapText="1"/>
    </xf>
    <xf numFmtId="0" fontId="0" fillId="0" borderId="18" xfId="0" applyBorder="1" applyAlignment="1">
      <alignment vertical="center"/>
    </xf>
    <xf numFmtId="0" fontId="1" fillId="5" borderId="17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3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Border="1" applyAlignment="1">
      <alignment wrapText="1"/>
    </xf>
    <xf numFmtId="0" fontId="0" fillId="5" borderId="18" xfId="0" applyFill="1" applyBorder="1" applyAlignment="1">
      <alignment/>
    </xf>
    <xf numFmtId="0" fontId="9" fillId="5" borderId="35" xfId="0" applyFont="1" applyFill="1" applyBorder="1" applyAlignment="1">
      <alignment/>
    </xf>
    <xf numFmtId="0" fontId="9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right"/>
    </xf>
    <xf numFmtId="0" fontId="4" fillId="5" borderId="37" xfId="0" applyFont="1" applyFill="1" applyBorder="1" applyAlignment="1">
      <alignment/>
    </xf>
    <xf numFmtId="0" fontId="4" fillId="5" borderId="38" xfId="0" applyFont="1" applyFill="1" applyBorder="1" applyAlignment="1">
      <alignment wrapText="1"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49" fontId="17" fillId="5" borderId="30" xfId="0" applyNumberFormat="1" applyFont="1" applyFill="1" applyBorder="1" applyAlignment="1">
      <alignment horizontal="center" vertical="top" wrapText="1"/>
    </xf>
    <xf numFmtId="49" fontId="17" fillId="5" borderId="41" xfId="0" applyNumberFormat="1" applyFont="1" applyFill="1" applyBorder="1" applyAlignment="1">
      <alignment horizontal="center" vertical="top" wrapText="1"/>
    </xf>
    <xf numFmtId="10" fontId="18" fillId="5" borderId="31" xfId="0" applyNumberFormat="1" applyFont="1" applyFill="1" applyBorder="1" applyAlignment="1">
      <alignment vertical="top" wrapText="1"/>
    </xf>
    <xf numFmtId="217" fontId="18" fillId="5" borderId="32" xfId="0" applyNumberFormat="1" applyFont="1" applyFill="1" applyBorder="1" applyAlignment="1">
      <alignment vertical="top" wrapText="1"/>
    </xf>
    <xf numFmtId="0" fontId="1" fillId="5" borderId="35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4" fontId="23" fillId="6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4" fontId="25" fillId="0" borderId="5" xfId="0" applyNumberFormat="1" applyFont="1" applyBorder="1" applyAlignment="1">
      <alignment vertical="center"/>
    </xf>
    <xf numFmtId="218" fontId="25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21" fillId="0" borderId="5" xfId="0" applyNumberFormat="1" applyFont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4" fontId="26" fillId="6" borderId="5" xfId="0" applyNumberFormat="1" applyFont="1" applyFill="1" applyBorder="1" applyAlignment="1">
      <alignment horizontal="center"/>
    </xf>
    <xf numFmtId="4" fontId="26" fillId="6" borderId="5" xfId="0" applyNumberFormat="1" applyFont="1" applyFill="1" applyBorder="1" applyAlignment="1">
      <alignment horizontal="right"/>
    </xf>
    <xf numFmtId="4" fontId="25" fillId="6" borderId="5" xfId="0" applyNumberFormat="1" applyFont="1" applyFill="1" applyBorder="1" applyAlignment="1">
      <alignment/>
    </xf>
    <xf numFmtId="4" fontId="0" fillId="6" borderId="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4" fontId="0" fillId="0" borderId="45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6" borderId="5" xfId="0" applyFont="1" applyFill="1" applyBorder="1" applyAlignment="1" applyProtection="1">
      <alignment horizontal="left" vertical="center"/>
      <protection/>
    </xf>
    <xf numFmtId="0" fontId="7" fillId="5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/>
    </xf>
    <xf numFmtId="4" fontId="26" fillId="5" borderId="5" xfId="0" applyNumberFormat="1" applyFont="1" applyFill="1" applyBorder="1" applyAlignment="1">
      <alignment horizontal="center"/>
    </xf>
    <xf numFmtId="4" fontId="26" fillId="5" borderId="5" xfId="0" applyNumberFormat="1" applyFont="1" applyFill="1" applyBorder="1" applyAlignment="1">
      <alignment horizontal="right"/>
    </xf>
    <xf numFmtId="4" fontId="25" fillId="5" borderId="5" xfId="0" applyNumberFormat="1" applyFont="1" applyFill="1" applyBorder="1" applyAlignment="1">
      <alignment/>
    </xf>
    <xf numFmtId="4" fontId="0" fillId="5" borderId="5" xfId="0" applyNumberFormat="1" applyFont="1" applyFill="1" applyBorder="1" applyAlignment="1">
      <alignment/>
    </xf>
    <xf numFmtId="0" fontId="1" fillId="6" borderId="5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4" fontId="20" fillId="5" borderId="5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1" fillId="6" borderId="49" xfId="0" applyNumberFormat="1" applyFont="1" applyFill="1" applyBorder="1" applyAlignment="1">
      <alignment horizontal="center"/>
    </xf>
    <xf numFmtId="4" fontId="23" fillId="6" borderId="50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21" fillId="6" borderId="21" xfId="0" applyNumberFormat="1" applyFont="1" applyFill="1" applyBorder="1" applyAlignment="1">
      <alignment horizontal="center"/>
    </xf>
    <xf numFmtId="4" fontId="0" fillId="6" borderId="24" xfId="0" applyNumberFormat="1" applyFont="1" applyFill="1" applyBorder="1" applyAlignment="1">
      <alignment/>
    </xf>
    <xf numFmtId="0" fontId="0" fillId="0" borderId="21" xfId="0" applyFont="1" applyFill="1" applyBorder="1" applyAlignment="1" applyProtection="1">
      <alignment/>
      <protection/>
    </xf>
    <xf numFmtId="0" fontId="20" fillId="5" borderId="21" xfId="0" applyNumberFormat="1" applyFont="1" applyFill="1" applyBorder="1" applyAlignment="1">
      <alignment horizontal="left"/>
    </xf>
    <xf numFmtId="0" fontId="21" fillId="5" borderId="21" xfId="0" applyNumberFormat="1" applyFont="1" applyFill="1" applyBorder="1" applyAlignment="1">
      <alignment horizontal="center"/>
    </xf>
    <xf numFmtId="4" fontId="0" fillId="5" borderId="24" xfId="0" applyNumberFormat="1" applyFont="1" applyFill="1" applyBorder="1" applyAlignment="1">
      <alignment/>
    </xf>
    <xf numFmtId="4" fontId="1" fillId="5" borderId="24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4" fontId="1" fillId="0" borderId="52" xfId="0" applyNumberFormat="1" applyFont="1" applyBorder="1" applyAlignment="1">
      <alignment/>
    </xf>
    <xf numFmtId="4" fontId="19" fillId="0" borderId="53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4" fontId="19" fillId="0" borderId="50" xfId="0" applyNumberFormat="1" applyFont="1" applyBorder="1" applyAlignment="1">
      <alignment horizontal="right" vertical="center" wrapText="1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1" fillId="5" borderId="55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0" fontId="0" fillId="5" borderId="56" xfId="0" applyFill="1" applyBorder="1" applyAlignment="1">
      <alignment/>
    </xf>
    <xf numFmtId="0" fontId="1" fillId="5" borderId="57" xfId="0" applyFont="1" applyFill="1" applyBorder="1" applyAlignment="1">
      <alignment horizontal="center" vertical="center"/>
    </xf>
    <xf numFmtId="10" fontId="17" fillId="5" borderId="58" xfId="21" applyNumberFormat="1" applyFont="1" applyFill="1" applyBorder="1" applyAlignment="1">
      <alignment vertical="top" wrapText="1"/>
    </xf>
    <xf numFmtId="217" fontId="17" fillId="5" borderId="59" xfId="0" applyNumberFormat="1" applyFont="1" applyFill="1" applyBorder="1" applyAlignment="1">
      <alignment vertical="top" wrapText="1"/>
    </xf>
    <xf numFmtId="10" fontId="18" fillId="5" borderId="58" xfId="21" applyNumberFormat="1" applyFont="1" applyFill="1" applyBorder="1" applyAlignment="1">
      <alignment vertical="top" wrapText="1"/>
    </xf>
    <xf numFmtId="10" fontId="18" fillId="5" borderId="60" xfId="0" applyNumberFormat="1" applyFont="1" applyFill="1" applyBorder="1" applyAlignment="1">
      <alignment vertical="top" wrapText="1"/>
    </xf>
    <xf numFmtId="217" fontId="18" fillId="5" borderId="61" xfId="0" applyNumberFormat="1" applyFont="1" applyFill="1" applyBorder="1" applyAlignment="1">
      <alignment vertical="top" wrapText="1"/>
    </xf>
    <xf numFmtId="0" fontId="0" fillId="5" borderId="62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4" xfId="0" applyFill="1" applyBorder="1" applyAlignment="1">
      <alignment/>
    </xf>
    <xf numFmtId="4" fontId="0" fillId="5" borderId="5" xfId="0" applyNumberFormat="1" applyFont="1" applyFill="1" applyBorder="1" applyAlignment="1">
      <alignment/>
    </xf>
    <xf numFmtId="10" fontId="19" fillId="0" borderId="52" xfId="20" applyNumberFormat="1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2" fontId="9" fillId="0" borderId="25" xfId="19" applyNumberFormat="1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2" fontId="9" fillId="0" borderId="55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44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3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10" fillId="0" borderId="0" xfId="19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" fillId="5" borderId="36" xfId="0" applyFont="1" applyFill="1" applyBorder="1" applyAlignment="1" applyProtection="1">
      <alignment horizontal="center" wrapText="1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wrapText="1"/>
      <protection/>
    </xf>
    <xf numFmtId="0" fontId="0" fillId="0" borderId="34" xfId="0" applyFont="1" applyFill="1" applyBorder="1" applyAlignment="1" applyProtection="1">
      <alignment horizontal="left" wrapText="1"/>
      <protection/>
    </xf>
    <xf numFmtId="0" fontId="0" fillId="0" borderId="62" xfId="0" applyFont="1" applyFill="1" applyBorder="1" applyAlignment="1" applyProtection="1">
      <alignment horizontal="left" wrapTex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67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6" fillId="0" borderId="4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7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55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49" fontId="18" fillId="0" borderId="76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8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20" fillId="5" borderId="79" xfId="0" applyFont="1" applyFill="1" applyBorder="1" applyAlignment="1">
      <alignment vertical="top" wrapText="1"/>
    </xf>
    <xf numFmtId="0" fontId="20" fillId="5" borderId="80" xfId="0" applyFont="1" applyFill="1" applyBorder="1" applyAlignment="1">
      <alignment vertical="top" wrapText="1"/>
    </xf>
    <xf numFmtId="0" fontId="20" fillId="5" borderId="41" xfId="0" applyFont="1" applyFill="1" applyBorder="1" applyAlignment="1">
      <alignment vertical="top" wrapText="1"/>
    </xf>
    <xf numFmtId="0" fontId="20" fillId="5" borderId="30" xfId="0" applyFont="1" applyFill="1" applyBorder="1" applyAlignment="1">
      <alignment vertical="top" wrapText="1"/>
    </xf>
    <xf numFmtId="0" fontId="20" fillId="5" borderId="75" xfId="0" applyFont="1" applyFill="1" applyBorder="1" applyAlignment="1">
      <alignment vertical="top" wrapText="1"/>
    </xf>
    <xf numFmtId="0" fontId="20" fillId="5" borderId="29" xfId="0" applyFont="1" applyFill="1" applyBorder="1" applyAlignment="1">
      <alignment vertical="top" wrapText="1"/>
    </xf>
    <xf numFmtId="0" fontId="19" fillId="5" borderId="81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27" fillId="5" borderId="0" xfId="0" applyFont="1" applyFill="1" applyAlignment="1" applyProtection="1">
      <alignment horizontal="center"/>
      <protection/>
    </xf>
    <xf numFmtId="4" fontId="6" fillId="5" borderId="0" xfId="0" applyNumberFormat="1" applyFont="1" applyFill="1" applyAlignment="1" applyProtection="1">
      <alignment horizontal="center" vertical="top"/>
      <protection/>
    </xf>
    <xf numFmtId="4" fontId="28" fillId="5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10" fillId="5" borderId="0" xfId="0" applyFont="1" applyFill="1" applyBorder="1" applyAlignment="1">
      <alignment horizontal="center"/>
    </xf>
    <xf numFmtId="4" fontId="27" fillId="5" borderId="22" xfId="0" applyNumberFormat="1" applyFont="1" applyFill="1" applyBorder="1" applyAlignment="1" applyProtection="1">
      <alignment horizontal="center" vertical="top"/>
      <protection/>
    </xf>
    <xf numFmtId="4" fontId="27" fillId="5" borderId="44" xfId="0" applyNumberFormat="1" applyFont="1" applyFill="1" applyBorder="1" applyAlignment="1" applyProtection="1">
      <alignment horizontal="center" vertical="top"/>
      <protection/>
    </xf>
    <xf numFmtId="4" fontId="27" fillId="5" borderId="23" xfId="0" applyNumberFormat="1" applyFont="1" applyFill="1" applyBorder="1" applyAlignment="1" applyProtection="1">
      <alignment horizontal="center" vertical="top"/>
      <protection/>
    </xf>
    <xf numFmtId="4" fontId="28" fillId="5" borderId="44" xfId="0" applyNumberFormat="1" applyFont="1" applyFill="1" applyBorder="1" applyAlignment="1" applyProtection="1">
      <alignment horizontal="center" vertical="top"/>
      <protection/>
    </xf>
    <xf numFmtId="168" fontId="6" fillId="5" borderId="5" xfId="17" applyFont="1" applyFill="1" applyBorder="1" applyAlignment="1" applyProtection="1">
      <alignment vertical="top"/>
      <protection/>
    </xf>
    <xf numFmtId="168" fontId="5" fillId="5" borderId="5" xfId="17" applyFont="1" applyFill="1" applyBorder="1" applyAlignment="1" applyProtection="1">
      <alignment vertical="top"/>
      <protection/>
    </xf>
    <xf numFmtId="168" fontId="5" fillId="5" borderId="22" xfId="17" applyFont="1" applyFill="1" applyBorder="1" applyAlignment="1" applyProtection="1">
      <alignment vertical="top"/>
      <protection/>
    </xf>
    <xf numFmtId="168" fontId="5" fillId="5" borderId="44" xfId="17" applyFont="1" applyFill="1" applyBorder="1" applyAlignment="1" applyProtection="1">
      <alignment vertical="top"/>
      <protection/>
    </xf>
    <xf numFmtId="168" fontId="5" fillId="5" borderId="23" xfId="17" applyFont="1" applyFill="1" applyBorder="1" applyAlignment="1" applyProtection="1">
      <alignment vertical="top"/>
      <protection/>
    </xf>
    <xf numFmtId="4" fontId="29" fillId="5" borderId="44" xfId="0" applyNumberFormat="1" applyFont="1" applyFill="1" applyBorder="1" applyAlignment="1" applyProtection="1">
      <alignment vertical="top"/>
      <protection/>
    </xf>
    <xf numFmtId="4" fontId="29" fillId="5" borderId="23" xfId="0" applyNumberFormat="1" applyFont="1" applyFill="1" applyBorder="1" applyAlignment="1" applyProtection="1">
      <alignment vertical="top"/>
      <protection/>
    </xf>
    <xf numFmtId="168" fontId="30" fillId="5" borderId="22" xfId="17" applyFont="1" applyFill="1" applyBorder="1" applyAlignment="1" applyProtection="1">
      <alignment vertical="top"/>
      <protection/>
    </xf>
    <xf numFmtId="168" fontId="29" fillId="5" borderId="44" xfId="17" applyFont="1" applyFill="1" applyBorder="1" applyAlignment="1" applyProtection="1">
      <alignment vertical="top"/>
      <protection/>
    </xf>
    <xf numFmtId="168" fontId="29" fillId="5" borderId="22" xfId="17" applyFont="1" applyFill="1" applyBorder="1" applyAlignment="1" applyProtection="1">
      <alignment vertical="top"/>
      <protection/>
    </xf>
    <xf numFmtId="168" fontId="29" fillId="5" borderId="23" xfId="17" applyFont="1" applyFill="1" applyBorder="1" applyAlignment="1" applyProtection="1">
      <alignment vertical="top"/>
      <protection/>
    </xf>
    <xf numFmtId="4" fontId="29" fillId="0" borderId="44" xfId="0" applyNumberFormat="1" applyFont="1" applyFill="1" applyBorder="1" applyAlignment="1" applyProtection="1">
      <alignment vertical="top"/>
      <protection/>
    </xf>
    <xf numFmtId="4" fontId="29" fillId="0" borderId="22" xfId="0" applyNumberFormat="1" applyFont="1" applyFill="1" applyBorder="1" applyAlignment="1" applyProtection="1">
      <alignment vertical="top"/>
      <protection/>
    </xf>
    <xf numFmtId="4" fontId="29" fillId="0" borderId="23" xfId="0" applyNumberFormat="1" applyFont="1" applyFill="1" applyBorder="1" applyAlignment="1" applyProtection="1">
      <alignment vertical="top"/>
      <protection/>
    </xf>
    <xf numFmtId="168" fontId="29" fillId="5" borderId="5" xfId="17" applyFont="1" applyFill="1" applyBorder="1" applyAlignment="1" applyProtection="1">
      <alignment vertical="top"/>
      <protection/>
    </xf>
    <xf numFmtId="169" fontId="0" fillId="5" borderId="38" xfId="21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62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10" fontId="0" fillId="5" borderId="53" xfId="20" applyNumberForma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5" xfId="0" applyFont="1" applyBorder="1" applyAlignment="1">
      <alignment/>
    </xf>
    <xf numFmtId="172" fontId="32" fillId="0" borderId="5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5" xfId="0" applyBorder="1" applyAlignment="1">
      <alignment/>
    </xf>
    <xf numFmtId="10" fontId="0" fillId="0" borderId="53" xfId="20" applyNumberForma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0" fontId="6" fillId="5" borderId="0" xfId="2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168" fontId="30" fillId="5" borderId="5" xfId="17" applyFont="1" applyFill="1" applyBorder="1" applyAlignment="1" applyProtection="1">
      <alignment vertical="top"/>
      <protection/>
    </xf>
    <xf numFmtId="168" fontId="30" fillId="5" borderId="44" xfId="17" applyFont="1" applyFill="1" applyBorder="1" applyAlignment="1" applyProtection="1">
      <alignment vertical="top"/>
      <protection/>
    </xf>
    <xf numFmtId="168" fontId="30" fillId="5" borderId="23" xfId="17" applyFont="1" applyFill="1" applyBorder="1" applyAlignment="1" applyProtection="1">
      <alignment vertical="top"/>
      <protection/>
    </xf>
    <xf numFmtId="4" fontId="30" fillId="0" borderId="23" xfId="0" applyNumberFormat="1" applyFont="1" applyFill="1" applyBorder="1" applyAlignment="1" applyProtection="1">
      <alignment vertical="top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247775" y="66675"/>
          <a:ext cx="4143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 Agricultura Pecuaria e Abastecimento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7629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Agricultura Pecuaria e Abastecimento.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ERVA&#199;&#195;O%20ESTRADA%20-MAJOR%20PORTO-BOMSUCESSO-%20PM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ORÇAMENTO SETOP"/>
      <sheetName val="BDI"/>
      <sheetName val="CRONOGRAMA"/>
    </sheetNames>
    <sheetDataSet>
      <sheetData sheetId="1">
        <row r="7">
          <cell r="A7" t="str">
            <v>OBRA: RECUPERAÇÃO DE ESTRADAS VICINAIS.</v>
          </cell>
        </row>
        <row r="8">
          <cell r="A8" t="str">
            <v>LOCAL:  ENTRE OS DISTRITOS DE MAJOR PORTO E BOM SUCESSO DE PATOS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9.5" customHeight="1">
      <c r="A2" s="226" t="s">
        <v>22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12.75">
      <c r="A3" s="6"/>
      <c r="B3" s="49"/>
      <c r="C3" s="49"/>
      <c r="D3" s="5"/>
      <c r="E3" s="50"/>
      <c r="F3" s="51"/>
      <c r="G3" s="5"/>
      <c r="H3" s="5" t="s">
        <v>0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227" t="s">
        <v>42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ht="12.75">
      <c r="A5" s="52"/>
      <c r="B5" s="52"/>
      <c r="C5" s="53" t="s">
        <v>0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0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228" t="s">
        <v>27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</row>
    <row r="8" spans="1:18" ht="12.75">
      <c r="A8" s="52"/>
      <c r="B8" s="52"/>
      <c r="C8" s="52"/>
      <c r="D8" s="53"/>
      <c r="E8" s="54"/>
      <c r="F8" s="55"/>
      <c r="G8" s="52"/>
      <c r="H8" s="52" t="s">
        <v>0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8</v>
      </c>
      <c r="L12" s="18"/>
      <c r="M12" s="18"/>
      <c r="N12" s="18"/>
      <c r="O12" s="18" t="s">
        <v>0</v>
      </c>
      <c r="P12" s="19" t="s">
        <v>0</v>
      </c>
      <c r="Q12" s="19" t="s">
        <v>0</v>
      </c>
      <c r="R12" s="20"/>
    </row>
    <row r="13" spans="1:18" ht="12">
      <c r="A13" s="21" t="s">
        <v>1</v>
      </c>
      <c r="B13" s="22" t="s">
        <v>9</v>
      </c>
      <c r="C13" s="22"/>
      <c r="D13" s="22" t="s">
        <v>10</v>
      </c>
      <c r="E13" s="23" t="s">
        <v>2</v>
      </c>
      <c r="F13" s="23" t="s">
        <v>11</v>
      </c>
      <c r="G13" s="24" t="s">
        <v>24</v>
      </c>
      <c r="H13" s="25"/>
      <c r="I13" s="24" t="s">
        <v>25</v>
      </c>
      <c r="J13" s="25"/>
      <c r="K13" s="24" t="s">
        <v>26</v>
      </c>
      <c r="L13" s="25"/>
      <c r="M13" s="24" t="s">
        <v>41</v>
      </c>
      <c r="N13" s="25"/>
      <c r="O13" s="24" t="s">
        <v>12</v>
      </c>
      <c r="P13" s="25"/>
      <c r="Q13" s="24" t="s">
        <v>12</v>
      </c>
      <c r="R13" s="26"/>
    </row>
    <row r="14" spans="1:18" ht="12" customHeight="1">
      <c r="A14" s="21"/>
      <c r="B14" s="27" t="s">
        <v>13</v>
      </c>
      <c r="C14" s="28"/>
      <c r="D14" s="28" t="s">
        <v>14</v>
      </c>
      <c r="E14" s="29" t="s">
        <v>15</v>
      </c>
      <c r="F14" s="23" t="s">
        <v>15</v>
      </c>
      <c r="G14" s="30" t="s">
        <v>16</v>
      </c>
      <c r="H14" s="30" t="s">
        <v>17</v>
      </c>
      <c r="I14" s="30" t="s">
        <v>16</v>
      </c>
      <c r="J14" s="30" t="s">
        <v>17</v>
      </c>
      <c r="K14" s="30" t="s">
        <v>16</v>
      </c>
      <c r="L14" s="30" t="s">
        <v>17</v>
      </c>
      <c r="M14" s="30" t="s">
        <v>16</v>
      </c>
      <c r="N14" s="30" t="s">
        <v>17</v>
      </c>
      <c r="O14" s="30" t="s">
        <v>16</v>
      </c>
      <c r="P14" s="30" t="s">
        <v>17</v>
      </c>
      <c r="Q14" s="30" t="s">
        <v>16</v>
      </c>
      <c r="R14" s="31" t="s">
        <v>17</v>
      </c>
    </row>
    <row r="15" spans="1:18" ht="19.5" customHeight="1">
      <c r="A15" s="32">
        <v>1</v>
      </c>
      <c r="B15" s="33" t="s">
        <v>35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18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3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4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19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28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36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29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5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6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30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31</v>
      </c>
      <c r="B26" s="41" t="s">
        <v>38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32</v>
      </c>
      <c r="B27" s="41" t="s">
        <v>39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37</v>
      </c>
      <c r="B28" s="41" t="s">
        <v>40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33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34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219" t="s">
        <v>20</v>
      </c>
      <c r="B32" s="220"/>
      <c r="C32" s="221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222" t="s">
        <v>23</v>
      </c>
      <c r="B34" s="223"/>
      <c r="C34" s="224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5.421875" style="0" bestFit="1" customWidth="1"/>
    <col min="2" max="2" width="11.57421875" style="0" customWidth="1"/>
    <col min="3" max="3" width="52.00390625" style="0" customWidth="1"/>
    <col min="4" max="4" width="11.57421875" style="0" customWidth="1"/>
    <col min="5" max="5" width="15.28125" style="0" customWidth="1"/>
    <col min="6" max="6" width="11.00390625" style="0" customWidth="1"/>
    <col min="7" max="7" width="10.57421875" style="0" customWidth="1"/>
    <col min="8" max="8" width="13.421875" style="0" customWidth="1"/>
  </cols>
  <sheetData>
    <row r="1" spans="1:8" ht="60.75" customHeight="1" thickBot="1" thickTop="1">
      <c r="A1" s="268"/>
      <c r="B1" s="269"/>
      <c r="C1" s="270"/>
      <c r="D1" s="270"/>
      <c r="E1" s="270"/>
      <c r="F1" s="270"/>
      <c r="G1" s="270"/>
      <c r="H1" s="271"/>
    </row>
    <row r="2" spans="1:8" ht="16.5" thickBot="1">
      <c r="A2" s="272" t="s">
        <v>95</v>
      </c>
      <c r="B2" s="273"/>
      <c r="C2" s="273"/>
      <c r="D2" s="273"/>
      <c r="E2" s="273"/>
      <c r="F2" s="273"/>
      <c r="G2" s="273"/>
      <c r="H2" s="274"/>
    </row>
    <row r="3" spans="1:8" ht="3.75" customHeight="1" thickBot="1">
      <c r="A3" s="275"/>
      <c r="B3" s="276"/>
      <c r="C3" s="276"/>
      <c r="D3" s="276"/>
      <c r="E3" s="276"/>
      <c r="F3" s="276"/>
      <c r="G3" s="276"/>
      <c r="H3" s="277"/>
    </row>
    <row r="4" spans="1:8" ht="19.5" customHeight="1" thickBot="1">
      <c r="A4" s="253" t="s">
        <v>96</v>
      </c>
      <c r="B4" s="254"/>
      <c r="C4" s="254"/>
      <c r="D4" s="254"/>
      <c r="E4" s="254"/>
      <c r="F4" s="254"/>
      <c r="G4" s="254"/>
      <c r="H4" s="255"/>
    </row>
    <row r="5" spans="1:8" ht="3.75" customHeight="1" thickBot="1">
      <c r="A5" s="128"/>
      <c r="B5" s="129"/>
      <c r="C5" s="129"/>
      <c r="D5" s="129"/>
      <c r="E5" s="129"/>
      <c r="F5" s="129"/>
      <c r="G5" s="129"/>
      <c r="H5" s="130"/>
    </row>
    <row r="6" spans="1:8" ht="19.5" customHeight="1">
      <c r="A6" s="256" t="s">
        <v>115</v>
      </c>
      <c r="B6" s="257"/>
      <c r="C6" s="257"/>
      <c r="D6" s="257"/>
      <c r="E6" s="258"/>
      <c r="F6" s="259" t="s">
        <v>97</v>
      </c>
      <c r="G6" s="260"/>
      <c r="H6" s="261"/>
    </row>
    <row r="7" spans="1:8" ht="14.25" customHeight="1">
      <c r="A7" s="262" t="s">
        <v>98</v>
      </c>
      <c r="B7" s="263"/>
      <c r="C7" s="263"/>
      <c r="D7" s="263"/>
      <c r="E7" s="264"/>
      <c r="F7" s="265" t="s">
        <v>114</v>
      </c>
      <c r="G7" s="266"/>
      <c r="H7" s="267"/>
    </row>
    <row r="8" spans="1:8" ht="19.5" customHeight="1">
      <c r="A8" s="216" t="s">
        <v>117</v>
      </c>
      <c r="B8" s="217"/>
      <c r="C8" s="217"/>
      <c r="D8" s="218"/>
      <c r="E8" s="240" t="s">
        <v>99</v>
      </c>
      <c r="F8" s="241"/>
      <c r="G8" s="241"/>
      <c r="H8" s="242"/>
    </row>
    <row r="9" spans="1:8" ht="32.25" customHeight="1">
      <c r="A9" s="243" t="s">
        <v>100</v>
      </c>
      <c r="B9" s="244"/>
      <c r="C9" s="244"/>
      <c r="D9" s="245"/>
      <c r="E9" s="246" t="s">
        <v>101</v>
      </c>
      <c r="F9" s="248" t="s">
        <v>102</v>
      </c>
      <c r="G9" s="131" t="s">
        <v>103</v>
      </c>
      <c r="H9" s="170" t="s">
        <v>104</v>
      </c>
    </row>
    <row r="10" spans="1:8" ht="19.5" customHeight="1" thickBot="1">
      <c r="A10" s="250" t="s">
        <v>113</v>
      </c>
      <c r="B10" s="251"/>
      <c r="C10" s="251"/>
      <c r="D10" s="252"/>
      <c r="E10" s="247"/>
      <c r="F10" s="249"/>
      <c r="G10" s="132" t="s">
        <v>105</v>
      </c>
      <c r="H10" s="215">
        <v>0.2552</v>
      </c>
    </row>
    <row r="11" spans="1:8" ht="40.5" customHeight="1" thickBot="1">
      <c r="A11" s="171" t="s">
        <v>1</v>
      </c>
      <c r="B11" s="133" t="s">
        <v>82</v>
      </c>
      <c r="C11" s="133" t="s">
        <v>45</v>
      </c>
      <c r="D11" s="133" t="s">
        <v>106</v>
      </c>
      <c r="E11" s="133" t="s">
        <v>107</v>
      </c>
      <c r="F11" s="134" t="s">
        <v>108</v>
      </c>
      <c r="G11" s="134" t="s">
        <v>109</v>
      </c>
      <c r="H11" s="172" t="s">
        <v>110</v>
      </c>
    </row>
    <row r="12" spans="1:8" ht="6.75" customHeight="1">
      <c r="A12" s="173"/>
      <c r="B12" s="135"/>
      <c r="C12" s="135"/>
      <c r="D12" s="135"/>
      <c r="E12" s="135"/>
      <c r="F12" s="136"/>
      <c r="G12" s="136"/>
      <c r="H12" s="174"/>
    </row>
    <row r="13" spans="1:8" s="140" customFormat="1" ht="16.5" customHeight="1">
      <c r="A13" s="175">
        <v>1</v>
      </c>
      <c r="B13" s="137"/>
      <c r="C13" s="160" t="s">
        <v>71</v>
      </c>
      <c r="D13" s="138" t="s">
        <v>111</v>
      </c>
      <c r="E13" s="138"/>
      <c r="F13" s="138"/>
      <c r="G13" s="139"/>
      <c r="H13" s="176"/>
    </row>
    <row r="14" spans="1:8" s="140" customFormat="1" ht="27" customHeight="1">
      <c r="A14" s="177" t="s">
        <v>7</v>
      </c>
      <c r="B14" s="72" t="s">
        <v>49</v>
      </c>
      <c r="C14" s="73" t="s">
        <v>77</v>
      </c>
      <c r="D14" s="74" t="s">
        <v>15</v>
      </c>
      <c r="E14" s="75">
        <v>0.5</v>
      </c>
      <c r="F14" s="75">
        <f>(H25+H30)/(100%+H10)</f>
        <v>175489.72000000003</v>
      </c>
      <c r="G14" s="145">
        <f>F14*$H$10+F14</f>
        <v>220274.69654400003</v>
      </c>
      <c r="H14" s="178">
        <f>G14*E14%</f>
        <v>1101.3734827200003</v>
      </c>
    </row>
    <row r="15" spans="1:8" s="140" customFormat="1" ht="79.5" customHeight="1">
      <c r="A15" s="177" t="s">
        <v>72</v>
      </c>
      <c r="B15" s="72" t="s">
        <v>76</v>
      </c>
      <c r="C15" s="73" t="s">
        <v>79</v>
      </c>
      <c r="D15" s="74" t="s">
        <v>78</v>
      </c>
      <c r="E15" s="75">
        <v>1</v>
      </c>
      <c r="F15" s="75">
        <v>694.45</v>
      </c>
      <c r="G15" s="145">
        <f>F15*$H$10+F15</f>
        <v>871.67364</v>
      </c>
      <c r="H15" s="178">
        <f>G15*E15</f>
        <v>871.67364</v>
      </c>
    </row>
    <row r="16" spans="1:8" s="140" customFormat="1" ht="12.75" customHeight="1">
      <c r="A16" s="177"/>
      <c r="B16" s="141"/>
      <c r="C16" s="76" t="s">
        <v>75</v>
      </c>
      <c r="D16" s="142"/>
      <c r="E16" s="143"/>
      <c r="F16" s="144"/>
      <c r="G16" s="145"/>
      <c r="H16" s="179">
        <f>SUM(H14:H15)</f>
        <v>1973.0471227200003</v>
      </c>
    </row>
    <row r="17" spans="1:8" s="140" customFormat="1" ht="12.75" customHeight="1">
      <c r="A17" s="177"/>
      <c r="B17" s="141"/>
      <c r="C17" s="73"/>
      <c r="D17" s="142"/>
      <c r="E17" s="143"/>
      <c r="F17" s="144"/>
      <c r="G17" s="145"/>
      <c r="H17" s="178"/>
    </row>
    <row r="18" spans="1:9" ht="12.75" customHeight="1">
      <c r="A18" s="180">
        <v>2</v>
      </c>
      <c r="B18" s="147"/>
      <c r="C18" s="167" t="s">
        <v>50</v>
      </c>
      <c r="D18" s="148"/>
      <c r="E18" s="149"/>
      <c r="F18" s="150"/>
      <c r="G18" s="151"/>
      <c r="H18" s="181"/>
      <c r="I18" s="152"/>
    </row>
    <row r="19" spans="1:9" s="70" customFormat="1" ht="26.25" customHeight="1">
      <c r="A19" s="184"/>
      <c r="B19" s="72" t="s">
        <v>52</v>
      </c>
      <c r="C19" s="73" t="s">
        <v>51</v>
      </c>
      <c r="D19" s="74" t="s">
        <v>53</v>
      </c>
      <c r="E19" s="169">
        <v>33600</v>
      </c>
      <c r="F19" s="214">
        <v>0.24</v>
      </c>
      <c r="G19" s="145">
        <f aca="true" t="shared" si="0" ref="G19:G24">F19*$H$10+F19</f>
        <v>0.30124799999999996</v>
      </c>
      <c r="H19" s="178">
        <f aca="true" t="shared" si="1" ref="H19:H24">G19*E19</f>
        <v>10121.932799999999</v>
      </c>
      <c r="I19" s="96"/>
    </row>
    <row r="20" spans="1:9" s="70" customFormat="1" ht="12.75" customHeight="1">
      <c r="A20" s="182" t="s">
        <v>43</v>
      </c>
      <c r="B20" s="72" t="s">
        <v>56</v>
      </c>
      <c r="C20" s="72" t="s">
        <v>55</v>
      </c>
      <c r="D20" s="74" t="s">
        <v>53</v>
      </c>
      <c r="E20" s="75">
        <v>100800</v>
      </c>
      <c r="F20" s="77">
        <v>0.0418</v>
      </c>
      <c r="G20" s="145">
        <f t="shared" si="0"/>
        <v>0.05246736</v>
      </c>
      <c r="H20" s="178">
        <f t="shared" si="1"/>
        <v>5288.709887999999</v>
      </c>
      <c r="I20" s="96"/>
    </row>
    <row r="21" spans="1:9" s="70" customFormat="1" ht="25.5" customHeight="1">
      <c r="A21" s="182" t="s">
        <v>44</v>
      </c>
      <c r="B21" s="72" t="s">
        <v>67</v>
      </c>
      <c r="C21" s="73" t="s">
        <v>58</v>
      </c>
      <c r="D21" s="74" t="s">
        <v>70</v>
      </c>
      <c r="E21" s="75">
        <v>80640</v>
      </c>
      <c r="F21" s="75">
        <v>0.62</v>
      </c>
      <c r="G21" s="145">
        <f t="shared" si="0"/>
        <v>0.778224</v>
      </c>
      <c r="H21" s="178">
        <f t="shared" si="1"/>
        <v>62755.983360000006</v>
      </c>
      <c r="I21" s="96"/>
    </row>
    <row r="22" spans="1:9" s="70" customFormat="1" ht="25.5" customHeight="1">
      <c r="A22" s="182" t="s">
        <v>46</v>
      </c>
      <c r="B22" s="72" t="s">
        <v>68</v>
      </c>
      <c r="C22" s="73" t="s">
        <v>60</v>
      </c>
      <c r="D22" s="74" t="s">
        <v>59</v>
      </c>
      <c r="E22" s="75">
        <v>8064</v>
      </c>
      <c r="F22" s="75">
        <v>5.37</v>
      </c>
      <c r="G22" s="145">
        <f t="shared" si="0"/>
        <v>6.740424</v>
      </c>
      <c r="H22" s="178">
        <f t="shared" si="1"/>
        <v>54354.779136</v>
      </c>
      <c r="I22" s="96"/>
    </row>
    <row r="23" spans="1:9" s="70" customFormat="1" ht="24.75" customHeight="1">
      <c r="A23" s="182" t="s">
        <v>54</v>
      </c>
      <c r="B23" s="72" t="s">
        <v>69</v>
      </c>
      <c r="C23" s="73" t="s">
        <v>61</v>
      </c>
      <c r="D23" s="74" t="s">
        <v>59</v>
      </c>
      <c r="E23" s="75">
        <v>3360</v>
      </c>
      <c r="F23" s="75">
        <v>3.55</v>
      </c>
      <c r="G23" s="145">
        <f t="shared" si="0"/>
        <v>4.455959999999999</v>
      </c>
      <c r="H23" s="178">
        <f t="shared" si="1"/>
        <v>14972.025599999997</v>
      </c>
      <c r="I23" s="96"/>
    </row>
    <row r="24" spans="1:9" s="70" customFormat="1" ht="12.75" customHeight="1">
      <c r="A24" s="183" t="s">
        <v>57</v>
      </c>
      <c r="B24" s="161"/>
      <c r="C24" s="73" t="s">
        <v>62</v>
      </c>
      <c r="D24" s="74" t="s">
        <v>59</v>
      </c>
      <c r="E24" s="75">
        <v>8064</v>
      </c>
      <c r="F24" s="75">
        <v>6</v>
      </c>
      <c r="G24" s="145">
        <f t="shared" si="0"/>
        <v>7.5312</v>
      </c>
      <c r="H24" s="178">
        <f t="shared" si="1"/>
        <v>60731.5968</v>
      </c>
      <c r="I24" s="96"/>
    </row>
    <row r="25" spans="1:9" s="70" customFormat="1" ht="12.75" customHeight="1">
      <c r="A25" s="184"/>
      <c r="B25" s="161"/>
      <c r="C25" s="78" t="s">
        <v>73</v>
      </c>
      <c r="D25" s="163"/>
      <c r="E25" s="164"/>
      <c r="F25" s="165"/>
      <c r="G25" s="166"/>
      <c r="H25" s="186">
        <f>SUM(H19:H24)</f>
        <v>208225.027584</v>
      </c>
      <c r="I25" s="96"/>
    </row>
    <row r="26" spans="1:9" s="70" customFormat="1" ht="12.75" customHeight="1">
      <c r="A26" s="184"/>
      <c r="B26" s="161"/>
      <c r="C26" s="162"/>
      <c r="D26" s="163"/>
      <c r="E26" s="164"/>
      <c r="F26" s="165"/>
      <c r="G26" s="166"/>
      <c r="H26" s="185"/>
      <c r="I26" s="96"/>
    </row>
    <row r="27" spans="1:9" s="70" customFormat="1" ht="12.75" customHeight="1">
      <c r="A27" s="184"/>
      <c r="B27" s="161"/>
      <c r="C27" s="78" t="s">
        <v>63</v>
      </c>
      <c r="D27" s="163"/>
      <c r="E27" s="164"/>
      <c r="F27" s="165"/>
      <c r="G27" s="166"/>
      <c r="H27" s="185"/>
      <c r="I27" s="96"/>
    </row>
    <row r="28" spans="1:9" s="70" customFormat="1" ht="24.75" customHeight="1">
      <c r="A28" s="182" t="s">
        <v>47</v>
      </c>
      <c r="B28" s="72" t="s">
        <v>69</v>
      </c>
      <c r="C28" s="73" t="s">
        <v>64</v>
      </c>
      <c r="D28" s="74" t="s">
        <v>59</v>
      </c>
      <c r="E28" s="169">
        <v>140</v>
      </c>
      <c r="F28" s="75">
        <v>3.55</v>
      </c>
      <c r="G28" s="145">
        <f>F28*$H$10+F28</f>
        <v>4.455959999999999</v>
      </c>
      <c r="H28" s="178">
        <f>G28*E28</f>
        <v>623.8343999999998</v>
      </c>
      <c r="I28" s="96"/>
    </row>
    <row r="29" spans="1:9" s="70" customFormat="1" ht="25.5" customHeight="1">
      <c r="A29" s="182" t="s">
        <v>48</v>
      </c>
      <c r="B29" s="161"/>
      <c r="C29" s="73" t="s">
        <v>65</v>
      </c>
      <c r="D29" s="74" t="s">
        <v>78</v>
      </c>
      <c r="E29" s="169">
        <v>70</v>
      </c>
      <c r="F29" s="75">
        <v>130.04</v>
      </c>
      <c r="G29" s="145">
        <f>F29*$H$10+F29</f>
        <v>163.22620799999999</v>
      </c>
      <c r="H29" s="178">
        <f>G29*E29</f>
        <v>11425.83456</v>
      </c>
      <c r="I29" s="96"/>
    </row>
    <row r="30" spans="1:9" s="70" customFormat="1" ht="12.75" customHeight="1">
      <c r="A30" s="184"/>
      <c r="B30" s="161"/>
      <c r="C30" s="78" t="s">
        <v>74</v>
      </c>
      <c r="D30" s="163"/>
      <c r="E30" s="164"/>
      <c r="F30" s="165"/>
      <c r="G30" s="166"/>
      <c r="H30" s="186">
        <f>SUM(H28:H29)</f>
        <v>12049.668959999999</v>
      </c>
      <c r="I30" s="96"/>
    </row>
    <row r="31" spans="1:8" ht="16.5" customHeight="1">
      <c r="A31" s="187"/>
      <c r="B31" s="141"/>
      <c r="C31" s="146"/>
      <c r="D31" s="153"/>
      <c r="E31" s="145"/>
      <c r="F31" s="145"/>
      <c r="G31" s="145"/>
      <c r="H31" s="188"/>
    </row>
    <row r="32" spans="1:8" ht="16.5" customHeight="1" thickBot="1">
      <c r="A32" s="189"/>
      <c r="B32" s="154"/>
      <c r="C32" s="155"/>
      <c r="D32" s="154"/>
      <c r="E32" s="156"/>
      <c r="F32" s="156"/>
      <c r="G32" s="156"/>
      <c r="H32" s="190"/>
    </row>
    <row r="33" spans="1:8" ht="18" customHeight="1" thickBot="1">
      <c r="A33" s="231" t="s">
        <v>112</v>
      </c>
      <c r="B33" s="232"/>
      <c r="C33" s="232"/>
      <c r="D33" s="232"/>
      <c r="E33" s="232"/>
      <c r="F33" s="232"/>
      <c r="G33" s="232"/>
      <c r="H33" s="191">
        <f>H30+H25+H16</f>
        <v>222247.74366672</v>
      </c>
    </row>
    <row r="34" spans="1:8" ht="18" customHeight="1">
      <c r="A34" s="237" t="s">
        <v>66</v>
      </c>
      <c r="B34" s="238"/>
      <c r="C34" s="238"/>
      <c r="D34" s="238"/>
      <c r="E34" s="238"/>
      <c r="F34" s="238"/>
      <c r="G34" s="238"/>
      <c r="H34" s="239"/>
    </row>
    <row r="35" spans="1:8" ht="18" customHeight="1">
      <c r="A35" s="192"/>
      <c r="B35" s="168"/>
      <c r="C35" s="168"/>
      <c r="D35" s="168"/>
      <c r="E35" s="168"/>
      <c r="F35" s="168"/>
      <c r="G35" s="168"/>
      <c r="H35" s="193"/>
    </row>
    <row r="36" spans="1:8" ht="18" customHeight="1">
      <c r="A36" s="192"/>
      <c r="B36" s="168"/>
      <c r="C36" s="168"/>
      <c r="D36" s="168"/>
      <c r="E36" s="168"/>
      <c r="F36" s="168"/>
      <c r="G36" s="168"/>
      <c r="H36" s="193"/>
    </row>
    <row r="37" spans="1:8" ht="11.25" customHeight="1">
      <c r="A37" s="194"/>
      <c r="B37" s="233"/>
      <c r="C37" s="233"/>
      <c r="D37" s="157"/>
      <c r="E37" s="234"/>
      <c r="F37" s="234"/>
      <c r="G37" s="158"/>
      <c r="H37" s="195"/>
    </row>
    <row r="38" spans="1:8" ht="12.75">
      <c r="A38" s="196"/>
      <c r="B38" s="235" t="s">
        <v>119</v>
      </c>
      <c r="C38" s="235"/>
      <c r="D38" s="159"/>
      <c r="E38" s="236" t="s">
        <v>93</v>
      </c>
      <c r="F38" s="236"/>
      <c r="G38" s="126"/>
      <c r="H38" s="197"/>
    </row>
    <row r="39" spans="1:8" ht="11.25" customHeight="1">
      <c r="A39" s="194"/>
      <c r="B39" s="229"/>
      <c r="C39" s="229"/>
      <c r="D39" s="157"/>
      <c r="E39" s="229"/>
      <c r="F39" s="229"/>
      <c r="G39" s="158"/>
      <c r="H39" s="195"/>
    </row>
    <row r="40" spans="1:8" ht="13.5" thickBot="1">
      <c r="A40" s="198"/>
      <c r="B40" s="230"/>
      <c r="C40" s="230"/>
      <c r="D40" s="199"/>
      <c r="E40" s="230"/>
      <c r="F40" s="230"/>
      <c r="G40" s="200"/>
      <c r="H40" s="201"/>
    </row>
    <row r="41" ht="4.5" customHeight="1"/>
  </sheetData>
  <sheetProtection password="F751" sheet="1" objects="1" scenarios="1"/>
  <mergeCells count="25"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E9:E10"/>
    <mergeCell ref="F9:F10"/>
    <mergeCell ref="A10:D10"/>
    <mergeCell ref="A33:G33"/>
    <mergeCell ref="B37:C37"/>
    <mergeCell ref="E37:F37"/>
    <mergeCell ref="B38:C38"/>
    <mergeCell ref="E38:F38"/>
    <mergeCell ref="A34:H34"/>
    <mergeCell ref="B39:C39"/>
    <mergeCell ref="E39:F39"/>
    <mergeCell ref="B40:C40"/>
    <mergeCell ref="E40:F40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70" r:id="rId4"/>
  <headerFooter alignWithMargins="0">
    <oddFooter>&amp;CPágina &amp;P de &amp;N</oddFooter>
  </headerFooter>
  <drawing r:id="rId3"/>
  <legacyDrawing r:id="rId2"/>
  <oleObjects>
    <oleObject progId="Word.Picture.8" shapeId="550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M7" sqref="M7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11" max="11" width="21.7109375" style="0" customWidth="1"/>
  </cols>
  <sheetData>
    <row r="1" spans="1:11" ht="23.25">
      <c r="A1" s="309" t="s">
        <v>123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5.75">
      <c r="A2" s="310" t="s">
        <v>124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23.25">
      <c r="A3" s="311"/>
      <c r="B3" s="311"/>
      <c r="C3" s="311"/>
      <c r="D3" s="311"/>
      <c r="E3" s="311"/>
      <c r="F3" s="311"/>
      <c r="G3" s="311"/>
      <c r="H3" s="312"/>
      <c r="I3" s="313"/>
      <c r="J3" s="314"/>
      <c r="K3" s="314"/>
    </row>
    <row r="4" spans="1:11" ht="23.25">
      <c r="A4" s="315" t="s">
        <v>125</v>
      </c>
      <c r="B4" s="316"/>
      <c r="C4" s="316"/>
      <c r="D4" s="316"/>
      <c r="E4" s="316"/>
      <c r="F4" s="316"/>
      <c r="G4" s="316"/>
      <c r="H4" s="316"/>
      <c r="I4" s="316"/>
      <c r="J4" s="316"/>
      <c r="K4" s="317"/>
    </row>
    <row r="5" spans="1:11" ht="4.5" customHeight="1">
      <c r="A5" s="318"/>
      <c r="B5" s="318"/>
      <c r="C5" s="318"/>
      <c r="D5" s="318"/>
      <c r="E5" s="318"/>
      <c r="F5" s="318"/>
      <c r="G5" s="318"/>
      <c r="H5" s="318"/>
      <c r="I5" s="318"/>
      <c r="J5" s="314"/>
      <c r="K5" s="314"/>
    </row>
    <row r="6" spans="1:11" ht="20.25" customHeight="1">
      <c r="A6" s="319" t="str">
        <f>'[1]ORÇAMENTO SETOP'!A7:E7</f>
        <v>OBRA: RECUPERAÇÃO DE ESTRADAS VICINAIS.</v>
      </c>
      <c r="B6" s="320"/>
      <c r="C6" s="321"/>
      <c r="D6" s="321"/>
      <c r="E6" s="322"/>
      <c r="F6" s="323"/>
      <c r="G6" s="324"/>
      <c r="H6" s="324"/>
      <c r="I6" s="324"/>
      <c r="J6" s="324"/>
      <c r="K6" s="325"/>
    </row>
    <row r="7" spans="1:11" ht="20.25" customHeight="1">
      <c r="A7" s="326" t="str">
        <f>'[1]ORÇAMENTO SETOP'!A8:D8</f>
        <v>LOCAL:  ENTRE OS DISTRITOS DE MAJOR PORTO E BOM SUCESSO DE PATOS </v>
      </c>
      <c r="B7" s="327"/>
      <c r="C7" s="327"/>
      <c r="D7" s="328"/>
      <c r="E7" s="327"/>
      <c r="F7" s="329"/>
      <c r="G7" s="328"/>
      <c r="H7" s="330"/>
      <c r="I7" s="331"/>
      <c r="J7" s="330"/>
      <c r="K7" s="332"/>
    </row>
    <row r="8" spans="1:11" ht="20.25" customHeight="1">
      <c r="A8" s="326" t="s">
        <v>126</v>
      </c>
      <c r="B8" s="359"/>
      <c r="C8" s="359"/>
      <c r="D8" s="359"/>
      <c r="E8" s="360"/>
      <c r="F8" s="358" t="s">
        <v>127</v>
      </c>
      <c r="G8" s="333"/>
      <c r="H8" s="332"/>
      <c r="I8" s="331"/>
      <c r="J8" s="332"/>
      <c r="K8" s="361" t="s">
        <v>114</v>
      </c>
    </row>
    <row r="9" spans="1:11" ht="6" customHeight="1" thickBot="1">
      <c r="A9" s="334"/>
      <c r="B9" s="334"/>
      <c r="C9" s="334"/>
      <c r="D9" s="71"/>
      <c r="E9" s="71"/>
      <c r="F9" s="71"/>
      <c r="G9" s="71"/>
      <c r="H9" s="71"/>
      <c r="I9" s="71"/>
      <c r="J9" s="71"/>
      <c r="K9" s="71"/>
    </row>
    <row r="10" spans="1:11" ht="12.75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7"/>
    </row>
    <row r="11" spans="1:11" ht="12.75">
      <c r="A11" s="338" t="s">
        <v>128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40"/>
    </row>
    <row r="12" spans="1:11" ht="13.5" thickBot="1">
      <c r="A12" s="338"/>
      <c r="B12" s="339"/>
      <c r="C12" s="339"/>
      <c r="D12" s="339"/>
      <c r="E12" s="339"/>
      <c r="F12" s="339"/>
      <c r="G12" s="339"/>
      <c r="H12" s="339"/>
      <c r="I12" s="339"/>
      <c r="J12" s="339"/>
      <c r="K12" s="340"/>
    </row>
    <row r="13" spans="1:11" ht="13.5" thickBot="1">
      <c r="A13" s="338"/>
      <c r="B13" s="341">
        <v>0.01</v>
      </c>
      <c r="C13" s="339"/>
      <c r="D13" s="339"/>
      <c r="E13" s="339"/>
      <c r="F13" s="339"/>
      <c r="G13" s="339"/>
      <c r="H13" s="339"/>
      <c r="I13" s="339"/>
      <c r="J13" s="339"/>
      <c r="K13" s="340"/>
    </row>
    <row r="14" spans="1:11" ht="12.75">
      <c r="A14" s="338"/>
      <c r="B14" s="339"/>
      <c r="C14" s="339"/>
      <c r="D14" s="339"/>
      <c r="E14" s="342" t="s">
        <v>129</v>
      </c>
      <c r="F14" s="339"/>
      <c r="G14" s="339"/>
      <c r="H14" s="339"/>
      <c r="I14" s="343" t="s">
        <v>130</v>
      </c>
      <c r="J14" s="344">
        <f>1+B17+B21+B29</f>
        <v>1.0915</v>
      </c>
      <c r="K14" s="340"/>
    </row>
    <row r="15" spans="1:11" ht="12.75">
      <c r="A15" s="338" t="s">
        <v>131</v>
      </c>
      <c r="B15" s="339"/>
      <c r="C15" s="339"/>
      <c r="D15" s="339"/>
      <c r="E15" s="342" t="s">
        <v>132</v>
      </c>
      <c r="F15" s="339"/>
      <c r="G15" s="339"/>
      <c r="H15" s="339"/>
      <c r="I15" s="343" t="s">
        <v>133</v>
      </c>
      <c r="J15" s="344">
        <f>1+B13</f>
        <v>1.01</v>
      </c>
      <c r="K15" s="340"/>
    </row>
    <row r="16" spans="1:11" ht="13.5" thickBot="1">
      <c r="A16" s="338"/>
      <c r="B16" s="339"/>
      <c r="C16" s="339"/>
      <c r="D16" s="339"/>
      <c r="E16" s="342" t="s">
        <v>134</v>
      </c>
      <c r="F16" s="339"/>
      <c r="G16" s="339"/>
      <c r="H16" s="339"/>
      <c r="I16" s="343" t="s">
        <v>135</v>
      </c>
      <c r="J16" s="344">
        <f>1+B25</f>
        <v>1.0743</v>
      </c>
      <c r="K16" s="340"/>
    </row>
    <row r="17" spans="1:11" ht="13.5" thickBot="1">
      <c r="A17" s="338"/>
      <c r="B17" s="341">
        <v>0.02</v>
      </c>
      <c r="C17" s="339"/>
      <c r="D17" s="339"/>
      <c r="E17" s="342" t="s">
        <v>136</v>
      </c>
      <c r="F17" s="339"/>
      <c r="G17" s="339"/>
      <c r="H17" s="339"/>
      <c r="I17" s="343" t="s">
        <v>137</v>
      </c>
      <c r="J17" s="344">
        <f>1-C34-E34-G34-C36</f>
        <v>0.9435</v>
      </c>
      <c r="K17" s="340"/>
    </row>
    <row r="18" spans="1:11" ht="12.75">
      <c r="A18" s="338"/>
      <c r="B18" s="339"/>
      <c r="C18" s="339"/>
      <c r="D18" s="339"/>
      <c r="E18" s="339"/>
      <c r="F18" s="339"/>
      <c r="G18" s="339"/>
      <c r="H18" s="339"/>
      <c r="I18" s="339"/>
      <c r="J18" s="339"/>
      <c r="K18" s="340"/>
    </row>
    <row r="19" spans="1:11" ht="12.75">
      <c r="A19" s="338" t="s">
        <v>138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40"/>
    </row>
    <row r="20" spans="1:11" ht="13.5" thickBot="1">
      <c r="A20" s="338"/>
      <c r="B20" s="339"/>
      <c r="C20" s="339"/>
      <c r="D20" s="339"/>
      <c r="E20" s="339"/>
      <c r="F20" s="339"/>
      <c r="G20" s="339"/>
      <c r="H20" s="339"/>
      <c r="I20" s="339"/>
      <c r="J20" s="339"/>
      <c r="K20" s="340"/>
    </row>
    <row r="21" spans="1:11" ht="13.5" thickBot="1">
      <c r="A21" s="338"/>
      <c r="B21" s="341">
        <v>0.0675</v>
      </c>
      <c r="C21" s="339"/>
      <c r="D21" s="339"/>
      <c r="E21" s="339"/>
      <c r="F21" s="339"/>
      <c r="G21" s="339"/>
      <c r="H21" s="339"/>
      <c r="I21" s="339"/>
      <c r="J21" s="339"/>
      <c r="K21" s="340"/>
    </row>
    <row r="22" spans="1:11" ht="12.75">
      <c r="A22" s="338"/>
      <c r="B22" s="339"/>
      <c r="C22" s="339"/>
      <c r="D22" s="339"/>
      <c r="E22" s="339"/>
      <c r="F22" s="339"/>
      <c r="G22" s="339"/>
      <c r="H22" s="339"/>
      <c r="I22" s="339"/>
      <c r="J22" s="339"/>
      <c r="K22" s="340"/>
    </row>
    <row r="23" spans="1:11" ht="12.75">
      <c r="A23" s="338" t="s">
        <v>139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40"/>
    </row>
    <row r="24" spans="1:11" ht="13.5" thickBot="1">
      <c r="A24" s="338"/>
      <c r="B24" s="339"/>
      <c r="C24" s="339"/>
      <c r="D24" s="339"/>
      <c r="E24" s="339"/>
      <c r="F24" s="339"/>
      <c r="G24" s="339"/>
      <c r="H24" s="339"/>
      <c r="I24" s="339"/>
      <c r="J24" s="339"/>
      <c r="K24" s="340"/>
    </row>
    <row r="25" spans="1:11" ht="13.5" thickBot="1">
      <c r="A25" s="338"/>
      <c r="B25" s="341">
        <v>0.0743</v>
      </c>
      <c r="C25" s="339"/>
      <c r="D25" s="339"/>
      <c r="E25" s="339"/>
      <c r="F25" s="339"/>
      <c r="G25" s="339"/>
      <c r="H25" s="339"/>
      <c r="I25" s="339"/>
      <c r="J25" s="339"/>
      <c r="K25" s="340"/>
    </row>
    <row r="26" spans="1:11" ht="12.75">
      <c r="A26" s="338"/>
      <c r="B26" s="339"/>
      <c r="C26" s="339"/>
      <c r="D26" s="339"/>
      <c r="E26" s="339"/>
      <c r="F26" s="339"/>
      <c r="G26" s="339"/>
      <c r="H26" s="339"/>
      <c r="I26" s="339"/>
      <c r="J26" s="339"/>
      <c r="K26" s="340"/>
    </row>
    <row r="27" spans="1:11" ht="12.75">
      <c r="A27" s="338" t="s">
        <v>140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40"/>
    </row>
    <row r="28" spans="1:11" ht="13.5" thickBot="1">
      <c r="A28" s="338"/>
      <c r="B28" s="339"/>
      <c r="C28" s="339"/>
      <c r="D28" s="339"/>
      <c r="E28" s="339"/>
      <c r="F28" s="339"/>
      <c r="G28" s="339"/>
      <c r="H28" s="339"/>
      <c r="I28" s="339"/>
      <c r="J28" s="339"/>
      <c r="K28" s="340"/>
    </row>
    <row r="29" spans="1:11" ht="13.5" thickBot="1">
      <c r="A29" s="338"/>
      <c r="B29" s="341">
        <v>0.004</v>
      </c>
      <c r="C29" s="339"/>
      <c r="D29" s="339"/>
      <c r="E29" s="339"/>
      <c r="F29" s="339"/>
      <c r="G29" s="339"/>
      <c r="H29" s="339"/>
      <c r="I29" s="339"/>
      <c r="J29" s="339"/>
      <c r="K29" s="340"/>
    </row>
    <row r="30" spans="1:11" ht="12.75">
      <c r="A30" s="338"/>
      <c r="B30" s="345"/>
      <c r="C30" s="339"/>
      <c r="D30" s="339"/>
      <c r="E30" s="339"/>
      <c r="F30" s="339"/>
      <c r="G30" s="339"/>
      <c r="H30" s="339"/>
      <c r="I30" s="339"/>
      <c r="J30" s="339"/>
      <c r="K30" s="340"/>
    </row>
    <row r="31" spans="1:11" ht="25.5" customHeight="1">
      <c r="A31" s="346" t="s">
        <v>141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8"/>
    </row>
    <row r="32" spans="1:11" ht="12.75">
      <c r="A32" s="349" t="s">
        <v>142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40"/>
    </row>
    <row r="33" spans="1:11" ht="13.5" thickBot="1">
      <c r="A33" s="338"/>
      <c r="B33" s="339"/>
      <c r="C33" s="339"/>
      <c r="D33" s="339"/>
      <c r="E33" s="339"/>
      <c r="F33" s="339"/>
      <c r="G33" s="339"/>
      <c r="H33" s="339"/>
      <c r="I33" s="339"/>
      <c r="J33" s="339"/>
      <c r="K33" s="340"/>
    </row>
    <row r="34" spans="1:11" ht="13.5" thickBot="1">
      <c r="A34" s="338"/>
      <c r="B34" s="339" t="s">
        <v>143</v>
      </c>
      <c r="C34" s="350">
        <v>0.03</v>
      </c>
      <c r="D34" s="351" t="s">
        <v>144</v>
      </c>
      <c r="E34" s="350">
        <v>0.0065</v>
      </c>
      <c r="F34" s="351" t="s">
        <v>145</v>
      </c>
      <c r="G34" s="341">
        <v>0.02</v>
      </c>
      <c r="H34" s="339"/>
      <c r="I34" s="339"/>
      <c r="J34" s="352"/>
      <c r="K34" s="340"/>
    </row>
    <row r="35" spans="1:11" ht="13.5" thickBot="1">
      <c r="A35" s="338"/>
      <c r="B35" s="339"/>
      <c r="C35" s="339"/>
      <c r="D35" s="339"/>
      <c r="E35" s="339"/>
      <c r="F35" s="339"/>
      <c r="G35" s="339"/>
      <c r="H35" s="339"/>
      <c r="I35" s="339"/>
      <c r="J35" s="352"/>
      <c r="K35" s="340"/>
    </row>
    <row r="36" spans="1:11" ht="13.5" thickBot="1">
      <c r="A36" s="338"/>
      <c r="B36" s="339" t="s">
        <v>146</v>
      </c>
      <c r="C36" s="350">
        <v>0</v>
      </c>
      <c r="D36" s="339"/>
      <c r="E36" s="339"/>
      <c r="F36" s="345"/>
      <c r="G36" s="339"/>
      <c r="H36" s="339"/>
      <c r="I36" s="352"/>
      <c r="J36" s="339"/>
      <c r="K36" s="340"/>
    </row>
    <row r="37" spans="1:11" ht="12.75">
      <c r="A37" s="338"/>
      <c r="B37" s="339"/>
      <c r="C37" s="339"/>
      <c r="D37" s="339"/>
      <c r="E37" s="339"/>
      <c r="F37" s="339"/>
      <c r="G37" s="339"/>
      <c r="H37" s="339"/>
      <c r="I37" s="339"/>
      <c r="J37" s="339"/>
      <c r="K37" s="340"/>
    </row>
    <row r="38" spans="1:11" ht="15.75">
      <c r="A38" s="338"/>
      <c r="B38" s="353"/>
      <c r="C38" s="353" t="s">
        <v>147</v>
      </c>
      <c r="D38" s="354">
        <f>(J14*J15*J16/J17)-1</f>
        <v>0.2552458235294117</v>
      </c>
      <c r="E38" s="339"/>
      <c r="F38" s="339"/>
      <c r="G38" s="339"/>
      <c r="H38" s="339"/>
      <c r="I38" s="339"/>
      <c r="J38" s="339"/>
      <c r="K38" s="340"/>
    </row>
    <row r="39" spans="1:11" ht="13.5" thickBot="1">
      <c r="A39" s="355"/>
      <c r="B39" s="356"/>
      <c r="C39" s="356"/>
      <c r="D39" s="356"/>
      <c r="E39" s="356"/>
      <c r="F39" s="356"/>
      <c r="G39" s="356"/>
      <c r="H39" s="356"/>
      <c r="I39" s="356"/>
      <c r="J39" s="356"/>
      <c r="K39" s="357"/>
    </row>
  </sheetData>
  <mergeCells count="6">
    <mergeCell ref="A9:C9"/>
    <mergeCell ref="A31:K31"/>
    <mergeCell ref="A1:K1"/>
    <mergeCell ref="A2:K2"/>
    <mergeCell ref="A4:K4"/>
    <mergeCell ref="A5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workbookViewId="0" topLeftCell="A1">
      <selection activeCell="F37" sqref="F37"/>
    </sheetView>
  </sheetViews>
  <sheetFormatPr defaultColWidth="9.140625" defaultRowHeight="12.75"/>
  <cols>
    <col min="1" max="1" width="10.57421875" style="70" customWidth="1"/>
    <col min="2" max="2" width="10.28125" style="70" customWidth="1"/>
    <col min="3" max="3" width="40.140625" style="70" customWidth="1"/>
    <col min="4" max="4" width="14.421875" style="83" customWidth="1"/>
    <col min="5" max="5" width="15.140625" style="83" customWidth="1"/>
    <col min="6" max="6" width="16.28125" style="70" customWidth="1"/>
    <col min="7" max="7" width="15.28125" style="70" customWidth="1"/>
    <col min="8" max="8" width="15.00390625" style="70" customWidth="1"/>
    <col min="9" max="9" width="12.57421875" style="70" customWidth="1"/>
    <col min="10" max="16384" width="9.140625" style="70" customWidth="1"/>
  </cols>
  <sheetData>
    <row r="1" spans="1:9" ht="55.5" customHeight="1" thickBot="1">
      <c r="A1" s="79"/>
      <c r="B1" s="80"/>
      <c r="C1" s="80"/>
      <c r="D1" s="81"/>
      <c r="E1" s="81"/>
      <c r="F1" s="81"/>
      <c r="G1" s="81"/>
      <c r="H1" s="81"/>
      <c r="I1" s="204"/>
    </row>
    <row r="2" spans="1:9" ht="4.5" customHeight="1" thickBot="1">
      <c r="A2" s="82"/>
      <c r="B2" s="82"/>
      <c r="C2" s="82"/>
      <c r="F2" s="83"/>
      <c r="G2" s="83"/>
      <c r="H2" s="83"/>
      <c r="I2" s="82"/>
    </row>
    <row r="3" spans="1:9" ht="16.5" thickBot="1">
      <c r="A3" s="278" t="s">
        <v>80</v>
      </c>
      <c r="B3" s="279"/>
      <c r="C3" s="279"/>
      <c r="D3" s="279"/>
      <c r="E3" s="279"/>
      <c r="F3" s="279"/>
      <c r="G3" s="279"/>
      <c r="H3" s="279"/>
      <c r="I3" s="280"/>
    </row>
    <row r="4" ht="3.75" customHeight="1" thickBot="1"/>
    <row r="5" spans="1:9" ht="18" customHeight="1" thickBot="1">
      <c r="A5" s="281" t="s">
        <v>81</v>
      </c>
      <c r="B5" s="282"/>
      <c r="C5" s="282"/>
      <c r="D5" s="282"/>
      <c r="E5" s="282"/>
      <c r="F5" s="282"/>
      <c r="G5" s="282"/>
      <c r="H5" s="282"/>
      <c r="I5" s="283"/>
    </row>
    <row r="6" spans="1:9" ht="18" customHeight="1" thickBot="1">
      <c r="A6" s="284" t="s">
        <v>115</v>
      </c>
      <c r="B6" s="285"/>
      <c r="C6" s="286"/>
      <c r="D6" s="287" t="s">
        <v>118</v>
      </c>
      <c r="E6" s="285"/>
      <c r="F6" s="285"/>
      <c r="G6" s="286"/>
      <c r="H6" s="202" t="s">
        <v>114</v>
      </c>
      <c r="I6" s="203"/>
    </row>
    <row r="7" spans="1:9" ht="18" customHeight="1" thickBot="1">
      <c r="A7" s="284" t="s">
        <v>94</v>
      </c>
      <c r="B7" s="285"/>
      <c r="C7" s="286"/>
      <c r="D7" s="294" t="s">
        <v>116</v>
      </c>
      <c r="E7" s="295"/>
      <c r="F7" s="295"/>
      <c r="G7" s="295"/>
      <c r="H7" s="295"/>
      <c r="I7" s="296"/>
    </row>
    <row r="8" spans="1:9" ht="36" customHeight="1" thickBot="1">
      <c r="A8" s="84" t="s">
        <v>1</v>
      </c>
      <c r="B8" s="85" t="s">
        <v>82</v>
      </c>
      <c r="C8" s="86" t="s">
        <v>83</v>
      </c>
      <c r="D8" s="87" t="s">
        <v>84</v>
      </c>
      <c r="E8" s="87" t="s">
        <v>85</v>
      </c>
      <c r="F8" s="85" t="s">
        <v>86</v>
      </c>
      <c r="G8" s="85" t="s">
        <v>87</v>
      </c>
      <c r="H8" s="85" t="s">
        <v>88</v>
      </c>
      <c r="I8" s="205" t="s">
        <v>89</v>
      </c>
    </row>
    <row r="9" spans="1:9" ht="14.25" customHeight="1">
      <c r="A9" s="288">
        <v>1</v>
      </c>
      <c r="B9" s="290"/>
      <c r="C9" s="292" t="s">
        <v>121</v>
      </c>
      <c r="D9" s="121" t="s">
        <v>90</v>
      </c>
      <c r="E9" s="92">
        <f>E10/$E$22</f>
        <v>0.00887769248032843</v>
      </c>
      <c r="F9" s="92">
        <v>1</v>
      </c>
      <c r="G9" s="92"/>
      <c r="H9" s="92"/>
      <c r="I9" s="206"/>
    </row>
    <row r="10" spans="1:9" ht="14.25" customHeight="1">
      <c r="A10" s="289"/>
      <c r="B10" s="291"/>
      <c r="C10" s="293"/>
      <c r="D10" s="89" t="s">
        <v>91</v>
      </c>
      <c r="E10" s="90">
        <f>'ORÇAMENTO SETOP'!H16</f>
        <v>1973.0471227200003</v>
      </c>
      <c r="F10" s="90">
        <f>F9*$E$10</f>
        <v>1973.0471227200003</v>
      </c>
      <c r="G10" s="90"/>
      <c r="H10" s="90"/>
      <c r="I10" s="207"/>
    </row>
    <row r="11" spans="1:9" ht="14.25" customHeight="1">
      <c r="A11" s="289">
        <v>2</v>
      </c>
      <c r="B11" s="291"/>
      <c r="C11" s="293" t="s">
        <v>50</v>
      </c>
      <c r="D11" s="89" t="s">
        <v>90</v>
      </c>
      <c r="E11" s="92">
        <f>E12/$E$22</f>
        <v>0.9369050238649519</v>
      </c>
      <c r="F11" s="92">
        <v>1</v>
      </c>
      <c r="G11" s="92"/>
      <c r="H11" s="92"/>
      <c r="I11" s="208"/>
    </row>
    <row r="12" spans="1:9" ht="14.25" customHeight="1">
      <c r="A12" s="289"/>
      <c r="B12" s="291"/>
      <c r="C12" s="293"/>
      <c r="D12" s="89" t="s">
        <v>91</v>
      </c>
      <c r="E12" s="90">
        <f>'ORÇAMENTO SETOP'!H25</f>
        <v>208225.027584</v>
      </c>
      <c r="F12" s="90">
        <f>F11*$E$12</f>
        <v>208225.027584</v>
      </c>
      <c r="G12" s="90"/>
      <c r="H12" s="90"/>
      <c r="I12" s="207"/>
    </row>
    <row r="13" spans="1:9" ht="14.25" customHeight="1">
      <c r="A13" s="289">
        <v>3</v>
      </c>
      <c r="B13" s="291"/>
      <c r="C13" s="293" t="s">
        <v>122</v>
      </c>
      <c r="D13" s="89" t="s">
        <v>90</v>
      </c>
      <c r="E13" s="92">
        <f>E14/$E$22</f>
        <v>0.054217283654719735</v>
      </c>
      <c r="F13" s="92">
        <v>1</v>
      </c>
      <c r="G13" s="92"/>
      <c r="H13" s="92"/>
      <c r="I13" s="208"/>
    </row>
    <row r="14" spans="1:9" ht="14.25" customHeight="1">
      <c r="A14" s="289"/>
      <c r="B14" s="291"/>
      <c r="C14" s="293"/>
      <c r="D14" s="89" t="s">
        <v>91</v>
      </c>
      <c r="E14" s="90">
        <f>'ORÇAMENTO SETOP'!H30</f>
        <v>12049.668959999999</v>
      </c>
      <c r="F14" s="90">
        <f>F13*$E$14</f>
        <v>12049.668959999999</v>
      </c>
      <c r="G14" s="90"/>
      <c r="H14" s="90"/>
      <c r="I14" s="207"/>
    </row>
    <row r="15" spans="1:9" ht="14.25" customHeight="1">
      <c r="A15" s="289"/>
      <c r="B15" s="291"/>
      <c r="C15" s="293"/>
      <c r="D15" s="89"/>
      <c r="E15" s="92"/>
      <c r="F15" s="92"/>
      <c r="G15" s="92"/>
      <c r="H15" s="92"/>
      <c r="I15" s="208"/>
    </row>
    <row r="16" spans="1:9" ht="14.25" customHeight="1">
      <c r="A16" s="289"/>
      <c r="B16" s="291"/>
      <c r="C16" s="293"/>
      <c r="D16" s="89"/>
      <c r="E16" s="90"/>
      <c r="F16" s="90"/>
      <c r="G16" s="90"/>
      <c r="H16" s="90"/>
      <c r="I16" s="207"/>
    </row>
    <row r="17" spans="1:9" ht="14.25" customHeight="1">
      <c r="A17" s="297"/>
      <c r="B17" s="299"/>
      <c r="C17" s="299"/>
      <c r="D17" s="89"/>
      <c r="E17" s="91"/>
      <c r="F17" s="91"/>
      <c r="G17" s="91"/>
      <c r="H17" s="91"/>
      <c r="I17" s="206"/>
    </row>
    <row r="18" spans="1:9" ht="14.25" customHeight="1">
      <c r="A18" s="298"/>
      <c r="B18" s="300"/>
      <c r="C18" s="300"/>
      <c r="D18" s="89"/>
      <c r="E18" s="90"/>
      <c r="F18" s="90"/>
      <c r="G18" s="90"/>
      <c r="H18" s="90"/>
      <c r="I18" s="207"/>
    </row>
    <row r="19" spans="1:9" ht="14.25" customHeight="1">
      <c r="A19" s="301"/>
      <c r="B19" s="302"/>
      <c r="C19" s="302"/>
      <c r="D19" s="89"/>
      <c r="E19" s="91"/>
      <c r="F19" s="91"/>
      <c r="G19" s="91"/>
      <c r="H19" s="91"/>
      <c r="I19" s="206"/>
    </row>
    <row r="20" spans="1:9" ht="14.25" customHeight="1">
      <c r="A20" s="297"/>
      <c r="B20" s="299"/>
      <c r="C20" s="299"/>
      <c r="D20" s="122"/>
      <c r="E20" s="90"/>
      <c r="F20" s="90"/>
      <c r="G20" s="90"/>
      <c r="H20" s="90"/>
      <c r="I20" s="207"/>
    </row>
    <row r="21" spans="1:10" ht="14.25" customHeight="1">
      <c r="A21" s="303" t="s">
        <v>20</v>
      </c>
      <c r="B21" s="304"/>
      <c r="C21" s="305"/>
      <c r="D21" s="94" t="s">
        <v>90</v>
      </c>
      <c r="E21" s="123">
        <v>1</v>
      </c>
      <c r="F21" s="123">
        <f>F22/$E$22</f>
        <v>1</v>
      </c>
      <c r="G21" s="123">
        <f>G22/$E$22</f>
        <v>0</v>
      </c>
      <c r="H21" s="123">
        <f>H22/$E$22</f>
        <v>0</v>
      </c>
      <c r="I21" s="209">
        <f>I22/$E$22</f>
        <v>0</v>
      </c>
      <c r="J21" s="93"/>
    </row>
    <row r="22" spans="1:10" ht="13.5" customHeight="1" thickBot="1">
      <c r="A22" s="306"/>
      <c r="B22" s="307"/>
      <c r="C22" s="308"/>
      <c r="D22" s="95" t="s">
        <v>91</v>
      </c>
      <c r="E22" s="124">
        <f>E10+E12+E14+E16</f>
        <v>222247.74366672</v>
      </c>
      <c r="F22" s="124">
        <f>F10+F12+F14+F16</f>
        <v>222247.74366672</v>
      </c>
      <c r="G22" s="124">
        <f>G10+G12+G14+G16</f>
        <v>0</v>
      </c>
      <c r="H22" s="124">
        <f>H10+H12+H14+H16</f>
        <v>0</v>
      </c>
      <c r="I22" s="210">
        <f>I10+I12+I14+I16</f>
        <v>0</v>
      </c>
      <c r="J22" s="96"/>
    </row>
    <row r="23" spans="1:9" ht="3.75" customHeight="1" thickBot="1">
      <c r="A23" s="97"/>
      <c r="B23" s="97"/>
      <c r="C23" s="97"/>
      <c r="D23" s="98"/>
      <c r="E23" s="98"/>
      <c r="F23" s="97"/>
      <c r="G23" s="97"/>
      <c r="H23" s="97"/>
      <c r="I23" s="97"/>
    </row>
    <row r="24" spans="1:11" ht="14.25" customHeight="1">
      <c r="A24" s="99"/>
      <c r="B24" s="100"/>
      <c r="C24" s="100"/>
      <c r="D24" s="100"/>
      <c r="E24" s="100"/>
      <c r="F24" s="100"/>
      <c r="G24" s="101"/>
      <c r="H24" s="102"/>
      <c r="I24" s="211"/>
      <c r="K24" s="88" t="s">
        <v>0</v>
      </c>
    </row>
    <row r="25" spans="1:9" ht="14.25" customHeight="1">
      <c r="A25" s="103"/>
      <c r="B25" s="104"/>
      <c r="C25" s="104"/>
      <c r="D25" s="105"/>
      <c r="E25" s="234"/>
      <c r="F25" s="234"/>
      <c r="G25" s="106"/>
      <c r="H25" s="107" t="s">
        <v>92</v>
      </c>
      <c r="I25" s="212"/>
    </row>
    <row r="26" spans="1:9" ht="14.25" customHeight="1">
      <c r="A26" s="125"/>
      <c r="B26" s="235" t="s">
        <v>120</v>
      </c>
      <c r="C26" s="235"/>
      <c r="D26" s="111"/>
      <c r="E26" s="236" t="s">
        <v>93</v>
      </c>
      <c r="F26" s="236"/>
      <c r="G26" s="127"/>
      <c r="H26" s="108"/>
      <c r="I26" s="212"/>
    </row>
    <row r="27" spans="1:9" ht="15" customHeight="1">
      <c r="A27" s="109"/>
      <c r="B27" s="110"/>
      <c r="C27" s="110"/>
      <c r="D27" s="111"/>
      <c r="E27" s="111"/>
      <c r="F27" s="71"/>
      <c r="G27" s="112"/>
      <c r="H27" s="108"/>
      <c r="I27" s="212"/>
    </row>
    <row r="28" spans="1:9" ht="13.5" customHeight="1">
      <c r="A28" s="113"/>
      <c r="B28" s="229"/>
      <c r="C28" s="229"/>
      <c r="D28" s="114"/>
      <c r="E28" s="114"/>
      <c r="F28" s="115"/>
      <c r="G28" s="112"/>
      <c r="H28" s="108"/>
      <c r="I28" s="212"/>
    </row>
    <row r="29" spans="1:9" ht="14.25" customHeight="1" thickBot="1">
      <c r="A29" s="116"/>
      <c r="B29" s="230"/>
      <c r="C29" s="230"/>
      <c r="D29" s="117"/>
      <c r="E29" s="117"/>
      <c r="F29" s="118"/>
      <c r="G29" s="119"/>
      <c r="H29" s="120"/>
      <c r="I29" s="213"/>
    </row>
    <row r="30" ht="13.5" customHeight="1"/>
    <row r="31" ht="13.5" customHeight="1"/>
    <row r="32" ht="13.5" customHeight="1"/>
  </sheetData>
  <sheetProtection password="F751" sheet="1" objects="1" scenarios="1"/>
  <mergeCells count="30">
    <mergeCell ref="B26:C26"/>
    <mergeCell ref="E26:F26"/>
    <mergeCell ref="B28:C28"/>
    <mergeCell ref="B29:C29"/>
    <mergeCell ref="A19:A20"/>
    <mergeCell ref="B19:B20"/>
    <mergeCell ref="C19:C20"/>
    <mergeCell ref="A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E25:F25"/>
    <mergeCell ref="A3:I3"/>
    <mergeCell ref="A5:I5"/>
    <mergeCell ref="A6:C6"/>
    <mergeCell ref="D6:G6"/>
    <mergeCell ref="A7:C7"/>
    <mergeCell ref="A9:A10"/>
    <mergeCell ref="B9:B10"/>
    <mergeCell ref="C9:C10"/>
    <mergeCell ref="D7:I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4"/>
  <drawing r:id="rId3"/>
  <legacyDrawing r:id="rId2"/>
  <oleObjects>
    <oleObject progId="Word.Picture.8" shapeId="465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WHALER EUSTÁQUIO DIAS</cp:lastModifiedBy>
  <cp:lastPrinted>2012-09-13T21:10:25Z</cp:lastPrinted>
  <dcterms:created xsi:type="dcterms:W3CDTF">2002-07-19T13:19:20Z</dcterms:created>
  <dcterms:modified xsi:type="dcterms:W3CDTF">2012-09-13T21:11:22Z</dcterms:modified>
  <cp:category/>
  <cp:version/>
  <cp:contentType/>
  <cp:contentStatus/>
</cp:coreProperties>
</file>